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9" activeTab="27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'!$B$5:$AK$103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/>
</workbook>
</file>

<file path=xl/calcChain.xml><?xml version="1.0" encoding="utf-8"?>
<calcChain xmlns="http://schemas.openxmlformats.org/spreadsheetml/2006/main">
  <c r="C101" i="3" l="1"/>
  <c r="D103" i="3" l="1"/>
  <c r="D3" i="3" l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X27" i="36" l="1"/>
  <c r="Q18" i="36"/>
  <c r="P19" i="39" l="1"/>
  <c r="BH28" i="52" l="1"/>
  <c r="BH29" i="52"/>
  <c r="BH30" i="52"/>
  <c r="BH31" i="52"/>
  <c r="BH32" i="52"/>
  <c r="BH33" i="52"/>
  <c r="BH34" i="52"/>
  <c r="X60" i="45" l="1"/>
  <c r="X59" i="45"/>
  <c r="X58" i="45"/>
  <c r="X42" i="60" l="1"/>
  <c r="X41" i="60"/>
  <c r="P12" i="50"/>
  <c r="Q6" i="48"/>
  <c r="X43" i="47"/>
  <c r="Q12" i="47"/>
  <c r="X43" i="46"/>
  <c r="Q7" i="46"/>
  <c r="BG9" i="45"/>
  <c r="X57" i="45" l="1"/>
  <c r="X56" i="45"/>
  <c r="X39" i="44"/>
  <c r="X39" i="43"/>
  <c r="X32" i="40"/>
  <c r="X33" i="40"/>
  <c r="X34" i="40"/>
  <c r="X31" i="40"/>
  <c r="AG22" i="48"/>
  <c r="AG23" i="48"/>
  <c r="AG24" i="48"/>
  <c r="AG25" i="48"/>
  <c r="AG27" i="48"/>
  <c r="AG28" i="48"/>
  <c r="AG30" i="48"/>
  <c r="P28" i="54"/>
  <c r="P27" i="54"/>
  <c r="X43" i="56" l="1"/>
  <c r="X44" i="51"/>
  <c r="X57" i="50"/>
  <c r="X37" i="42"/>
  <c r="X33" i="59"/>
  <c r="X32" i="59"/>
  <c r="X31" i="59"/>
  <c r="X39" i="58"/>
  <c r="X35" i="58"/>
  <c r="X34" i="58"/>
  <c r="AP7" i="60" l="1"/>
  <c r="AP8" i="60"/>
  <c r="AP9" i="60"/>
  <c r="AP10" i="60"/>
  <c r="AP11" i="60"/>
  <c r="AP12" i="60"/>
  <c r="AP13" i="60"/>
  <c r="AP14" i="60"/>
  <c r="AP15" i="60"/>
  <c r="AP16" i="60"/>
  <c r="AP17" i="60"/>
  <c r="AP21" i="60" s="1"/>
  <c r="AP18" i="60"/>
  <c r="AP19" i="60"/>
  <c r="AP20" i="60"/>
  <c r="AP22" i="60"/>
  <c r="AP23" i="60"/>
  <c r="AP6" i="60"/>
  <c r="AG32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X40" i="60"/>
  <c r="X39" i="60"/>
  <c r="X38" i="60"/>
  <c r="Q31" i="60"/>
  <c r="AP24" i="59"/>
  <c r="AP25" i="59"/>
  <c r="AP26" i="59"/>
  <c r="AP27" i="59"/>
  <c r="AP28" i="59"/>
  <c r="AP29" i="59"/>
  <c r="AP30" i="59"/>
  <c r="AP31" i="59"/>
  <c r="AP32" i="59"/>
  <c r="AP33" i="59"/>
  <c r="AP7" i="59"/>
  <c r="AP8" i="59"/>
  <c r="AP9" i="59"/>
  <c r="AP10" i="59"/>
  <c r="AP11" i="59"/>
  <c r="AP12" i="59"/>
  <c r="AP13" i="59"/>
  <c r="AP14" i="59"/>
  <c r="AP15" i="59"/>
  <c r="AP16" i="59"/>
  <c r="AP17" i="59"/>
  <c r="AP18" i="59"/>
  <c r="AP19" i="59"/>
  <c r="AP20" i="59"/>
  <c r="AP21" i="59"/>
  <c r="AP22" i="59"/>
  <c r="AP6" i="59"/>
  <c r="AG7" i="59"/>
  <c r="AG8" i="59"/>
  <c r="AG9" i="59"/>
  <c r="AG10" i="59"/>
  <c r="AG11" i="59"/>
  <c r="AG12" i="59"/>
  <c r="AG13" i="59"/>
  <c r="AG15" i="59"/>
  <c r="AG16" i="59"/>
  <c r="AG17" i="59"/>
  <c r="AG18" i="59"/>
  <c r="AG19" i="59"/>
  <c r="AG20" i="59"/>
  <c r="AG21" i="59"/>
  <c r="AG22" i="59"/>
  <c r="AG23" i="59"/>
  <c r="AG24" i="59"/>
  <c r="AG25" i="59"/>
  <c r="AG26" i="59"/>
  <c r="AG27" i="59"/>
  <c r="AG28" i="59"/>
  <c r="AG29" i="59"/>
  <c r="AG30" i="59"/>
  <c r="AG31" i="59"/>
  <c r="AG32" i="59"/>
  <c r="AG33" i="59"/>
  <c r="AG34" i="59"/>
  <c r="AG35" i="59"/>
  <c r="AG36" i="59"/>
  <c r="AG37" i="59"/>
  <c r="AG38" i="59"/>
  <c r="AG39" i="59"/>
  <c r="AG40" i="59"/>
  <c r="AG41" i="59"/>
  <c r="AG42" i="59"/>
  <c r="AG43" i="59"/>
  <c r="AG44" i="59"/>
  <c r="AG45" i="59"/>
  <c r="AG46" i="59"/>
  <c r="AG47" i="59"/>
  <c r="AG48" i="59"/>
  <c r="AG49" i="59"/>
  <c r="AG50" i="59"/>
  <c r="AG51" i="59"/>
  <c r="AG52" i="59"/>
  <c r="AG53" i="59"/>
  <c r="AG54" i="59"/>
  <c r="AG55" i="59"/>
  <c r="AG56" i="59"/>
  <c r="AG57" i="59"/>
  <c r="AG6" i="59"/>
  <c r="X30" i="59"/>
  <c r="X29" i="59"/>
  <c r="U28" i="59"/>
  <c r="X28" i="59" s="1"/>
  <c r="BH7" i="58"/>
  <c r="BH8" i="58"/>
  <c r="BH9" i="58"/>
  <c r="BH10" i="58"/>
  <c r="BH11" i="58"/>
  <c r="BH12" i="58"/>
  <c r="BH13" i="58"/>
  <c r="BH14" i="58"/>
  <c r="BH15" i="58"/>
  <c r="BH17" i="58"/>
  <c r="BH18" i="58"/>
  <c r="BH19" i="58"/>
  <c r="BH20" i="58"/>
  <c r="BH21" i="58"/>
  <c r="BH22" i="58"/>
  <c r="BH23" i="58"/>
  <c r="BH24" i="58"/>
  <c r="BH25" i="58"/>
  <c r="BH26" i="58"/>
  <c r="BH27" i="58"/>
  <c r="BH28" i="58"/>
  <c r="BH29" i="58"/>
  <c r="BH30" i="58"/>
  <c r="BH31" i="58"/>
  <c r="BH32" i="58"/>
  <c r="BH33" i="58"/>
  <c r="BH34" i="58"/>
  <c r="BH35" i="58"/>
  <c r="BH36" i="58"/>
  <c r="BH37" i="58"/>
  <c r="BH38" i="58"/>
  <c r="BH39" i="58"/>
  <c r="BH6" i="58"/>
  <c r="AY7" i="58"/>
  <c r="AY8" i="58"/>
  <c r="AY9" i="58"/>
  <c r="AY10" i="58"/>
  <c r="AY11" i="58"/>
  <c r="AY12" i="58"/>
  <c r="AY13" i="58"/>
  <c r="AY14" i="58"/>
  <c r="AY15" i="58"/>
  <c r="AY16" i="58"/>
  <c r="AY17" i="58"/>
  <c r="AY18" i="58"/>
  <c r="AY20" i="58"/>
  <c r="AY21" i="58"/>
  <c r="AY22" i="58"/>
  <c r="AY23" i="58"/>
  <c r="AY6" i="58"/>
  <c r="AY19" i="58" s="1"/>
  <c r="AP36" i="58"/>
  <c r="AP35" i="58"/>
  <c r="AP34" i="58"/>
  <c r="AP33" i="58"/>
  <c r="AP32" i="58"/>
  <c r="AP31" i="58"/>
  <c r="AP30" i="58"/>
  <c r="AP29" i="58"/>
  <c r="AP28" i="58"/>
  <c r="AP27" i="58"/>
  <c r="AO18" i="58"/>
  <c r="AO15" i="58"/>
  <c r="AP12" i="58"/>
  <c r="AP13" i="58"/>
  <c r="AP14" i="58"/>
  <c r="AP15" i="58"/>
  <c r="AP16" i="58"/>
  <c r="AP17" i="58"/>
  <c r="AP18" i="58"/>
  <c r="AP19" i="58"/>
  <c r="AP20" i="58"/>
  <c r="AP21" i="58"/>
  <c r="AP22" i="58"/>
  <c r="AP23" i="58"/>
  <c r="AP24" i="58"/>
  <c r="AP25" i="58"/>
  <c r="AP9" i="58"/>
  <c r="AP10" i="58"/>
  <c r="AP11" i="58"/>
  <c r="AP7" i="58"/>
  <c r="AP8" i="58"/>
  <c r="AP6" i="58"/>
  <c r="AP26" i="58" s="1"/>
  <c r="X37" i="58"/>
  <c r="AP6" i="57"/>
  <c r="AG7" i="57"/>
  <c r="AG8" i="57"/>
  <c r="AG9" i="57"/>
  <c r="AG10" i="57"/>
  <c r="AG11" i="57"/>
  <c r="AG12" i="57"/>
  <c r="AG13" i="57"/>
  <c r="AG14" i="57"/>
  <c r="AG15" i="57"/>
  <c r="AG16" i="57"/>
  <c r="AG18" i="57"/>
  <c r="AG19" i="57"/>
  <c r="AG20" i="57"/>
  <c r="AG21" i="57"/>
  <c r="AG22" i="57"/>
  <c r="AG23" i="57"/>
  <c r="AG24" i="57"/>
  <c r="AG25" i="57"/>
  <c r="AG26" i="57"/>
  <c r="AG27" i="57"/>
  <c r="AG28" i="57"/>
  <c r="AG29" i="57"/>
  <c r="AG30" i="57"/>
  <c r="AG31" i="57"/>
  <c r="AG32" i="57"/>
  <c r="AG33" i="57"/>
  <c r="AG34" i="57"/>
  <c r="AG35" i="57"/>
  <c r="AG36" i="57"/>
  <c r="AG37" i="57"/>
  <c r="AG38" i="57"/>
  <c r="AG39" i="57"/>
  <c r="AG40" i="57"/>
  <c r="AG41" i="57"/>
  <c r="AG42" i="57"/>
  <c r="AG43" i="57"/>
  <c r="AG44" i="57"/>
  <c r="AG45" i="57"/>
  <c r="AG46" i="57"/>
  <c r="AG47" i="57"/>
  <c r="AG48" i="57"/>
  <c r="AG49" i="57"/>
  <c r="AG50" i="57"/>
  <c r="AG51" i="57"/>
  <c r="AG52" i="57"/>
  <c r="AG53" i="57"/>
  <c r="AG54" i="57"/>
  <c r="AG55" i="57"/>
  <c r="AG56" i="57"/>
  <c r="AG57" i="57"/>
  <c r="AG6" i="57"/>
  <c r="X7" i="57"/>
  <c r="X8" i="57"/>
  <c r="X9" i="57"/>
  <c r="X10" i="57"/>
  <c r="X11" i="57"/>
  <c r="X12" i="57"/>
  <c r="X13" i="57"/>
  <c r="X14" i="57"/>
  <c r="X15" i="57"/>
  <c r="X16" i="57"/>
  <c r="X17" i="57"/>
  <c r="X18" i="57"/>
  <c r="X19" i="57"/>
  <c r="X20" i="57"/>
  <c r="X21" i="57"/>
  <c r="X22" i="57"/>
  <c r="X23" i="57"/>
  <c r="X24" i="57"/>
  <c r="X25" i="57"/>
  <c r="X26" i="57"/>
  <c r="X27" i="57"/>
  <c r="X28" i="57"/>
  <c r="X29" i="57"/>
  <c r="X30" i="57"/>
  <c r="X31" i="57"/>
  <c r="X32" i="57"/>
  <c r="X34" i="57"/>
  <c r="X36" i="57"/>
  <c r="X6" i="57"/>
  <c r="X41" i="56"/>
  <c r="X37" i="56"/>
  <c r="X36" i="56"/>
  <c r="X7" i="56"/>
  <c r="X8" i="56"/>
  <c r="X9" i="56"/>
  <c r="X10" i="56"/>
  <c r="X11" i="56"/>
  <c r="X12" i="56"/>
  <c r="X13" i="56"/>
  <c r="X14" i="56"/>
  <c r="X15" i="56"/>
  <c r="X16" i="56"/>
  <c r="X17" i="56"/>
  <c r="X18" i="56"/>
  <c r="X19" i="56"/>
  <c r="X20" i="56"/>
  <c r="X21" i="56"/>
  <c r="X22" i="56"/>
  <c r="X23" i="56"/>
  <c r="X24" i="56"/>
  <c r="X25" i="56"/>
  <c r="X26" i="56"/>
  <c r="X27" i="56"/>
  <c r="X28" i="56"/>
  <c r="X29" i="56"/>
  <c r="X30" i="56"/>
  <c r="X31" i="56"/>
  <c r="X32" i="56"/>
  <c r="X33" i="56"/>
  <c r="X34" i="56"/>
  <c r="X35" i="56"/>
  <c r="X38" i="56"/>
  <c r="X39" i="56"/>
  <c r="X40" i="56"/>
  <c r="X42" i="56"/>
  <c r="X44" i="56"/>
  <c r="X6" i="56"/>
  <c r="Q32" i="56"/>
  <c r="AG7" i="55"/>
  <c r="AG8" i="55"/>
  <c r="AG9" i="55"/>
  <c r="AG10" i="55"/>
  <c r="AG11" i="55"/>
  <c r="AG12" i="55"/>
  <c r="AG13" i="55"/>
  <c r="AG14" i="55"/>
  <c r="AG15" i="55"/>
  <c r="AG17" i="55"/>
  <c r="AG18" i="55"/>
  <c r="AG19" i="55"/>
  <c r="AG20" i="55"/>
  <c r="AG21" i="55"/>
  <c r="AG22" i="55"/>
  <c r="AG23" i="55"/>
  <c r="AG24" i="55"/>
  <c r="AG25" i="55"/>
  <c r="AG26" i="55"/>
  <c r="AG27" i="55"/>
  <c r="AG28" i="55"/>
  <c r="AG29" i="55"/>
  <c r="AG30" i="55"/>
  <c r="AG31" i="55"/>
  <c r="AG32" i="55"/>
  <c r="AG33" i="55"/>
  <c r="AG34" i="55"/>
  <c r="AG6" i="55"/>
  <c r="X52" i="55"/>
  <c r="X51" i="55"/>
  <c r="X50" i="55"/>
  <c r="X49" i="55"/>
  <c r="X53" i="55"/>
  <c r="X54" i="55"/>
  <c r="X56" i="55"/>
  <c r="X58" i="55"/>
  <c r="X59" i="55"/>
  <c r="X60" i="55"/>
  <c r="X61" i="55"/>
  <c r="X7" i="55"/>
  <c r="X8" i="55"/>
  <c r="X9" i="55"/>
  <c r="X10" i="55"/>
  <c r="X11" i="55"/>
  <c r="X12" i="55"/>
  <c r="X13" i="55"/>
  <c r="X14" i="55"/>
  <c r="X15" i="55"/>
  <c r="X16" i="55"/>
  <c r="X17" i="55"/>
  <c r="X18" i="55"/>
  <c r="X19" i="55"/>
  <c r="X20" i="55"/>
  <c r="X21" i="55"/>
  <c r="X22" i="55"/>
  <c r="X23" i="55"/>
  <c r="X24" i="55"/>
  <c r="X25" i="55"/>
  <c r="X26" i="55"/>
  <c r="X27" i="55"/>
  <c r="X30" i="55"/>
  <c r="X33" i="55"/>
  <c r="X34" i="55"/>
  <c r="X35" i="55"/>
  <c r="X36" i="55"/>
  <c r="X37" i="55"/>
  <c r="X39" i="55"/>
  <c r="X40" i="55"/>
  <c r="X41" i="55"/>
  <c r="X42" i="55"/>
  <c r="X43" i="55"/>
  <c r="X44" i="55"/>
  <c r="X45" i="55"/>
  <c r="X46" i="55"/>
  <c r="X47" i="55"/>
  <c r="X48" i="55"/>
  <c r="X6" i="55"/>
  <c r="BH7" i="54"/>
  <c r="BH8" i="54"/>
  <c r="BH9" i="54"/>
  <c r="BH10" i="54"/>
  <c r="BH11" i="54"/>
  <c r="BH13" i="54"/>
  <c r="BH14" i="54"/>
  <c r="BH15" i="54"/>
  <c r="BH16" i="54"/>
  <c r="BH17" i="54"/>
  <c r="BH18" i="54"/>
  <c r="BH19" i="54"/>
  <c r="BH20" i="54"/>
  <c r="BH21" i="54"/>
  <c r="BH22" i="54"/>
  <c r="BH23" i="54"/>
  <c r="BH24" i="54"/>
  <c r="BH25" i="54"/>
  <c r="BH26" i="54"/>
  <c r="BH27" i="54"/>
  <c r="BH28" i="54"/>
  <c r="BH29" i="54"/>
  <c r="BH30" i="54"/>
  <c r="BH31" i="54"/>
  <c r="BH32" i="54"/>
  <c r="BH33" i="54"/>
  <c r="BH34" i="54"/>
  <c r="BH35" i="54"/>
  <c r="BH36" i="54"/>
  <c r="BH37" i="54"/>
  <c r="BH38" i="54"/>
  <c r="BH6" i="54"/>
  <c r="AP23" i="54"/>
  <c r="AP24" i="54"/>
  <c r="AP25" i="54"/>
  <c r="AP27" i="54"/>
  <c r="AP28" i="54"/>
  <c r="AP29" i="54"/>
  <c r="AP30" i="54"/>
  <c r="AP31" i="54"/>
  <c r="AP32" i="54"/>
  <c r="AP33" i="54"/>
  <c r="AP34" i="54"/>
  <c r="AP35" i="54"/>
  <c r="AP7" i="54"/>
  <c r="AP8" i="54"/>
  <c r="AP9" i="54"/>
  <c r="AP10" i="54"/>
  <c r="AP11" i="54"/>
  <c r="AP12" i="54"/>
  <c r="AP13" i="54"/>
  <c r="AP14" i="54"/>
  <c r="AP15" i="54"/>
  <c r="AP16" i="54"/>
  <c r="AP17" i="54"/>
  <c r="AP18" i="54"/>
  <c r="AP19" i="54"/>
  <c r="AP20" i="54"/>
  <c r="AP21" i="54"/>
  <c r="AP22" i="54"/>
  <c r="AP26" i="54" s="1"/>
  <c r="AP6" i="54"/>
  <c r="AF6" i="53"/>
  <c r="AG7" i="53"/>
  <c r="AG8" i="53"/>
  <c r="AG9" i="53"/>
  <c r="AG10" i="53"/>
  <c r="AG11" i="53"/>
  <c r="AG12" i="53"/>
  <c r="AG13" i="53"/>
  <c r="AG14" i="53"/>
  <c r="AG15" i="53"/>
  <c r="AG16" i="53"/>
  <c r="AG17" i="53"/>
  <c r="AG18" i="53"/>
  <c r="AG19" i="53"/>
  <c r="AG20" i="53"/>
  <c r="AG21" i="53"/>
  <c r="AG22" i="53"/>
  <c r="AG23" i="53"/>
  <c r="AG24" i="53"/>
  <c r="AG25" i="53"/>
  <c r="AG26" i="53"/>
  <c r="AG27" i="53"/>
  <c r="AG28" i="53"/>
  <c r="AG29" i="53"/>
  <c r="AG30" i="53"/>
  <c r="AG31" i="53"/>
  <c r="AG32" i="53"/>
  <c r="AG34" i="53"/>
  <c r="AG35" i="53"/>
  <c r="AG36" i="53"/>
  <c r="AG37" i="53"/>
  <c r="AG38" i="53"/>
  <c r="AG39" i="53"/>
  <c r="AG40" i="53"/>
  <c r="AG41" i="53"/>
  <c r="AG42" i="53"/>
  <c r="AG43" i="53"/>
  <c r="AG44" i="53"/>
  <c r="AG45" i="53"/>
  <c r="AG46" i="53"/>
  <c r="AG47" i="53"/>
  <c r="AG48" i="53"/>
  <c r="AG49" i="53"/>
  <c r="AG50" i="53"/>
  <c r="AG51" i="53"/>
  <c r="AG52" i="53"/>
  <c r="AG53" i="53"/>
  <c r="AG54" i="53"/>
  <c r="AG55" i="53"/>
  <c r="AG56" i="53"/>
  <c r="AG57" i="53"/>
  <c r="AG6" i="53"/>
  <c r="X41" i="53"/>
  <c r="BQ7" i="52"/>
  <c r="BQ8" i="52"/>
  <c r="BQ9" i="52"/>
  <c r="BQ10" i="52"/>
  <c r="BQ12" i="52"/>
  <c r="BQ13" i="52"/>
  <c r="BQ14" i="52"/>
  <c r="BQ15" i="52"/>
  <c r="BQ16" i="52"/>
  <c r="BQ17" i="52"/>
  <c r="BQ18" i="52"/>
  <c r="BQ19" i="52"/>
  <c r="BQ20" i="52"/>
  <c r="BQ21" i="52"/>
  <c r="BQ22" i="52"/>
  <c r="BQ23" i="52"/>
  <c r="BQ6" i="52"/>
  <c r="BQ11" i="52" s="1"/>
  <c r="BH7" i="52"/>
  <c r="BH8" i="52"/>
  <c r="BH9" i="52"/>
  <c r="BH10" i="52"/>
  <c r="BH11" i="52"/>
  <c r="BH12" i="52"/>
  <c r="BH13" i="52"/>
  <c r="BH14" i="52"/>
  <c r="BH15" i="52"/>
  <c r="BH16" i="52"/>
  <c r="BH17" i="52"/>
  <c r="BH18" i="52"/>
  <c r="BH19" i="52"/>
  <c r="BH20" i="52"/>
  <c r="BH21" i="52"/>
  <c r="BH22" i="52"/>
  <c r="BH27" i="52"/>
  <c r="BH36" i="52"/>
  <c r="BH37" i="52"/>
  <c r="BH38" i="52"/>
  <c r="BH39" i="52"/>
  <c r="BH40" i="52"/>
  <c r="BH41" i="52"/>
  <c r="BH42" i="52"/>
  <c r="BH6" i="52"/>
  <c r="Q28" i="51"/>
  <c r="X42" i="51"/>
  <c r="X38" i="51"/>
  <c r="X37" i="51"/>
  <c r="AP12" i="50"/>
  <c r="AP7" i="50"/>
  <c r="AP8" i="50"/>
  <c r="AP9" i="50"/>
  <c r="AP10" i="50"/>
  <c r="AP11" i="50"/>
  <c r="AP13" i="50"/>
  <c r="AP14" i="50"/>
  <c r="AP15" i="50"/>
  <c r="AP16" i="50"/>
  <c r="AP17" i="50"/>
  <c r="AP18" i="50"/>
  <c r="AP19" i="50"/>
  <c r="AP20" i="50"/>
  <c r="AP21" i="50"/>
  <c r="AP6" i="50"/>
  <c r="AG16" i="50"/>
  <c r="AG7" i="50"/>
  <c r="AG8" i="50"/>
  <c r="AG9" i="50"/>
  <c r="AG10" i="50"/>
  <c r="AG11" i="50"/>
  <c r="AG12" i="50"/>
  <c r="AG13" i="50"/>
  <c r="AG14" i="50"/>
  <c r="AG15" i="50"/>
  <c r="AG17" i="50"/>
  <c r="AG18" i="50"/>
  <c r="AG19" i="50"/>
  <c r="AG20" i="50"/>
  <c r="AG21" i="50"/>
  <c r="AG22" i="50"/>
  <c r="AG23" i="50"/>
  <c r="AG24" i="50"/>
  <c r="AG25" i="50"/>
  <c r="AG26" i="50"/>
  <c r="AG27" i="50"/>
  <c r="AG28" i="50"/>
  <c r="AG29" i="50"/>
  <c r="AG30" i="50"/>
  <c r="AG31" i="50"/>
  <c r="AG32" i="50"/>
  <c r="AG33" i="50"/>
  <c r="AG34" i="50"/>
  <c r="AG35" i="50"/>
  <c r="AG36" i="50"/>
  <c r="AG37" i="50"/>
  <c r="AG38" i="50"/>
  <c r="AG39" i="50"/>
  <c r="AG40" i="50"/>
  <c r="AG41" i="50"/>
  <c r="AG42" i="50"/>
  <c r="AG43" i="50"/>
  <c r="AG44" i="50"/>
  <c r="AG45" i="50"/>
  <c r="AG46" i="50"/>
  <c r="AG47" i="50"/>
  <c r="AG48" i="50"/>
  <c r="AG49" i="50"/>
  <c r="AG50" i="50"/>
  <c r="AG51" i="50"/>
  <c r="AG52" i="50"/>
  <c r="AG53" i="50"/>
  <c r="AG54" i="50"/>
  <c r="AG55" i="50"/>
  <c r="AG56" i="50"/>
  <c r="AG6" i="50"/>
  <c r="X55" i="50"/>
  <c r="Q21" i="50"/>
  <c r="AP7" i="49"/>
  <c r="AP8" i="49"/>
  <c r="AP9" i="49"/>
  <c r="AP10" i="49"/>
  <c r="AP11" i="49"/>
  <c r="AP13" i="49"/>
  <c r="AP14" i="49"/>
  <c r="AP15" i="49"/>
  <c r="AP16" i="49"/>
  <c r="AP17" i="49"/>
  <c r="AP18" i="49"/>
  <c r="AP19" i="49"/>
  <c r="AP20" i="49"/>
  <c r="AP21" i="49"/>
  <c r="AP6" i="49"/>
  <c r="AP12" i="49" s="1"/>
  <c r="X34" i="49"/>
  <c r="X33" i="49"/>
  <c r="AP7" i="48"/>
  <c r="AP9" i="48"/>
  <c r="AP10" i="48"/>
  <c r="AP11" i="48"/>
  <c r="AP12" i="48"/>
  <c r="AP14" i="48"/>
  <c r="AP15" i="48"/>
  <c r="AP16" i="48"/>
  <c r="AP17" i="48"/>
  <c r="AP18" i="48"/>
  <c r="AP19" i="48"/>
  <c r="AP20" i="48"/>
  <c r="AP21" i="48"/>
  <c r="AP6" i="48"/>
  <c r="AG7" i="48"/>
  <c r="AG8" i="48"/>
  <c r="AG9" i="48"/>
  <c r="AG10" i="48"/>
  <c r="AG11" i="48"/>
  <c r="AG13" i="48"/>
  <c r="AG14" i="48"/>
  <c r="AG15" i="48"/>
  <c r="AG16" i="48"/>
  <c r="AG17" i="48"/>
  <c r="AG18" i="48"/>
  <c r="AG19" i="48"/>
  <c r="AG20" i="48"/>
  <c r="AG21" i="48"/>
  <c r="AG31" i="48"/>
  <c r="AG32" i="48"/>
  <c r="AG33" i="48"/>
  <c r="AG34" i="48"/>
  <c r="AG35" i="48"/>
  <c r="AG36" i="48"/>
  <c r="AG37" i="48"/>
  <c r="AG38" i="48"/>
  <c r="AG39" i="48"/>
  <c r="AG40" i="48"/>
  <c r="AG41" i="48"/>
  <c r="AG42" i="48"/>
  <c r="AG43" i="48"/>
  <c r="AG44" i="48"/>
  <c r="AG45" i="48"/>
  <c r="AG46" i="48"/>
  <c r="AG47" i="48"/>
  <c r="AG48" i="48"/>
  <c r="AG49" i="48"/>
  <c r="AG50" i="48"/>
  <c r="AG51" i="48"/>
  <c r="AG52" i="48"/>
  <c r="AG53" i="48"/>
  <c r="AG54" i="48"/>
  <c r="AG55" i="48"/>
  <c r="AG56" i="48"/>
  <c r="AG57" i="48"/>
  <c r="AG58" i="48"/>
  <c r="AG59" i="48"/>
  <c r="AG60" i="48"/>
  <c r="AG61" i="48"/>
  <c r="AG6" i="48"/>
  <c r="BH7" i="47"/>
  <c r="BH8" i="47"/>
  <c r="BH9" i="47"/>
  <c r="BH10" i="47"/>
  <c r="BH12" i="47"/>
  <c r="BH13" i="47"/>
  <c r="BH14" i="47"/>
  <c r="BH15" i="47"/>
  <c r="BH17" i="47"/>
  <c r="BH18" i="47"/>
  <c r="BH19" i="47"/>
  <c r="BH20" i="47"/>
  <c r="BH21" i="47"/>
  <c r="BH22" i="47"/>
  <c r="BH23" i="47"/>
  <c r="BH24" i="47"/>
  <c r="BH25" i="47"/>
  <c r="BH26" i="47"/>
  <c r="BH6" i="47"/>
  <c r="AP7" i="47"/>
  <c r="AP8" i="47"/>
  <c r="AP9" i="47"/>
  <c r="AP10" i="47"/>
  <c r="AP11" i="47"/>
  <c r="AP12" i="47"/>
  <c r="AP13" i="47"/>
  <c r="AP14" i="47"/>
  <c r="AP16" i="47"/>
  <c r="AP17" i="47"/>
  <c r="AP18" i="47"/>
  <c r="AP19" i="47"/>
  <c r="AP20" i="47"/>
  <c r="AP21" i="47"/>
  <c r="AP6" i="47"/>
  <c r="AG7" i="46"/>
  <c r="AG8" i="46"/>
  <c r="AG9" i="46"/>
  <c r="AG10" i="46"/>
  <c r="AG11" i="46"/>
  <c r="AG12" i="46"/>
  <c r="AG13" i="46"/>
  <c r="AG14" i="46"/>
  <c r="AG15" i="46"/>
  <c r="AG16" i="46"/>
  <c r="AG17" i="46"/>
  <c r="AG18" i="46"/>
  <c r="AG19" i="46"/>
  <c r="AG20" i="46"/>
  <c r="AG21" i="46"/>
  <c r="AG22" i="46"/>
  <c r="AG23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6" i="46"/>
  <c r="AG24" i="46" s="1"/>
  <c r="X42" i="46"/>
  <c r="X41" i="46"/>
  <c r="X40" i="46"/>
  <c r="BH7" i="45"/>
  <c r="BH8" i="45"/>
  <c r="BH9" i="45"/>
  <c r="BH10" i="45"/>
  <c r="BH11" i="45"/>
  <c r="BH12" i="45"/>
  <c r="BH13" i="45"/>
  <c r="BH14" i="45"/>
  <c r="BH15" i="45"/>
  <c r="BH16" i="45"/>
  <c r="BH17" i="45"/>
  <c r="BH18" i="45"/>
  <c r="BH19" i="45"/>
  <c r="BH20" i="45"/>
  <c r="BH21" i="45"/>
  <c r="BH22" i="45"/>
  <c r="BH23" i="45"/>
  <c r="BH24" i="45"/>
  <c r="BH25" i="45"/>
  <c r="BH26" i="45"/>
  <c r="BH27" i="45"/>
  <c r="BH28" i="45"/>
  <c r="BH29" i="45"/>
  <c r="BH31" i="45"/>
  <c r="BH32" i="45"/>
  <c r="BH33" i="45"/>
  <c r="BH34" i="45"/>
  <c r="BH35" i="45"/>
  <c r="BH36" i="45"/>
  <c r="BH37" i="45"/>
  <c r="BH38" i="45"/>
  <c r="BH6" i="45"/>
  <c r="AP23" i="59" l="1"/>
  <c r="AG14" i="59"/>
  <c r="BH16" i="58"/>
  <c r="AG17" i="57"/>
  <c r="X33" i="57"/>
  <c r="AG16" i="55"/>
  <c r="BH12" i="54"/>
  <c r="AG33" i="53"/>
  <c r="AG29" i="48"/>
  <c r="BH30" i="45"/>
  <c r="AP15" i="47"/>
  <c r="Q23" i="56"/>
  <c r="Q24" i="56"/>
  <c r="Q25" i="56"/>
  <c r="Q26" i="56"/>
  <c r="Q27" i="56"/>
  <c r="Q28" i="56"/>
  <c r="Q29" i="56"/>
  <c r="Q30" i="56"/>
  <c r="Q31" i="56"/>
  <c r="Q33" i="56"/>
  <c r="Q34" i="56"/>
  <c r="Q35" i="56"/>
  <c r="Q15" i="53"/>
  <c r="P24" i="54" l="1"/>
  <c r="P23" i="54"/>
  <c r="P22" i="54"/>
  <c r="P21" i="54"/>
  <c r="P20" i="54"/>
  <c r="P36" i="42"/>
  <c r="P35" i="42"/>
  <c r="P10" i="49"/>
  <c r="P13" i="49"/>
  <c r="P17" i="39"/>
  <c r="P18" i="39"/>
  <c r="AG7" i="45" l="1"/>
  <c r="AG8" i="45"/>
  <c r="AG9" i="45"/>
  <c r="AG10" i="45"/>
  <c r="AG11" i="45"/>
  <c r="AG12" i="45"/>
  <c r="AG14" i="45"/>
  <c r="AG15" i="45"/>
  <c r="AG16" i="45"/>
  <c r="AG17" i="45"/>
  <c r="AG18" i="45"/>
  <c r="AG19" i="45"/>
  <c r="AG20" i="45"/>
  <c r="AG21" i="45"/>
  <c r="AG22" i="45"/>
  <c r="AG6" i="45"/>
  <c r="AG13" i="45" s="1"/>
  <c r="X55" i="45"/>
  <c r="X54" i="45"/>
  <c r="X53" i="45"/>
  <c r="AG23" i="44"/>
  <c r="AG24" i="44"/>
  <c r="AG25" i="44"/>
  <c r="AG27" i="44"/>
  <c r="AG28" i="44"/>
  <c r="AG29" i="44"/>
  <c r="AG30" i="44"/>
  <c r="AG31" i="44"/>
  <c r="AG7" i="44"/>
  <c r="AG8" i="44"/>
  <c r="AG9" i="44"/>
  <c r="AG10" i="44"/>
  <c r="AG11" i="44"/>
  <c r="AG12" i="44"/>
  <c r="AG13" i="44"/>
  <c r="AG14" i="44"/>
  <c r="AG15" i="44"/>
  <c r="AG16" i="44"/>
  <c r="AG17" i="44"/>
  <c r="AG18" i="44"/>
  <c r="AG19" i="44"/>
  <c r="AG20" i="44"/>
  <c r="AG21" i="44"/>
  <c r="AG22" i="44"/>
  <c r="AG6" i="44"/>
  <c r="X38" i="44"/>
  <c r="X37" i="44"/>
  <c r="X36" i="44"/>
  <c r="X35" i="44"/>
  <c r="BQ7" i="43"/>
  <c r="BQ8" i="43"/>
  <c r="BQ9" i="43"/>
  <c r="BQ10" i="43"/>
  <c r="BQ11" i="43"/>
  <c r="BQ12" i="43"/>
  <c r="BQ13" i="43"/>
  <c r="BQ14" i="43"/>
  <c r="BQ15" i="43"/>
  <c r="BQ17" i="43"/>
  <c r="BQ18" i="43"/>
  <c r="BQ19" i="43"/>
  <c r="BQ20" i="43"/>
  <c r="BQ21" i="43"/>
  <c r="BQ22" i="43"/>
  <c r="BQ23" i="43"/>
  <c r="BQ6" i="43"/>
  <c r="BH7" i="43"/>
  <c r="BH8" i="43"/>
  <c r="BH9" i="43"/>
  <c r="BH10" i="43"/>
  <c r="BH11" i="43"/>
  <c r="BH12" i="43"/>
  <c r="BH13" i="43"/>
  <c r="BH14" i="43"/>
  <c r="BH15" i="43"/>
  <c r="BH16" i="43"/>
  <c r="BH17" i="43"/>
  <c r="BH18" i="43"/>
  <c r="BH19" i="43"/>
  <c r="BH20" i="43"/>
  <c r="BH21" i="43"/>
  <c r="BH22" i="43"/>
  <c r="BH23" i="43"/>
  <c r="BH24" i="43"/>
  <c r="BH25" i="43"/>
  <c r="BH26" i="43"/>
  <c r="BH27" i="43"/>
  <c r="BH28" i="43"/>
  <c r="BH29" i="43"/>
  <c r="BH30" i="43"/>
  <c r="BH31" i="43"/>
  <c r="BH32" i="43"/>
  <c r="BH34" i="43"/>
  <c r="BH35" i="43"/>
  <c r="BH36" i="43"/>
  <c r="BH37" i="43"/>
  <c r="BH38" i="43"/>
  <c r="BH6" i="43"/>
  <c r="X38" i="43"/>
  <c r="X37" i="43"/>
  <c r="U36" i="43"/>
  <c r="X36" i="43" s="1"/>
  <c r="X35" i="43"/>
  <c r="X34" i="43"/>
  <c r="X33" i="43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40" i="43"/>
  <c r="X41" i="43"/>
  <c r="X43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6" i="43"/>
  <c r="AG20" i="42"/>
  <c r="AG21" i="42"/>
  <c r="AG23" i="42"/>
  <c r="AG24" i="42"/>
  <c r="AG25" i="42"/>
  <c r="AG26" i="42"/>
  <c r="AG27" i="42"/>
  <c r="AG28" i="42"/>
  <c r="AG29" i="42"/>
  <c r="AG30" i="42"/>
  <c r="AG7" i="42"/>
  <c r="AG8" i="42"/>
  <c r="AG9" i="42"/>
  <c r="AG10" i="42"/>
  <c r="AG11" i="42"/>
  <c r="AG12" i="42"/>
  <c r="AG13" i="42"/>
  <c r="AG14" i="42"/>
  <c r="AG22" i="42" s="1"/>
  <c r="X39" i="42" s="1"/>
  <c r="AG15" i="42"/>
  <c r="AG16" i="42"/>
  <c r="AG17" i="42"/>
  <c r="AG18" i="42"/>
  <c r="AG19" i="42"/>
  <c r="AG6" i="42"/>
  <c r="X33" i="42"/>
  <c r="X7" i="42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4" i="42"/>
  <c r="X35" i="42"/>
  <c r="X36" i="42"/>
  <c r="X38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95" i="42"/>
  <c r="X96" i="42"/>
  <c r="X97" i="42"/>
  <c r="X98" i="42"/>
  <c r="X99" i="42"/>
  <c r="X100" i="42"/>
  <c r="X101" i="42"/>
  <c r="X102" i="42"/>
  <c r="X103" i="42"/>
  <c r="X104" i="42"/>
  <c r="X105" i="42"/>
  <c r="X106" i="42"/>
  <c r="X107" i="42"/>
  <c r="X108" i="42"/>
  <c r="X109" i="42"/>
  <c r="X110" i="42"/>
  <c r="X111" i="42"/>
  <c r="X112" i="42"/>
  <c r="X113" i="42"/>
  <c r="X114" i="42"/>
  <c r="X115" i="42"/>
  <c r="X116" i="42"/>
  <c r="X117" i="42"/>
  <c r="X118" i="42"/>
  <c r="X6" i="42"/>
  <c r="AP22" i="41"/>
  <c r="AP23" i="41"/>
  <c r="AP25" i="41"/>
  <c r="AP26" i="41"/>
  <c r="AP27" i="41"/>
  <c r="AP28" i="41"/>
  <c r="AP29" i="41"/>
  <c r="AP30" i="41"/>
  <c r="AP31" i="41"/>
  <c r="AP32" i="41"/>
  <c r="AP33" i="41"/>
  <c r="AP7" i="41"/>
  <c r="AP8" i="41"/>
  <c r="AP9" i="41"/>
  <c r="AP10" i="41"/>
  <c r="AP11" i="41"/>
  <c r="AP12" i="41"/>
  <c r="AP13" i="41"/>
  <c r="AP14" i="41"/>
  <c r="AP15" i="41"/>
  <c r="AP16" i="41"/>
  <c r="AP17" i="41"/>
  <c r="AP18" i="41"/>
  <c r="AP19" i="41"/>
  <c r="AP20" i="41"/>
  <c r="AP21" i="41"/>
  <c r="AP6" i="41"/>
  <c r="X38" i="41"/>
  <c r="X37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9" i="41"/>
  <c r="X40" i="41"/>
  <c r="X41" i="41"/>
  <c r="X43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24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6" i="41"/>
  <c r="BH7" i="40"/>
  <c r="BH8" i="40"/>
  <c r="BH9" i="40"/>
  <c r="BH10" i="40"/>
  <c r="BH12" i="40"/>
  <c r="BH13" i="40"/>
  <c r="BH14" i="40"/>
  <c r="BH15" i="40"/>
  <c r="BH16" i="40"/>
  <c r="BH17" i="40"/>
  <c r="BH18" i="40"/>
  <c r="BH19" i="40"/>
  <c r="BH20" i="40"/>
  <c r="BH21" i="40"/>
  <c r="BH22" i="40"/>
  <c r="BH23" i="40"/>
  <c r="BH24" i="40"/>
  <c r="BH25" i="40"/>
  <c r="BH26" i="40"/>
  <c r="BH27" i="40"/>
  <c r="BH28" i="40"/>
  <c r="BH29" i="40"/>
  <c r="BH30" i="40"/>
  <c r="BH31" i="40"/>
  <c r="BH32" i="40"/>
  <c r="W18" i="40"/>
  <c r="X18" i="40" s="1"/>
  <c r="X21" i="40"/>
  <c r="X7" i="40"/>
  <c r="X8" i="40"/>
  <c r="X9" i="40"/>
  <c r="X10" i="40"/>
  <c r="X11" i="40"/>
  <c r="X12" i="40"/>
  <c r="X13" i="40"/>
  <c r="X14" i="40"/>
  <c r="X15" i="40"/>
  <c r="X16" i="40"/>
  <c r="X17" i="40"/>
  <c r="X19" i="40"/>
  <c r="X20" i="40"/>
  <c r="X6" i="40"/>
  <c r="X30" i="40"/>
  <c r="U29" i="40"/>
  <c r="X29" i="40" s="1"/>
  <c r="X28" i="40"/>
  <c r="AG7" i="39"/>
  <c r="AG8" i="39"/>
  <c r="AG9" i="39"/>
  <c r="AG10" i="39"/>
  <c r="AG11" i="39"/>
  <c r="AG12" i="39"/>
  <c r="AG13" i="39"/>
  <c r="AG14" i="39"/>
  <c r="AG15" i="39"/>
  <c r="AG16" i="39"/>
  <c r="AG17" i="39"/>
  <c r="AG18" i="39"/>
  <c r="AG19" i="39"/>
  <c r="AG21" i="39"/>
  <c r="AG22" i="39"/>
  <c r="AG6" i="39"/>
  <c r="X37" i="39"/>
  <c r="X36" i="39"/>
  <c r="X35" i="39"/>
  <c r="AP7" i="38"/>
  <c r="AP8" i="38"/>
  <c r="AP9" i="38"/>
  <c r="AP10" i="38"/>
  <c r="AP11" i="38"/>
  <c r="AP13" i="38"/>
  <c r="AP14" i="38"/>
  <c r="AP15" i="38"/>
  <c r="AP16" i="38"/>
  <c r="AP17" i="38"/>
  <c r="AP18" i="38"/>
  <c r="AP19" i="38"/>
  <c r="AP20" i="38"/>
  <c r="AP21" i="38"/>
  <c r="AP6" i="38"/>
  <c r="AG23" i="38"/>
  <c r="AG24" i="38"/>
  <c r="AG25" i="38"/>
  <c r="AG27" i="38"/>
  <c r="AG28" i="38"/>
  <c r="AG29" i="38"/>
  <c r="AG7" i="38"/>
  <c r="AG8" i="38"/>
  <c r="AG9" i="38"/>
  <c r="AG10" i="38"/>
  <c r="AG11" i="38"/>
  <c r="AG12" i="38"/>
  <c r="AG13" i="38"/>
  <c r="AG14" i="38"/>
  <c r="AG15" i="38"/>
  <c r="AG16" i="38"/>
  <c r="AG17" i="38"/>
  <c r="AG18" i="38"/>
  <c r="AG19" i="38"/>
  <c r="AG20" i="38"/>
  <c r="AG21" i="38"/>
  <c r="AG22" i="38"/>
  <c r="AG6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50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102" i="38"/>
  <c r="X103" i="38"/>
  <c r="X104" i="38"/>
  <c r="X105" i="38"/>
  <c r="X106" i="38"/>
  <c r="X107" i="38"/>
  <c r="X108" i="38"/>
  <c r="X21" i="38"/>
  <c r="AG20" i="39" l="1"/>
  <c r="AP12" i="38"/>
  <c r="AP24" i="41"/>
  <c r="BH33" i="43"/>
  <c r="BQ16" i="43"/>
  <c r="X42" i="43"/>
  <c r="AG26" i="38"/>
  <c r="AG26" i="44"/>
  <c r="AP6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4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6" i="37"/>
  <c r="AP7" i="36"/>
  <c r="AP8" i="36"/>
  <c r="AP9" i="36"/>
  <c r="AP10" i="36"/>
  <c r="AP11" i="36"/>
  <c r="AP12" i="36"/>
  <c r="AP13" i="36"/>
  <c r="AP14" i="36"/>
  <c r="AP15" i="36"/>
  <c r="AP21" i="36" s="1"/>
  <c r="AP16" i="36"/>
  <c r="AP17" i="36"/>
  <c r="AP18" i="36"/>
  <c r="AP19" i="36"/>
  <c r="AP20" i="36"/>
  <c r="AP22" i="36"/>
  <c r="AP23" i="36"/>
  <c r="AP24" i="36"/>
  <c r="AP25" i="36"/>
  <c r="AP26" i="36"/>
  <c r="AP27" i="36"/>
  <c r="AP28" i="36"/>
  <c r="AP29" i="36"/>
  <c r="AP30" i="36"/>
  <c r="AP31" i="36"/>
  <c r="AP32" i="36"/>
  <c r="AP33" i="36"/>
  <c r="AP34" i="36"/>
  <c r="AP35" i="36"/>
  <c r="AP36" i="36"/>
  <c r="AP37" i="36"/>
  <c r="AP38" i="36"/>
  <c r="AP39" i="36"/>
  <c r="AP6" i="36"/>
  <c r="X23" i="36"/>
  <c r="BQ7" i="35"/>
  <c r="BQ8" i="35"/>
  <c r="BQ9" i="35"/>
  <c r="BQ11" i="35"/>
  <c r="BQ12" i="35"/>
  <c r="BQ13" i="35"/>
  <c r="BQ14" i="35"/>
  <c r="BQ15" i="35"/>
  <c r="BQ16" i="35"/>
  <c r="BQ17" i="35"/>
  <c r="BQ18" i="35"/>
  <c r="BQ19" i="35"/>
  <c r="BQ20" i="35"/>
  <c r="BQ21" i="35"/>
  <c r="BQ22" i="35"/>
  <c r="BQ23" i="35"/>
  <c r="BQ6" i="35"/>
  <c r="BH7" i="35"/>
  <c r="BH8" i="35"/>
  <c r="BH9" i="35"/>
  <c r="BH10" i="35"/>
  <c r="BH11" i="35"/>
  <c r="BH12" i="35"/>
  <c r="BH14" i="35"/>
  <c r="BH15" i="35"/>
  <c r="BH16" i="35"/>
  <c r="BH17" i="35"/>
  <c r="BH18" i="35"/>
  <c r="BH19" i="35"/>
  <c r="BH20" i="35"/>
  <c r="BH21" i="35"/>
  <c r="BH22" i="35"/>
  <c r="BH23" i="35"/>
  <c r="BH6" i="35"/>
  <c r="AG7" i="35"/>
  <c r="AG8" i="35"/>
  <c r="AG9" i="35"/>
  <c r="AG10" i="35"/>
  <c r="AG13" i="35"/>
  <c r="AG14" i="35"/>
  <c r="AG15" i="35"/>
  <c r="AG16" i="35"/>
  <c r="AG17" i="35"/>
  <c r="AG18" i="35"/>
  <c r="AG19" i="35"/>
  <c r="AG20" i="35"/>
  <c r="AG22" i="35"/>
  <c r="AG23" i="35"/>
  <c r="AG24" i="35"/>
  <c r="AG6" i="35"/>
  <c r="X42" i="35"/>
  <c r="X41" i="35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3" i="35"/>
  <c r="X44" i="35"/>
  <c r="X45" i="35"/>
  <c r="X47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100" i="35"/>
  <c r="X101" i="35"/>
  <c r="X102" i="35"/>
  <c r="X23" i="37" l="1"/>
  <c r="BH13" i="35"/>
  <c r="BQ10" i="35"/>
  <c r="N28" i="59"/>
  <c r="Q7" i="56"/>
  <c r="Q8" i="56"/>
  <c r="Q9" i="56"/>
  <c r="Q10" i="56"/>
  <c r="Q11" i="56"/>
  <c r="Q12" i="56"/>
  <c r="Q13" i="56"/>
  <c r="Q14" i="56"/>
  <c r="Q15" i="56"/>
  <c r="Q16" i="56"/>
  <c r="Q17" i="56"/>
  <c r="Q18" i="56"/>
  <c r="Q19" i="56"/>
  <c r="Q20" i="56"/>
  <c r="Q21" i="56"/>
  <c r="Q22" i="56"/>
  <c r="Q36" i="56"/>
  <c r="Q37" i="56"/>
  <c r="Q38" i="56"/>
  <c r="Q39" i="56"/>
  <c r="Q40" i="56"/>
  <c r="Q41" i="56"/>
  <c r="Q42" i="56"/>
  <c r="Q43" i="56"/>
  <c r="Q44" i="56"/>
  <c r="Q45" i="56"/>
  <c r="Q46" i="56"/>
  <c r="Q47" i="56"/>
  <c r="Q48" i="56"/>
  <c r="Q49" i="56"/>
  <c r="Q50" i="56"/>
  <c r="Q51" i="56"/>
  <c r="Q52" i="56"/>
  <c r="Q53" i="56"/>
  <c r="Q54" i="56"/>
  <c r="Q55" i="56"/>
  <c r="Q56" i="56"/>
  <c r="Q57" i="56"/>
  <c r="Q58" i="56"/>
  <c r="Q59" i="56"/>
  <c r="Q60" i="56"/>
  <c r="Q61" i="56"/>
  <c r="Q62" i="56"/>
  <c r="Q63" i="56"/>
  <c r="Q64" i="56"/>
  <c r="Q65" i="56"/>
  <c r="Q66" i="56"/>
  <c r="Q67" i="56"/>
  <c r="Q68" i="56"/>
  <c r="Q69" i="56"/>
  <c r="Q70" i="56"/>
  <c r="Q71" i="56"/>
  <c r="Q72" i="56"/>
  <c r="Q73" i="56"/>
  <c r="Q74" i="56"/>
  <c r="Q75" i="56"/>
  <c r="Q76" i="56"/>
  <c r="Q77" i="56"/>
  <c r="Q78" i="56"/>
  <c r="Q79" i="56"/>
  <c r="Q80" i="56"/>
  <c r="Q81" i="56"/>
  <c r="Q82" i="56"/>
  <c r="Q83" i="56"/>
  <c r="Q84" i="56"/>
  <c r="Q85" i="56"/>
  <c r="Q86" i="56"/>
  <c r="Q87" i="56"/>
  <c r="Q88" i="56"/>
  <c r="Q89" i="56"/>
  <c r="Q90" i="56"/>
  <c r="Q91" i="56"/>
  <c r="Q92" i="56"/>
  <c r="Q93" i="56"/>
  <c r="Q94" i="56"/>
  <c r="Q95" i="56"/>
  <c r="Q96" i="56"/>
  <c r="Q97" i="56"/>
  <c r="Q98" i="56"/>
  <c r="Q99" i="56"/>
  <c r="Q100" i="56"/>
  <c r="Q101" i="56"/>
  <c r="Q102" i="56"/>
  <c r="Q103" i="56"/>
  <c r="Q104" i="56"/>
  <c r="Q105" i="56"/>
  <c r="Q106" i="56"/>
  <c r="Q107" i="56"/>
  <c r="Q108" i="56"/>
  <c r="Q109" i="56"/>
  <c r="Q110" i="56"/>
  <c r="Q111" i="56"/>
  <c r="Q112" i="56"/>
  <c r="Q113" i="56"/>
  <c r="Q114" i="56"/>
  <c r="Q115" i="56"/>
  <c r="Q116" i="56"/>
  <c r="Q117" i="56"/>
  <c r="Q118" i="56"/>
  <c r="Q119" i="56"/>
  <c r="Q120" i="56"/>
  <c r="Q121" i="56"/>
  <c r="Q122" i="56"/>
  <c r="Q123" i="56"/>
  <c r="Q124" i="56"/>
  <c r="Q125" i="56"/>
  <c r="Q126" i="56"/>
  <c r="Q127" i="56"/>
  <c r="Q128" i="56"/>
  <c r="Q129" i="56"/>
  <c r="Q130" i="56"/>
  <c r="Q131" i="56"/>
  <c r="Q132" i="56"/>
  <c r="Q133" i="56"/>
  <c r="Q134" i="56"/>
  <c r="Q135" i="56"/>
  <c r="Q136" i="56"/>
  <c r="Q6" i="56"/>
  <c r="X7" i="51" l="1"/>
  <c r="X8" i="51"/>
  <c r="X9" i="51"/>
  <c r="X10" i="51"/>
  <c r="X11" i="51"/>
  <c r="X12" i="51"/>
  <c r="X13" i="51"/>
  <c r="X14" i="51"/>
  <c r="X15" i="51"/>
  <c r="X16" i="51"/>
  <c r="X17" i="51"/>
  <c r="X18" i="51"/>
  <c r="X19" i="51"/>
  <c r="X20" i="51"/>
  <c r="X21" i="51"/>
  <c r="X22" i="51"/>
  <c r="X23" i="51"/>
  <c r="X24" i="51"/>
  <c r="X25" i="51"/>
  <c r="X26" i="51"/>
  <c r="X27" i="51"/>
  <c r="X28" i="51"/>
  <c r="X29" i="51"/>
  <c r="X30" i="51"/>
  <c r="X31" i="51"/>
  <c r="X32" i="51"/>
  <c r="X33" i="51"/>
  <c r="X34" i="51"/>
  <c r="X35" i="51"/>
  <c r="X36" i="51"/>
  <c r="X39" i="51"/>
  <c r="X40" i="51"/>
  <c r="X41" i="51"/>
  <c r="X43" i="51"/>
  <c r="X45" i="51"/>
  <c r="X46" i="51"/>
  <c r="X47" i="51"/>
  <c r="X48" i="51"/>
  <c r="X49" i="51"/>
  <c r="Q7" i="51"/>
  <c r="Q8" i="51"/>
  <c r="Q9" i="51"/>
  <c r="Q10" i="51"/>
  <c r="Q11" i="51"/>
  <c r="Q12" i="51"/>
  <c r="Q13" i="51"/>
  <c r="Q14" i="51"/>
  <c r="Q15" i="51"/>
  <c r="Q16" i="51"/>
  <c r="Q17" i="51"/>
  <c r="Q18" i="51"/>
  <c r="Q19" i="51"/>
  <c r="Q20" i="51"/>
  <c r="Q21" i="51"/>
  <c r="Q22" i="51"/>
  <c r="Q23" i="51"/>
  <c r="Q24" i="51"/>
  <c r="Q25" i="51"/>
  <c r="Q26" i="51"/>
  <c r="Q27" i="51"/>
  <c r="Q29" i="51"/>
  <c r="Q30" i="51"/>
  <c r="Q31" i="51"/>
  <c r="Q32" i="51"/>
  <c r="Q33" i="51"/>
  <c r="Q34" i="51"/>
  <c r="Q35" i="51"/>
  <c r="Q36" i="51"/>
  <c r="Q37" i="51"/>
  <c r="Q38" i="51"/>
  <c r="Q39" i="51"/>
  <c r="Q40" i="51"/>
  <c r="Q41" i="51"/>
  <c r="Q42" i="51"/>
  <c r="Q43" i="51"/>
  <c r="Q44" i="51"/>
  <c r="Q45" i="51"/>
  <c r="Q46" i="51"/>
  <c r="Q47" i="51"/>
  <c r="Q48" i="51"/>
  <c r="Q49" i="51"/>
  <c r="Q50" i="51"/>
  <c r="Q51" i="51"/>
  <c r="Q52" i="51"/>
  <c r="Q53" i="51"/>
  <c r="Q54" i="51"/>
  <c r="Q55" i="51"/>
  <c r="Q56" i="51"/>
  <c r="Q57" i="51"/>
  <c r="Q58" i="51"/>
  <c r="Q59" i="51"/>
  <c r="Q60" i="51"/>
  <c r="Q61" i="51"/>
  <c r="Q62" i="51"/>
  <c r="Q63" i="51"/>
  <c r="Q64" i="51"/>
  <c r="Q65" i="51"/>
  <c r="Q66" i="51"/>
  <c r="Q67" i="51"/>
  <c r="Q68" i="51"/>
  <c r="Q69" i="51"/>
  <c r="Q70" i="51"/>
  <c r="Q71" i="51"/>
  <c r="Q72" i="51"/>
  <c r="Q73" i="51"/>
  <c r="Q74" i="51"/>
  <c r="Q75" i="51"/>
  <c r="Q76" i="51"/>
  <c r="Q77" i="51"/>
  <c r="Q78" i="51"/>
  <c r="Q79" i="51"/>
  <c r="Q80" i="51"/>
  <c r="Q81" i="51"/>
  <c r="Q82" i="51"/>
  <c r="Q83" i="51"/>
  <c r="Q84" i="51"/>
  <c r="Q85" i="51"/>
  <c r="Q86" i="51"/>
  <c r="Q87" i="51"/>
  <c r="Q88" i="51"/>
  <c r="Q89" i="51"/>
  <c r="Q90" i="51"/>
  <c r="Q91" i="51"/>
  <c r="Q92" i="51"/>
  <c r="Q93" i="51"/>
  <c r="Q94" i="51"/>
  <c r="Q95" i="51"/>
  <c r="Q96" i="51"/>
  <c r="Q97" i="51"/>
  <c r="Q98" i="51"/>
  <c r="Q99" i="51"/>
  <c r="Q100" i="51"/>
  <c r="Q101" i="51"/>
  <c r="Q102" i="51"/>
  <c r="Q103" i="51"/>
  <c r="Q104" i="51"/>
  <c r="Q105" i="51"/>
  <c r="Q106" i="51"/>
  <c r="Q107" i="51"/>
  <c r="Q108" i="51"/>
  <c r="Q109" i="51"/>
  <c r="Q110" i="51"/>
  <c r="Q111" i="51"/>
  <c r="Q112" i="51"/>
  <c r="Q113" i="51"/>
  <c r="Q114" i="51"/>
  <c r="Q115" i="51"/>
  <c r="Q116" i="51"/>
  <c r="Q117" i="51"/>
  <c r="Q118" i="51"/>
  <c r="Q119" i="51"/>
  <c r="Q120" i="51"/>
  <c r="Q6" i="51"/>
  <c r="X7" i="48" l="1"/>
  <c r="X8" i="48"/>
  <c r="X9" i="48"/>
  <c r="X10" i="48"/>
  <c r="X11" i="48"/>
  <c r="X12" i="48"/>
  <c r="X13" i="48"/>
  <c r="X14" i="48"/>
  <c r="X15" i="48"/>
  <c r="X16" i="48"/>
  <c r="X17" i="48"/>
  <c r="X18" i="48"/>
  <c r="X19" i="48"/>
  <c r="X20" i="48"/>
  <c r="X21" i="48"/>
  <c r="X22" i="48"/>
  <c r="X23" i="48"/>
  <c r="X24" i="48"/>
  <c r="X26" i="48"/>
  <c r="X27" i="48"/>
  <c r="X28" i="48"/>
  <c r="X29" i="48"/>
  <c r="X30" i="48"/>
  <c r="X31" i="48"/>
  <c r="X32" i="48"/>
  <c r="X33" i="48"/>
  <c r="X34" i="48"/>
  <c r="X35" i="48"/>
  <c r="X36" i="48"/>
  <c r="X37" i="48"/>
  <c r="X39" i="48"/>
  <c r="X41" i="48"/>
  <c r="X42" i="48"/>
  <c r="X43" i="48"/>
  <c r="X44" i="48"/>
  <c r="X45" i="48"/>
  <c r="X46" i="48"/>
  <c r="X47" i="48"/>
  <c r="X48" i="48"/>
  <c r="X49" i="48"/>
  <c r="X50" i="48"/>
  <c r="X51" i="48"/>
  <c r="X52" i="48"/>
  <c r="X53" i="48"/>
  <c r="X54" i="48"/>
  <c r="X55" i="48"/>
  <c r="X56" i="48"/>
  <c r="X57" i="48"/>
  <c r="X58" i="48"/>
  <c r="X59" i="48"/>
  <c r="X60" i="48"/>
  <c r="X61" i="48"/>
  <c r="X62" i="48"/>
  <c r="X63" i="48"/>
  <c r="X64" i="48"/>
  <c r="X65" i="48"/>
  <c r="X66" i="48"/>
  <c r="X67" i="48"/>
  <c r="X68" i="48"/>
  <c r="X69" i="48"/>
  <c r="X70" i="48"/>
  <c r="X71" i="48"/>
  <c r="X72" i="48"/>
  <c r="X73" i="48"/>
  <c r="X74" i="48"/>
  <c r="X75" i="48"/>
  <c r="X76" i="48"/>
  <c r="X77" i="48"/>
  <c r="X78" i="48"/>
  <c r="X79" i="48"/>
  <c r="X80" i="48"/>
  <c r="X81" i="48"/>
  <c r="X82" i="48"/>
  <c r="X83" i="48"/>
  <c r="X84" i="48"/>
  <c r="X85" i="48"/>
  <c r="X86" i="48"/>
  <c r="X87" i="48"/>
  <c r="X88" i="48"/>
  <c r="X89" i="48"/>
  <c r="X90" i="48"/>
  <c r="X91" i="48"/>
  <c r="X92" i="48"/>
  <c r="X93" i="48"/>
  <c r="X94" i="48"/>
  <c r="X95" i="48"/>
  <c r="X96" i="48"/>
  <c r="X97" i="48"/>
  <c r="X98" i="48"/>
  <c r="X99" i="48"/>
  <c r="X100" i="48"/>
  <c r="X101" i="48"/>
  <c r="X102" i="48"/>
  <c r="X103" i="48"/>
  <c r="X104" i="48"/>
  <c r="X105" i="48"/>
  <c r="X106" i="48"/>
  <c r="X107" i="48"/>
  <c r="X108" i="48"/>
  <c r="X109" i="48"/>
  <c r="X110" i="48"/>
  <c r="X111" i="48"/>
  <c r="X112" i="48"/>
  <c r="X113" i="48"/>
  <c r="X114" i="48"/>
  <c r="X115" i="48"/>
  <c r="X116" i="48"/>
  <c r="X117" i="48"/>
  <c r="X118" i="48"/>
  <c r="X119" i="48"/>
  <c r="X120" i="48"/>
  <c r="X121" i="48"/>
  <c r="X122" i="48"/>
  <c r="X123" i="48"/>
  <c r="X124" i="48"/>
  <c r="X125" i="48"/>
  <c r="X126" i="48"/>
  <c r="X127" i="48"/>
  <c r="X128" i="48"/>
  <c r="X129" i="48"/>
  <c r="X130" i="48"/>
  <c r="X131" i="48"/>
  <c r="X132" i="48"/>
  <c r="X133" i="48"/>
  <c r="X134" i="48"/>
  <c r="X135" i="48"/>
  <c r="X136" i="48"/>
  <c r="X137" i="48"/>
  <c r="X138" i="48"/>
  <c r="X139" i="48"/>
  <c r="X140" i="48"/>
  <c r="X141" i="48"/>
  <c r="X142" i="48"/>
  <c r="X143" i="48"/>
  <c r="X144" i="48"/>
  <c r="X145" i="48"/>
  <c r="X146" i="48"/>
  <c r="X147" i="48"/>
  <c r="X6" i="48"/>
  <c r="Q30" i="48"/>
  <c r="Q31" i="48"/>
  <c r="Q32" i="48"/>
  <c r="Q33" i="48"/>
  <c r="Q34" i="48"/>
  <c r="Q35" i="48"/>
  <c r="Q36" i="48"/>
  <c r="Q37" i="48"/>
  <c r="Q38" i="48"/>
  <c r="Q39" i="48"/>
  <c r="Q40" i="48"/>
  <c r="Q41" i="48"/>
  <c r="Q42" i="48"/>
  <c r="Q43" i="48"/>
  <c r="Q44" i="48"/>
  <c r="Q45" i="48"/>
  <c r="Q46" i="48"/>
  <c r="Q47" i="48"/>
  <c r="Q48" i="48"/>
  <c r="Q49" i="48"/>
  <c r="Q50" i="48"/>
  <c r="Q51" i="48"/>
  <c r="Q52" i="48"/>
  <c r="Q53" i="48"/>
  <c r="Q54" i="48"/>
  <c r="Q55" i="48"/>
  <c r="Q56" i="48"/>
  <c r="Q57" i="48"/>
  <c r="Q58" i="48"/>
  <c r="Q59" i="48"/>
  <c r="Q60" i="48"/>
  <c r="Q61" i="48"/>
  <c r="Q62" i="48"/>
  <c r="Q63" i="48"/>
  <c r="Q64" i="48"/>
  <c r="Q65" i="48"/>
  <c r="Q66" i="48"/>
  <c r="Q67" i="48"/>
  <c r="Q68" i="48"/>
  <c r="Q69" i="48"/>
  <c r="Q70" i="48"/>
  <c r="Q71" i="48"/>
  <c r="Q72" i="48"/>
  <c r="Q73" i="48"/>
  <c r="Q74" i="48"/>
  <c r="Q75" i="48"/>
  <c r="Q76" i="48"/>
  <c r="Q77" i="48"/>
  <c r="Q78" i="48"/>
  <c r="Q79" i="48"/>
  <c r="Q80" i="48"/>
  <c r="Q81" i="48"/>
  <c r="Q82" i="48"/>
  <c r="Q83" i="48"/>
  <c r="Q84" i="48"/>
  <c r="Q85" i="48"/>
  <c r="Q86" i="48"/>
  <c r="Q87" i="48"/>
  <c r="Q88" i="48"/>
  <c r="Q89" i="48"/>
  <c r="Q90" i="48"/>
  <c r="Q91" i="48"/>
  <c r="Q92" i="48"/>
  <c r="Q93" i="48"/>
  <c r="Q94" i="48"/>
  <c r="Q95" i="48"/>
  <c r="Q96" i="48"/>
  <c r="Q97" i="48"/>
  <c r="Q98" i="48"/>
  <c r="Q99" i="48"/>
  <c r="Q100" i="48"/>
  <c r="Q101" i="48"/>
  <c r="Q102" i="48"/>
  <c r="Q103" i="48"/>
  <c r="Q104" i="48"/>
  <c r="Q105" i="48"/>
  <c r="Q106" i="48"/>
  <c r="Q107" i="48"/>
  <c r="Q108" i="48"/>
  <c r="Q109" i="48"/>
  <c r="Q110" i="48"/>
  <c r="Q111" i="48"/>
  <c r="Q112" i="48"/>
  <c r="Q113" i="48"/>
  <c r="Q114" i="48"/>
  <c r="Q115" i="48"/>
  <c r="Q116" i="48"/>
  <c r="Q117" i="48"/>
  <c r="Q118" i="48"/>
  <c r="Q119" i="48"/>
  <c r="Q120" i="48"/>
  <c r="Q7" i="48"/>
  <c r="Q8" i="48"/>
  <c r="Q9" i="48"/>
  <c r="Q10" i="48"/>
  <c r="Q11" i="48"/>
  <c r="Q12" i="48"/>
  <c r="Q13" i="48"/>
  <c r="Q14" i="48"/>
  <c r="Q15" i="48"/>
  <c r="Q16" i="48"/>
  <c r="Q17" i="48"/>
  <c r="Q18" i="48"/>
  <c r="Q19" i="48"/>
  <c r="Q20" i="48"/>
  <c r="Q21" i="48"/>
  <c r="Q22" i="48"/>
  <c r="Q23" i="48"/>
  <c r="Q24" i="48"/>
  <c r="Q25" i="48"/>
  <c r="Q26" i="48"/>
  <c r="Q27" i="48"/>
  <c r="Q29" i="48"/>
  <c r="Q28" i="48" l="1"/>
  <c r="Q40" i="47"/>
  <c r="Q41" i="47"/>
  <c r="Q42" i="47"/>
  <c r="Q43" i="47"/>
  <c r="Q44" i="47"/>
  <c r="Q45" i="47"/>
  <c r="Q46" i="47"/>
  <c r="Q47" i="47"/>
  <c r="Q49" i="47"/>
  <c r="Q50" i="47"/>
  <c r="Q51" i="47"/>
  <c r="Q52" i="47"/>
  <c r="Q53" i="47"/>
  <c r="Q54" i="47"/>
  <c r="Q55" i="47"/>
  <c r="Q56" i="47"/>
  <c r="Q57" i="47"/>
  <c r="Q58" i="47"/>
  <c r="Q59" i="47"/>
  <c r="Q60" i="47"/>
  <c r="Q7" i="47"/>
  <c r="Q8" i="47"/>
  <c r="Q9" i="47"/>
  <c r="Q10" i="47"/>
  <c r="Q11" i="47"/>
  <c r="Q13" i="47"/>
  <c r="Q14" i="47"/>
  <c r="Q15" i="47"/>
  <c r="Q16" i="47"/>
  <c r="Q17" i="47"/>
  <c r="Q18" i="47"/>
  <c r="Q19" i="47"/>
  <c r="Q20" i="47"/>
  <c r="Q21" i="47"/>
  <c r="Q22" i="47"/>
  <c r="Q23" i="47"/>
  <c r="Q24" i="47"/>
  <c r="Q25" i="47"/>
  <c r="Q26" i="47"/>
  <c r="Q27" i="47"/>
  <c r="Q28" i="47"/>
  <c r="Q29" i="47"/>
  <c r="Q30" i="47"/>
  <c r="Q31" i="47"/>
  <c r="Q32" i="47"/>
  <c r="Q33" i="47"/>
  <c r="Q34" i="47"/>
  <c r="Q35" i="47"/>
  <c r="Q36" i="47"/>
  <c r="Q37" i="47"/>
  <c r="Q38" i="47"/>
  <c r="Q39" i="47"/>
  <c r="Q6" i="47"/>
  <c r="Q26" i="46"/>
  <c r="Q25" i="46"/>
  <c r="Q27" i="46"/>
  <c r="Q28" i="46"/>
  <c r="Q29" i="46"/>
  <c r="Q31" i="46"/>
  <c r="Q32" i="46"/>
  <c r="Q33" i="46"/>
  <c r="Q34" i="46"/>
  <c r="Q35" i="46"/>
  <c r="Q36" i="46"/>
  <c r="Q37" i="46"/>
  <c r="Q38" i="46"/>
  <c r="Q39" i="46"/>
  <c r="Q40" i="46"/>
  <c r="Q41" i="46"/>
  <c r="Q42" i="46"/>
  <c r="Q43" i="46"/>
  <c r="Q44" i="46"/>
  <c r="Q45" i="46"/>
  <c r="Q46" i="46"/>
  <c r="Q47" i="46"/>
  <c r="Q48" i="46"/>
  <c r="Q49" i="46"/>
  <c r="Q50" i="46"/>
  <c r="Q51" i="46"/>
  <c r="Q52" i="46"/>
  <c r="Q53" i="46"/>
  <c r="Q54" i="46"/>
  <c r="Q55" i="46"/>
  <c r="Q56" i="46"/>
  <c r="Q57" i="46"/>
  <c r="Q58" i="46"/>
  <c r="Q59" i="46"/>
  <c r="Q60" i="46"/>
  <c r="Q61" i="46"/>
  <c r="Q62" i="46"/>
  <c r="Q63" i="46"/>
  <c r="Q64" i="46"/>
  <c r="Q65" i="46"/>
  <c r="Q66" i="46"/>
  <c r="Q67" i="46"/>
  <c r="Q68" i="46"/>
  <c r="Q69" i="46"/>
  <c r="Q70" i="46"/>
  <c r="Q71" i="46"/>
  <c r="Q72" i="46"/>
  <c r="Q73" i="46"/>
  <c r="Q74" i="46"/>
  <c r="Q75" i="46"/>
  <c r="Q76" i="46"/>
  <c r="Q77" i="46"/>
  <c r="Q78" i="46"/>
  <c r="Q79" i="46"/>
  <c r="Q80" i="46"/>
  <c r="Q81" i="46"/>
  <c r="Q82" i="46"/>
  <c r="Q83" i="46"/>
  <c r="Q84" i="46"/>
  <c r="Q85" i="46"/>
  <c r="Q86" i="46"/>
  <c r="Q87" i="46"/>
  <c r="Q88" i="46"/>
  <c r="Q89" i="46"/>
  <c r="Q90" i="46"/>
  <c r="Q91" i="46"/>
  <c r="Q92" i="46"/>
  <c r="Q93" i="46"/>
  <c r="Q94" i="46"/>
  <c r="Q95" i="46"/>
  <c r="Q96" i="46"/>
  <c r="Q97" i="46"/>
  <c r="Q98" i="46"/>
  <c r="Q99" i="46"/>
  <c r="Q100" i="46"/>
  <c r="Q101" i="46"/>
  <c r="Q102" i="46"/>
  <c r="Q103" i="46"/>
  <c r="Q104" i="46"/>
  <c r="Q105" i="46"/>
  <c r="Q106" i="46"/>
  <c r="Q107" i="46"/>
  <c r="Q108" i="46"/>
  <c r="Q109" i="46"/>
  <c r="Q110" i="46"/>
  <c r="Q111" i="46"/>
  <c r="Q112" i="46"/>
  <c r="Q113" i="46"/>
  <c r="Q114" i="46"/>
  <c r="Q115" i="46"/>
  <c r="Q116" i="46"/>
  <c r="Q117" i="46"/>
  <c r="Q118" i="46"/>
  <c r="Q119" i="46"/>
  <c r="Q120" i="46"/>
  <c r="Q8" i="46"/>
  <c r="Q9" i="46"/>
  <c r="Q10" i="46"/>
  <c r="Q11" i="46"/>
  <c r="Q12" i="46"/>
  <c r="Q13" i="46"/>
  <c r="Q14" i="46"/>
  <c r="Q15" i="46"/>
  <c r="Q16" i="46"/>
  <c r="Q17" i="46"/>
  <c r="Q18" i="46"/>
  <c r="Q19" i="46"/>
  <c r="Q20" i="46"/>
  <c r="Q21" i="46"/>
  <c r="Q22" i="46"/>
  <c r="Q23" i="46"/>
  <c r="Q24" i="46"/>
  <c r="Q6" i="46"/>
  <c r="Q30" i="46" s="1"/>
  <c r="X7" i="47"/>
  <c r="X8" i="47"/>
  <c r="X9" i="47"/>
  <c r="X10" i="47"/>
  <c r="X11" i="47"/>
  <c r="X12" i="47"/>
  <c r="X13" i="47"/>
  <c r="X14" i="47"/>
  <c r="X15" i="47"/>
  <c r="X16" i="47"/>
  <c r="X17" i="47"/>
  <c r="X18" i="47"/>
  <c r="X19" i="47"/>
  <c r="X20" i="47"/>
  <c r="X21" i="47"/>
  <c r="X22" i="47"/>
  <c r="X23" i="47"/>
  <c r="X24" i="47"/>
  <c r="X25" i="47"/>
  <c r="X26" i="47"/>
  <c r="X27" i="47"/>
  <c r="X28" i="47"/>
  <c r="X29" i="47"/>
  <c r="X30" i="47"/>
  <c r="X31" i="47"/>
  <c r="X32" i="47"/>
  <c r="X33" i="47"/>
  <c r="X34" i="47"/>
  <c r="X35" i="47"/>
  <c r="X36" i="47"/>
  <c r="X37" i="47"/>
  <c r="X38" i="47"/>
  <c r="X39" i="47"/>
  <c r="X42" i="47"/>
  <c r="X44" i="47"/>
  <c r="X46" i="47"/>
  <c r="X48" i="47"/>
  <c r="X49" i="47"/>
  <c r="X50" i="47"/>
  <c r="X51" i="47"/>
  <c r="X52" i="47"/>
  <c r="X53" i="47"/>
  <c r="X54" i="47"/>
  <c r="X55" i="47"/>
  <c r="X56" i="47"/>
  <c r="X57" i="47"/>
  <c r="X58" i="47"/>
  <c r="X59" i="47"/>
  <c r="X60" i="47"/>
  <c r="X61" i="47"/>
  <c r="X62" i="47"/>
  <c r="X63" i="47"/>
  <c r="X64" i="47"/>
  <c r="X65" i="47"/>
  <c r="X66" i="47"/>
  <c r="X67" i="47"/>
  <c r="X68" i="47"/>
  <c r="X69" i="47"/>
  <c r="X70" i="47"/>
  <c r="X71" i="47"/>
  <c r="X72" i="47"/>
  <c r="X73" i="47"/>
  <c r="X74" i="47"/>
  <c r="X75" i="47"/>
  <c r="X76" i="47"/>
  <c r="X77" i="47"/>
  <c r="X78" i="47"/>
  <c r="X79" i="47"/>
  <c r="X80" i="47"/>
  <c r="X81" i="47"/>
  <c r="X82" i="47"/>
  <c r="X83" i="47"/>
  <c r="X84" i="47"/>
  <c r="X85" i="47"/>
  <c r="X86" i="47"/>
  <c r="X87" i="47"/>
  <c r="X88" i="47"/>
  <c r="X89" i="47"/>
  <c r="X90" i="47"/>
  <c r="X91" i="47"/>
  <c r="X92" i="47"/>
  <c r="X93" i="47"/>
  <c r="X94" i="47"/>
  <c r="X95" i="47"/>
  <c r="X96" i="47"/>
  <c r="X97" i="47"/>
  <c r="X98" i="47"/>
  <c r="X99" i="47"/>
  <c r="X100" i="47"/>
  <c r="X101" i="47"/>
  <c r="X102" i="47"/>
  <c r="X103" i="47"/>
  <c r="X104" i="47"/>
  <c r="X105" i="47"/>
  <c r="X106" i="47"/>
  <c r="X107" i="47"/>
  <c r="X108" i="47"/>
  <c r="X109" i="47"/>
  <c r="X110" i="47"/>
  <c r="X111" i="47"/>
  <c r="X112" i="47"/>
  <c r="X113" i="47"/>
  <c r="X114" i="47"/>
  <c r="X115" i="47"/>
  <c r="X116" i="47"/>
  <c r="X117" i="47"/>
  <c r="X118" i="47"/>
  <c r="X119" i="47"/>
  <c r="X120" i="47"/>
  <c r="X121" i="47"/>
  <c r="X122" i="47"/>
  <c r="X123" i="47"/>
  <c r="X124" i="47"/>
  <c r="X125" i="47"/>
  <c r="X126" i="47"/>
  <c r="X127" i="47"/>
  <c r="X128" i="47"/>
  <c r="X129" i="47"/>
  <c r="X130" i="47"/>
  <c r="X131" i="47"/>
  <c r="X132" i="47"/>
  <c r="X133" i="47"/>
  <c r="X134" i="47"/>
  <c r="X135" i="47"/>
  <c r="X136" i="47"/>
  <c r="X137" i="47"/>
  <c r="X138" i="47"/>
  <c r="X139" i="47"/>
  <c r="X140" i="47"/>
  <c r="X141" i="47"/>
  <c r="X6" i="47"/>
  <c r="X45" i="47" s="1"/>
  <c r="Q61" i="47"/>
  <c r="Q62" i="47"/>
  <c r="Q63" i="47"/>
  <c r="Q64" i="47"/>
  <c r="Q65" i="47"/>
  <c r="Q66" i="47"/>
  <c r="Q67" i="47"/>
  <c r="Q68" i="47"/>
  <c r="Q69" i="47"/>
  <c r="Q70" i="47"/>
  <c r="Q71" i="47"/>
  <c r="Q72" i="47"/>
  <c r="Q73" i="47"/>
  <c r="Q74" i="47"/>
  <c r="Q75" i="47"/>
  <c r="Q76" i="47"/>
  <c r="Q77" i="47"/>
  <c r="Q78" i="47"/>
  <c r="Q79" i="47"/>
  <c r="Q80" i="47"/>
  <c r="Q81" i="47"/>
  <c r="Q82" i="47"/>
  <c r="Q83" i="47"/>
  <c r="Q84" i="47"/>
  <c r="Q85" i="47"/>
  <c r="Q86" i="47"/>
  <c r="Q87" i="47"/>
  <c r="Q88" i="47"/>
  <c r="Q89" i="47"/>
  <c r="Q90" i="47"/>
  <c r="Q91" i="47"/>
  <c r="Q92" i="47"/>
  <c r="Q93" i="47"/>
  <c r="Q94" i="47"/>
  <c r="Q95" i="47"/>
  <c r="Q96" i="47"/>
  <c r="Q97" i="47"/>
  <c r="Q98" i="47"/>
  <c r="Q99" i="47"/>
  <c r="Q100" i="47"/>
  <c r="Q101" i="47"/>
  <c r="Q102" i="47"/>
  <c r="Q103" i="47"/>
  <c r="Q104" i="47"/>
  <c r="Q105" i="47"/>
  <c r="Q106" i="47"/>
  <c r="Q107" i="47"/>
  <c r="Q108" i="47"/>
  <c r="Q109" i="47"/>
  <c r="Q110" i="47"/>
  <c r="Q111" i="47"/>
  <c r="Q112" i="47"/>
  <c r="Q113" i="47"/>
  <c r="Q114" i="47"/>
  <c r="Q115" i="47"/>
  <c r="Q116" i="47"/>
  <c r="Q117" i="47"/>
  <c r="Q118" i="47"/>
  <c r="Q119" i="47"/>
  <c r="Q120" i="47"/>
  <c r="Q43" i="45"/>
  <c r="Q44" i="45"/>
  <c r="Q45" i="45"/>
  <c r="Q46" i="45"/>
  <c r="Q47" i="45"/>
  <c r="Q48" i="45"/>
  <c r="Q49" i="45"/>
  <c r="Q50" i="45"/>
  <c r="Q51" i="45"/>
  <c r="Q52" i="45"/>
  <c r="Q53" i="45"/>
  <c r="Q54" i="45"/>
  <c r="Q56" i="45"/>
  <c r="Q57" i="45"/>
  <c r="Q58" i="45"/>
  <c r="Q59" i="45"/>
  <c r="Q60" i="45"/>
  <c r="Q61" i="45"/>
  <c r="Q62" i="45"/>
  <c r="Q63" i="45"/>
  <c r="Q64" i="45"/>
  <c r="Q65" i="45"/>
  <c r="Q66" i="45"/>
  <c r="Q67" i="45"/>
  <c r="Q68" i="45"/>
  <c r="Q69" i="45"/>
  <c r="Q70" i="45"/>
  <c r="Q71" i="45"/>
  <c r="Q72" i="45"/>
  <c r="Q73" i="45"/>
  <c r="Q74" i="45"/>
  <c r="Q75" i="45"/>
  <c r="Q76" i="45"/>
  <c r="Q77" i="45"/>
  <c r="Q78" i="45"/>
  <c r="Q79" i="45"/>
  <c r="Q80" i="45"/>
  <c r="Q81" i="45"/>
  <c r="Q82" i="45"/>
  <c r="Q83" i="45"/>
  <c r="Q84" i="45"/>
  <c r="Q85" i="45"/>
  <c r="Q86" i="45"/>
  <c r="Q87" i="45"/>
  <c r="Q88" i="45"/>
  <c r="Q89" i="45"/>
  <c r="Q90" i="45"/>
  <c r="Q91" i="45"/>
  <c r="Q92" i="45"/>
  <c r="Q93" i="45"/>
  <c r="Q94" i="45"/>
  <c r="Q95" i="45"/>
  <c r="Q96" i="45"/>
  <c r="Q97" i="45"/>
  <c r="Q98" i="45"/>
  <c r="Q99" i="45"/>
  <c r="Q100" i="45"/>
  <c r="Q101" i="45"/>
  <c r="Q102" i="45"/>
  <c r="Q103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Q36" i="45"/>
  <c r="Q37" i="45"/>
  <c r="Q38" i="45"/>
  <c r="Q39" i="45"/>
  <c r="Q7" i="45"/>
  <c r="Q8" i="45"/>
  <c r="Q9" i="45"/>
  <c r="Q10" i="45"/>
  <c r="Q11" i="45"/>
  <c r="Q12" i="45"/>
  <c r="Q13" i="45"/>
  <c r="Q14" i="45"/>
  <c r="Q15" i="45"/>
  <c r="Q16" i="45"/>
  <c r="Q17" i="45"/>
  <c r="Q18" i="45"/>
  <c r="Q19" i="45"/>
  <c r="Q20" i="45"/>
  <c r="Q21" i="45"/>
  <c r="Q22" i="45"/>
  <c r="Q23" i="45"/>
  <c r="Q24" i="45"/>
  <c r="Q25" i="45"/>
  <c r="Q26" i="45"/>
  <c r="Q27" i="45"/>
  <c r="Q28" i="45"/>
  <c r="Q29" i="45"/>
  <c r="Q30" i="45"/>
  <c r="Q31" i="45"/>
  <c r="Q32" i="45"/>
  <c r="Q33" i="45"/>
  <c r="Q34" i="45"/>
  <c r="Q35" i="45"/>
  <c r="Q40" i="45"/>
  <c r="Q41" i="45"/>
  <c r="Q42" i="45"/>
  <c r="Q6" i="45"/>
  <c r="Q55" i="45" l="1"/>
  <c r="Q48" i="47"/>
  <c r="N21" i="43"/>
  <c r="X27" i="40" l="1"/>
  <c r="Q7" i="42" l="1"/>
  <c r="Q8" i="42"/>
  <c r="Q9" i="42"/>
  <c r="Q10" i="42"/>
  <c r="Q11" i="42"/>
  <c r="Q12" i="42"/>
  <c r="Q13" i="42"/>
  <c r="Q14" i="42"/>
  <c r="Q15" i="42"/>
  <c r="Q16" i="42"/>
  <c r="Q17" i="42"/>
  <c r="Q18" i="42"/>
  <c r="Q19" i="42"/>
  <c r="Q20" i="42"/>
  <c r="Q21" i="42"/>
  <c r="Q22" i="42"/>
  <c r="Q23" i="42"/>
  <c r="Q34" i="42"/>
  <c r="Q35" i="42"/>
  <c r="Q36" i="42"/>
  <c r="Q37" i="42"/>
  <c r="Q38" i="42"/>
  <c r="Q39" i="42"/>
  <c r="Q40" i="42"/>
  <c r="Q41" i="42"/>
  <c r="Q42" i="42"/>
  <c r="Q43" i="42"/>
  <c r="Q45" i="42"/>
  <c r="Q46" i="42"/>
  <c r="Q47" i="42"/>
  <c r="Q48" i="42"/>
  <c r="Q49" i="42"/>
  <c r="Q50" i="42"/>
  <c r="Q51" i="42"/>
  <c r="Q52" i="42"/>
  <c r="Q53" i="42"/>
  <c r="Q54" i="42"/>
  <c r="Q55" i="42"/>
  <c r="Q56" i="42"/>
  <c r="Q57" i="42"/>
  <c r="Q58" i="42"/>
  <c r="Q59" i="42"/>
  <c r="Q60" i="42"/>
  <c r="Q61" i="42"/>
  <c r="Q62" i="42"/>
  <c r="Q63" i="42"/>
  <c r="Q64" i="42"/>
  <c r="Q65" i="42"/>
  <c r="Q66" i="42"/>
  <c r="Q67" i="42"/>
  <c r="Q68" i="42"/>
  <c r="Q69" i="42"/>
  <c r="Q70" i="42"/>
  <c r="Q71" i="42"/>
  <c r="Q72" i="42"/>
  <c r="Q73" i="42"/>
  <c r="Q74" i="42"/>
  <c r="Q75" i="42"/>
  <c r="Q76" i="42"/>
  <c r="Q77" i="42"/>
  <c r="Q78" i="42"/>
  <c r="Q79" i="42"/>
  <c r="Q80" i="42"/>
  <c r="Q81" i="42"/>
  <c r="Q82" i="42"/>
  <c r="Q83" i="42"/>
  <c r="Q84" i="42"/>
  <c r="Q85" i="42"/>
  <c r="Q86" i="42"/>
  <c r="Q87" i="42"/>
  <c r="Q88" i="42"/>
  <c r="Q89" i="42"/>
  <c r="Q90" i="42"/>
  <c r="Q91" i="42"/>
  <c r="Q92" i="42"/>
  <c r="Q93" i="42"/>
  <c r="Q94" i="42"/>
  <c r="Q95" i="42"/>
  <c r="Q96" i="42"/>
  <c r="Q97" i="42"/>
  <c r="Q98" i="42"/>
  <c r="Q99" i="42"/>
  <c r="Q100" i="42"/>
  <c r="Q101" i="42"/>
  <c r="Q102" i="42"/>
  <c r="Q103" i="42"/>
  <c r="Q104" i="42"/>
  <c r="Q6" i="42"/>
  <c r="P17" i="41"/>
  <c r="P10" i="40"/>
  <c r="Q44" i="42" l="1"/>
  <c r="N23" i="40"/>
  <c r="X7" i="39" l="1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8" i="39"/>
  <c r="X39" i="39"/>
  <c r="X40" i="39"/>
  <c r="X42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101" i="39"/>
  <c r="X102" i="39"/>
  <c r="X103" i="39"/>
  <c r="X104" i="39"/>
  <c r="X105" i="39"/>
  <c r="X6" i="39"/>
  <c r="Q7" i="39"/>
  <c r="Q8" i="39"/>
  <c r="Q9" i="39"/>
  <c r="Q10" i="39"/>
  <c r="Q11" i="39"/>
  <c r="Q12" i="39"/>
  <c r="Q13" i="39"/>
  <c r="Q14" i="39"/>
  <c r="Q15" i="39"/>
  <c r="Q16" i="39"/>
  <c r="Q17" i="39"/>
  <c r="Q18" i="39"/>
  <c r="Q19" i="39"/>
  <c r="Q20" i="39"/>
  <c r="Q21" i="39"/>
  <c r="Q22" i="39"/>
  <c r="Q23" i="39"/>
  <c r="Q24" i="39"/>
  <c r="Q25" i="39"/>
  <c r="Q26" i="39"/>
  <c r="Q27" i="39"/>
  <c r="Q28" i="39"/>
  <c r="Q29" i="39"/>
  <c r="Q30" i="39"/>
  <c r="Q31" i="39"/>
  <c r="Q32" i="39"/>
  <c r="Q33" i="39"/>
  <c r="Q34" i="39"/>
  <c r="Q35" i="39"/>
  <c r="Q36" i="39"/>
  <c r="Q37" i="39"/>
  <c r="Q38" i="39"/>
  <c r="Q39" i="39"/>
  <c r="Q40" i="39"/>
  <c r="Q42" i="39"/>
  <c r="Q43" i="39"/>
  <c r="Q44" i="39"/>
  <c r="Q45" i="39"/>
  <c r="Q46" i="39"/>
  <c r="Q47" i="39"/>
  <c r="Q48" i="39"/>
  <c r="Q49" i="39"/>
  <c r="Q50" i="39"/>
  <c r="Q51" i="39"/>
  <c r="Q52" i="39"/>
  <c r="Q53" i="39"/>
  <c r="Q54" i="39"/>
  <c r="Q55" i="39"/>
  <c r="Q56" i="39"/>
  <c r="Q57" i="39"/>
  <c r="Q58" i="39"/>
  <c r="Q59" i="39"/>
  <c r="Q60" i="39"/>
  <c r="Q61" i="39"/>
  <c r="Q62" i="39"/>
  <c r="Q63" i="39"/>
  <c r="Q64" i="39"/>
  <c r="Q65" i="39"/>
  <c r="Q66" i="39"/>
  <c r="Q67" i="39"/>
  <c r="Q68" i="39"/>
  <c r="Q69" i="39"/>
  <c r="Q70" i="39"/>
  <c r="Q71" i="39"/>
  <c r="Q72" i="39"/>
  <c r="Q73" i="39"/>
  <c r="Q74" i="39"/>
  <c r="Q75" i="39"/>
  <c r="Q76" i="39"/>
  <c r="Q77" i="39"/>
  <c r="Q78" i="39"/>
  <c r="Q79" i="39"/>
  <c r="Q80" i="39"/>
  <c r="Q81" i="39"/>
  <c r="Q82" i="39"/>
  <c r="Q83" i="39"/>
  <c r="Q84" i="39"/>
  <c r="Q85" i="39"/>
  <c r="Q86" i="39"/>
  <c r="Q87" i="39"/>
  <c r="Q88" i="39"/>
  <c r="Q89" i="39"/>
  <c r="Q90" i="39"/>
  <c r="Q91" i="39"/>
  <c r="Q92" i="39"/>
  <c r="Q93" i="39"/>
  <c r="Q94" i="39"/>
  <c r="Q95" i="39"/>
  <c r="Q96" i="39"/>
  <c r="Q97" i="39"/>
  <c r="Q98" i="39"/>
  <c r="Q99" i="39"/>
  <c r="Q100" i="39"/>
  <c r="Q101" i="39"/>
  <c r="Q102" i="39"/>
  <c r="Q103" i="39"/>
  <c r="Q104" i="39"/>
  <c r="Q105" i="39"/>
  <c r="Q6" i="39"/>
  <c r="P25" i="38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6" i="38"/>
  <c r="Q7" i="38"/>
  <c r="Q8" i="38"/>
  <c r="Q9" i="38"/>
  <c r="Q10" i="38"/>
  <c r="Q11" i="38"/>
  <c r="Q12" i="38"/>
  <c r="Q13" i="38"/>
  <c r="Q14" i="38"/>
  <c r="Q15" i="38"/>
  <c r="Q16" i="38"/>
  <c r="Q17" i="38"/>
  <c r="Q18" i="38"/>
  <c r="Q19" i="38"/>
  <c r="Q20" i="38"/>
  <c r="Q21" i="38"/>
  <c r="Q22" i="38"/>
  <c r="Q23" i="38"/>
  <c r="Q24" i="38"/>
  <c r="Q25" i="38"/>
  <c r="Q27" i="38"/>
  <c r="Q28" i="38"/>
  <c r="Q29" i="38"/>
  <c r="Q31" i="38"/>
  <c r="Q32" i="38"/>
  <c r="Q33" i="38"/>
  <c r="Q34" i="38"/>
  <c r="Q35" i="38"/>
  <c r="Q36" i="38"/>
  <c r="Q37" i="38"/>
  <c r="Q38" i="38"/>
  <c r="Q39" i="38"/>
  <c r="Q40" i="38"/>
  <c r="Q41" i="38"/>
  <c r="Q42" i="38"/>
  <c r="Q43" i="38"/>
  <c r="Q44" i="38"/>
  <c r="Q45" i="38"/>
  <c r="Q46" i="38"/>
  <c r="Q47" i="38"/>
  <c r="Q48" i="38"/>
  <c r="Q49" i="38"/>
  <c r="Q50" i="38"/>
  <c r="Q51" i="38"/>
  <c r="Q52" i="38"/>
  <c r="Q53" i="38"/>
  <c r="Q54" i="38"/>
  <c r="Q55" i="38"/>
  <c r="Q56" i="38"/>
  <c r="Q57" i="38"/>
  <c r="Q58" i="38"/>
  <c r="Q59" i="38"/>
  <c r="Q60" i="38"/>
  <c r="Q61" i="38"/>
  <c r="Q62" i="38"/>
  <c r="Q63" i="38"/>
  <c r="Q64" i="38"/>
  <c r="Q65" i="38"/>
  <c r="Q66" i="38"/>
  <c r="Q67" i="38"/>
  <c r="Q68" i="38"/>
  <c r="Q69" i="38"/>
  <c r="Q70" i="38"/>
  <c r="Q71" i="38"/>
  <c r="Q72" i="38"/>
  <c r="Q73" i="38"/>
  <c r="Q74" i="38"/>
  <c r="Q75" i="38"/>
  <c r="Q76" i="38"/>
  <c r="Q77" i="38"/>
  <c r="Q78" i="38"/>
  <c r="Q79" i="38"/>
  <c r="Q80" i="38"/>
  <c r="Q81" i="38"/>
  <c r="Q82" i="38"/>
  <c r="Q83" i="38"/>
  <c r="Q84" i="38"/>
  <c r="Q85" i="38"/>
  <c r="Q86" i="38"/>
  <c r="Q87" i="38"/>
  <c r="Q88" i="38"/>
  <c r="Q89" i="38"/>
  <c r="Q90" i="38"/>
  <c r="Q91" i="38"/>
  <c r="Q92" i="38"/>
  <c r="Q93" i="38"/>
  <c r="Q94" i="38"/>
  <c r="Q95" i="38"/>
  <c r="Q96" i="38"/>
  <c r="Q97" i="38"/>
  <c r="Q98" i="38"/>
  <c r="Q99" i="38"/>
  <c r="Q100" i="38"/>
  <c r="Q101" i="38"/>
  <c r="Q102" i="38"/>
  <c r="Q103" i="38"/>
  <c r="Q104" i="38"/>
  <c r="Q6" i="38"/>
  <c r="X41" i="39" l="1"/>
  <c r="X43" i="39" s="1"/>
  <c r="Q41" i="39"/>
  <c r="X49" i="38"/>
  <c r="X51" i="38" s="1"/>
  <c r="Q30" i="38"/>
  <c r="Q7" i="37"/>
  <c r="Q8" i="37"/>
  <c r="Q9" i="37"/>
  <c r="Q10" i="37"/>
  <c r="Q11" i="37"/>
  <c r="Q12" i="37"/>
  <c r="Q13" i="37"/>
  <c r="Q14" i="37"/>
  <c r="Q15" i="37"/>
  <c r="Q16" i="37"/>
  <c r="Q17" i="37"/>
  <c r="Q18" i="37"/>
  <c r="Q19" i="37"/>
  <c r="Q20" i="37"/>
  <c r="Q21" i="37"/>
  <c r="Q22" i="37"/>
  <c r="Q23" i="37"/>
  <c r="Q24" i="37"/>
  <c r="Q25" i="37"/>
  <c r="Q26" i="37"/>
  <c r="Q27" i="37"/>
  <c r="Q28" i="37"/>
  <c r="Q30" i="37"/>
  <c r="Q31" i="37"/>
  <c r="Q32" i="37"/>
  <c r="Q33" i="37"/>
  <c r="Q34" i="37"/>
  <c r="Q35" i="37"/>
  <c r="Q36" i="37"/>
  <c r="Q37" i="37"/>
  <c r="Q38" i="37"/>
  <c r="Q39" i="37"/>
  <c r="Q40" i="37"/>
  <c r="Q41" i="37"/>
  <c r="Q42" i="37"/>
  <c r="Q43" i="37"/>
  <c r="Q44" i="37"/>
  <c r="Q45" i="37"/>
  <c r="Q46" i="37"/>
  <c r="Q47" i="37"/>
  <c r="Q48" i="37"/>
  <c r="Q49" i="37"/>
  <c r="Q50" i="37"/>
  <c r="Q51" i="37"/>
  <c r="Q52" i="37"/>
  <c r="Q53" i="37"/>
  <c r="Q54" i="37"/>
  <c r="Q55" i="37"/>
  <c r="Q56" i="37"/>
  <c r="Q57" i="37"/>
  <c r="Q58" i="37"/>
  <c r="Q59" i="37"/>
  <c r="Q60" i="37"/>
  <c r="Q61" i="37"/>
  <c r="Q62" i="37"/>
  <c r="Q63" i="37"/>
  <c r="Q64" i="37"/>
  <c r="Q65" i="37"/>
  <c r="Q66" i="37"/>
  <c r="Q67" i="37"/>
  <c r="Q68" i="37"/>
  <c r="Q69" i="37"/>
  <c r="Q70" i="37"/>
  <c r="Q71" i="37"/>
  <c r="Q72" i="37"/>
  <c r="Q73" i="37"/>
  <c r="Q74" i="37"/>
  <c r="Q75" i="37"/>
  <c r="Q76" i="37"/>
  <c r="Q77" i="37"/>
  <c r="Q78" i="37"/>
  <c r="Q79" i="37"/>
  <c r="Q80" i="37"/>
  <c r="Q81" i="37"/>
  <c r="Q82" i="37"/>
  <c r="Q83" i="37"/>
  <c r="Q84" i="37"/>
  <c r="Q85" i="37"/>
  <c r="Q86" i="37"/>
  <c r="Q87" i="37"/>
  <c r="Q88" i="37"/>
  <c r="Q89" i="37"/>
  <c r="Q90" i="37"/>
  <c r="Q91" i="37"/>
  <c r="Q92" i="37"/>
  <c r="Q93" i="37"/>
  <c r="Q94" i="37"/>
  <c r="Q95" i="37"/>
  <c r="Q96" i="37"/>
  <c r="Q97" i="37"/>
  <c r="Q98" i="37"/>
  <c r="Q99" i="37"/>
  <c r="Q100" i="37"/>
  <c r="Q101" i="37"/>
  <c r="Q102" i="37"/>
  <c r="Q103" i="37"/>
  <c r="Q104" i="37"/>
  <c r="Q6" i="37"/>
  <c r="Q29" i="37" l="1"/>
  <c r="P18" i="35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F792" i="4"/>
  <c r="G792" i="4" s="1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F775" i="4"/>
  <c r="G775" i="4" s="1"/>
  <c r="G774" i="4"/>
  <c r="G773" i="4"/>
  <c r="G772" i="4"/>
  <c r="G771" i="4"/>
  <c r="G770" i="4"/>
  <c r="G769" i="4"/>
  <c r="F768" i="4"/>
  <c r="G768" i="4" s="1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44" i="60" s="1"/>
  <c r="X46" i="60" s="1"/>
  <c r="X19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X10" i="60" l="1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Q48" i="60"/>
  <c r="K48" i="60"/>
  <c r="G48" i="60"/>
  <c r="AP47" i="60"/>
  <c r="AG47" i="60"/>
  <c r="X45" i="60"/>
  <c r="Q47" i="60"/>
  <c r="K47" i="60"/>
  <c r="G47" i="60"/>
  <c r="AP46" i="60"/>
  <c r="AG46" i="60"/>
  <c r="Q46" i="60"/>
  <c r="K46" i="60"/>
  <c r="G46" i="60"/>
  <c r="AP45" i="60"/>
  <c r="X43" i="60"/>
  <c r="Q45" i="60"/>
  <c r="K45" i="60"/>
  <c r="G45" i="60"/>
  <c r="AP44" i="60"/>
  <c r="Q44" i="60"/>
  <c r="K44" i="60"/>
  <c r="G44" i="60"/>
  <c r="AP43" i="60"/>
  <c r="Q43" i="60"/>
  <c r="K43" i="60"/>
  <c r="G43" i="60"/>
  <c r="AY42" i="60"/>
  <c r="AP42" i="60"/>
  <c r="Q42" i="60"/>
  <c r="K42" i="60"/>
  <c r="G42" i="60"/>
  <c r="AY41" i="60"/>
  <c r="AP41" i="60"/>
  <c r="Q41" i="60"/>
  <c r="K41" i="60"/>
  <c r="G41" i="60"/>
  <c r="AY40" i="60"/>
  <c r="AP40" i="60"/>
  <c r="Q40" i="60"/>
  <c r="K40" i="60"/>
  <c r="G40" i="60"/>
  <c r="BH39" i="60"/>
  <c r="AY39" i="60"/>
  <c r="AP39" i="60"/>
  <c r="X37" i="60"/>
  <c r="Q39" i="60"/>
  <c r="K39" i="60"/>
  <c r="G39" i="60"/>
  <c r="BH38" i="60"/>
  <c r="AY38" i="60"/>
  <c r="AP38" i="60"/>
  <c r="X36" i="60"/>
  <c r="Q38" i="60"/>
  <c r="K38" i="60"/>
  <c r="G38" i="60"/>
  <c r="BH37" i="60"/>
  <c r="AY37" i="60"/>
  <c r="AP37" i="60"/>
  <c r="X35" i="60"/>
  <c r="Q37" i="60"/>
  <c r="K37" i="60"/>
  <c r="G37" i="60"/>
  <c r="BH36" i="60"/>
  <c r="AY36" i="60"/>
  <c r="AP36" i="60"/>
  <c r="Q36" i="60"/>
  <c r="K36" i="60"/>
  <c r="G36" i="60"/>
  <c r="BH35" i="60"/>
  <c r="AY35" i="60"/>
  <c r="AP35" i="60"/>
  <c r="Q35" i="60"/>
  <c r="G35" i="60"/>
  <c r="BH34" i="60"/>
  <c r="AY34" i="60"/>
  <c r="Q34" i="60"/>
  <c r="K34" i="60"/>
  <c r="G34" i="60"/>
  <c r="BH33" i="60"/>
  <c r="AY33" i="60"/>
  <c r="AP33" i="60"/>
  <c r="Q33" i="60"/>
  <c r="G33" i="60"/>
  <c r="BH32" i="60"/>
  <c r="AY32" i="60"/>
  <c r="AP32" i="60"/>
  <c r="Q32" i="60"/>
  <c r="K32" i="60"/>
  <c r="G32" i="60"/>
  <c r="BH31" i="60"/>
  <c r="AY31" i="60"/>
  <c r="AP31" i="60"/>
  <c r="AG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G23" i="60"/>
  <c r="X25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X24" i="60"/>
  <c r="Q21" i="60"/>
  <c r="K21" i="60"/>
  <c r="G21" i="60"/>
  <c r="BQ20" i="60"/>
  <c r="BH20" i="60"/>
  <c r="AY20" i="60"/>
  <c r="X23" i="60"/>
  <c r="Q20" i="60"/>
  <c r="K20" i="60"/>
  <c r="G20" i="60"/>
  <c r="BQ19" i="60"/>
  <c r="BH19" i="60"/>
  <c r="AY19" i="60"/>
  <c r="AG19" i="60"/>
  <c r="X22" i="60"/>
  <c r="Q19" i="60"/>
  <c r="K19" i="60"/>
  <c r="G19" i="60"/>
  <c r="BQ18" i="60"/>
  <c r="BH18" i="60"/>
  <c r="AY18" i="60"/>
  <c r="Q18" i="60"/>
  <c r="K18" i="60"/>
  <c r="G18" i="60"/>
  <c r="BQ17" i="60"/>
  <c r="BH17" i="60"/>
  <c r="AY17" i="60"/>
  <c r="X20" i="60"/>
  <c r="Q17" i="60"/>
  <c r="K17" i="60"/>
  <c r="G17" i="60"/>
  <c r="BQ16" i="60"/>
  <c r="BH16" i="60"/>
  <c r="AY16" i="60"/>
  <c r="Q16" i="60"/>
  <c r="K16" i="60"/>
  <c r="G16" i="60"/>
  <c r="BQ15" i="60"/>
  <c r="BH15" i="60"/>
  <c r="AY15" i="60"/>
  <c r="X15" i="60"/>
  <c r="Q15" i="60"/>
  <c r="K15" i="60"/>
  <c r="G15" i="60"/>
  <c r="BQ14" i="60"/>
  <c r="BH14" i="60"/>
  <c r="AY14" i="60"/>
  <c r="Q14" i="60"/>
  <c r="K14" i="60"/>
  <c r="G14" i="60"/>
  <c r="BQ13" i="60"/>
  <c r="BH13" i="60"/>
  <c r="AY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Q11" i="60"/>
  <c r="K11" i="60"/>
  <c r="G11" i="60"/>
  <c r="BQ10" i="60"/>
  <c r="BH10" i="60"/>
  <c r="AY10" i="60"/>
  <c r="Q10" i="60"/>
  <c r="K10" i="60"/>
  <c r="G10" i="60"/>
  <c r="BQ9" i="60"/>
  <c r="BH9" i="60"/>
  <c r="AY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G6" i="60"/>
  <c r="X6" i="60"/>
  <c r="Q6" i="60"/>
  <c r="K6" i="60"/>
  <c r="G6" i="60"/>
  <c r="X9" i="59" l="1"/>
  <c r="X23" i="59"/>
  <c r="X22" i="59"/>
  <c r="X21" i="59"/>
  <c r="X20" i="59" l="1"/>
  <c r="X19" i="59"/>
  <c r="X7" i="59"/>
  <c r="X18" i="59"/>
  <c r="X16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2" i="59"/>
  <c r="K136" i="59"/>
  <c r="G136" i="59"/>
  <c r="X134" i="59"/>
  <c r="Q131" i="59"/>
  <c r="K135" i="59"/>
  <c r="G135" i="59"/>
  <c r="X133" i="59"/>
  <c r="Q130" i="59"/>
  <c r="K134" i="59"/>
  <c r="G134" i="59"/>
  <c r="X132" i="59"/>
  <c r="Q129" i="59"/>
  <c r="K133" i="59"/>
  <c r="G133" i="59"/>
  <c r="X131" i="59"/>
  <c r="Q128" i="59"/>
  <c r="K132" i="59"/>
  <c r="G132" i="59"/>
  <c r="X130" i="59"/>
  <c r="Q127" i="59"/>
  <c r="K131" i="59"/>
  <c r="G131" i="59"/>
  <c r="X129" i="59"/>
  <c r="Q126" i="59"/>
  <c r="K130" i="59"/>
  <c r="G130" i="59"/>
  <c r="X128" i="59"/>
  <c r="Q125" i="59"/>
  <c r="K129" i="59"/>
  <c r="G129" i="59"/>
  <c r="X127" i="59"/>
  <c r="Q124" i="59"/>
  <c r="K128" i="59"/>
  <c r="G128" i="59"/>
  <c r="X126" i="59"/>
  <c r="Q123" i="59"/>
  <c r="K127" i="59"/>
  <c r="G127" i="59"/>
  <c r="X125" i="59"/>
  <c r="Q122" i="59"/>
  <c r="K126" i="59"/>
  <c r="G126" i="59"/>
  <c r="X124" i="59"/>
  <c r="Q121" i="59"/>
  <c r="K125" i="59"/>
  <c r="G125" i="59"/>
  <c r="X123" i="59"/>
  <c r="Q120" i="59"/>
  <c r="K124" i="59"/>
  <c r="G124" i="59"/>
  <c r="X122" i="59"/>
  <c r="Q119" i="59"/>
  <c r="K123" i="59"/>
  <c r="G123" i="59"/>
  <c r="X121" i="59"/>
  <c r="Q118" i="59"/>
  <c r="K122" i="59"/>
  <c r="G122" i="59"/>
  <c r="X120" i="59"/>
  <c r="Q117" i="59"/>
  <c r="K121" i="59"/>
  <c r="G121" i="59"/>
  <c r="X119" i="59"/>
  <c r="Q116" i="59"/>
  <c r="G120" i="59"/>
  <c r="X118" i="59"/>
  <c r="Q115" i="59"/>
  <c r="G119" i="59"/>
  <c r="X117" i="59"/>
  <c r="Q114" i="59"/>
  <c r="K118" i="59"/>
  <c r="G118" i="59"/>
  <c r="X116" i="59"/>
  <c r="Q113" i="59"/>
  <c r="K117" i="59"/>
  <c r="G117" i="59"/>
  <c r="X115" i="59"/>
  <c r="Q112" i="59"/>
  <c r="K116" i="59"/>
  <c r="G116" i="59"/>
  <c r="X114" i="59"/>
  <c r="Q111" i="59"/>
  <c r="K115" i="59"/>
  <c r="G115" i="59"/>
  <c r="X113" i="59"/>
  <c r="Q110" i="59"/>
  <c r="K114" i="59"/>
  <c r="G114" i="59"/>
  <c r="X112" i="59"/>
  <c r="Q109" i="59"/>
  <c r="K113" i="59"/>
  <c r="G113" i="59"/>
  <c r="X111" i="59"/>
  <c r="Q108" i="59"/>
  <c r="K112" i="59"/>
  <c r="G112" i="59"/>
  <c r="X110" i="59"/>
  <c r="Q107" i="59"/>
  <c r="K111" i="59"/>
  <c r="G111" i="59"/>
  <c r="X109" i="59"/>
  <c r="Q106" i="59"/>
  <c r="K110" i="59"/>
  <c r="G110" i="59"/>
  <c r="X108" i="59"/>
  <c r="Q105" i="59"/>
  <c r="K109" i="59"/>
  <c r="G109" i="59"/>
  <c r="X107" i="59"/>
  <c r="Q104" i="59"/>
  <c r="K108" i="59"/>
  <c r="G108" i="59"/>
  <c r="X106" i="59"/>
  <c r="Q103" i="59"/>
  <c r="K107" i="59"/>
  <c r="G107" i="59"/>
  <c r="X105" i="59"/>
  <c r="Q102" i="59"/>
  <c r="K106" i="59"/>
  <c r="G106" i="59"/>
  <c r="X104" i="59"/>
  <c r="Q101" i="59"/>
  <c r="K105" i="59"/>
  <c r="G105" i="59"/>
  <c r="X103" i="59"/>
  <c r="Q100" i="59"/>
  <c r="K104" i="59"/>
  <c r="G104" i="59"/>
  <c r="X102" i="59"/>
  <c r="Q99" i="59"/>
  <c r="K103" i="59"/>
  <c r="G103" i="59"/>
  <c r="X101" i="59"/>
  <c r="Q98" i="59"/>
  <c r="K102" i="59"/>
  <c r="G102" i="59"/>
  <c r="X100" i="59"/>
  <c r="Q97" i="59"/>
  <c r="K101" i="59"/>
  <c r="G101" i="59"/>
  <c r="X99" i="59"/>
  <c r="Q96" i="59"/>
  <c r="K100" i="59"/>
  <c r="G100" i="59"/>
  <c r="X98" i="59"/>
  <c r="Q95" i="59"/>
  <c r="K99" i="59"/>
  <c r="G99" i="59"/>
  <c r="X97" i="59"/>
  <c r="Q94" i="59"/>
  <c r="K98" i="59"/>
  <c r="G98" i="59"/>
  <c r="X96" i="59"/>
  <c r="Q93" i="59"/>
  <c r="K97" i="59"/>
  <c r="G97" i="59"/>
  <c r="X95" i="59"/>
  <c r="Q92" i="59"/>
  <c r="K96" i="59"/>
  <c r="G96" i="59"/>
  <c r="X94" i="59"/>
  <c r="Q91" i="59"/>
  <c r="K95" i="59"/>
  <c r="G95" i="59"/>
  <c r="X93" i="59"/>
  <c r="Q90" i="59"/>
  <c r="K94" i="59"/>
  <c r="G94" i="59"/>
  <c r="X92" i="59"/>
  <c r="Q89" i="59"/>
  <c r="K93" i="59"/>
  <c r="G93" i="59"/>
  <c r="X91" i="59"/>
  <c r="Q88" i="59"/>
  <c r="K92" i="59"/>
  <c r="X90" i="59"/>
  <c r="Q87" i="59"/>
  <c r="K91" i="59"/>
  <c r="G91" i="59"/>
  <c r="X89" i="59"/>
  <c r="Q86" i="59"/>
  <c r="K90" i="59"/>
  <c r="G90" i="59"/>
  <c r="X88" i="59"/>
  <c r="Q85" i="59"/>
  <c r="K89" i="59"/>
  <c r="G89" i="59"/>
  <c r="X87" i="59"/>
  <c r="Q84" i="59"/>
  <c r="K88" i="59"/>
  <c r="G88" i="59"/>
  <c r="X86" i="59"/>
  <c r="Q83" i="59"/>
  <c r="K87" i="59"/>
  <c r="X85" i="59"/>
  <c r="Q82" i="59"/>
  <c r="K86" i="59"/>
  <c r="X84" i="59"/>
  <c r="Q81" i="59"/>
  <c r="K85" i="59"/>
  <c r="G85" i="59"/>
  <c r="X83" i="59"/>
  <c r="Q80" i="59"/>
  <c r="K84" i="59"/>
  <c r="G84" i="59"/>
  <c r="X82" i="59"/>
  <c r="Q79" i="59"/>
  <c r="K83" i="59"/>
  <c r="G83" i="59"/>
  <c r="X81" i="59"/>
  <c r="Q78" i="59"/>
  <c r="K82" i="59"/>
  <c r="X80" i="59"/>
  <c r="Q77" i="59"/>
  <c r="K81" i="59"/>
  <c r="G81" i="59"/>
  <c r="X79" i="59"/>
  <c r="Q76" i="59"/>
  <c r="K80" i="59"/>
  <c r="G80" i="59"/>
  <c r="X78" i="59"/>
  <c r="Q75" i="59"/>
  <c r="K79" i="59"/>
  <c r="G79" i="59"/>
  <c r="X77" i="59"/>
  <c r="Q74" i="59"/>
  <c r="K78" i="59"/>
  <c r="G78" i="59"/>
  <c r="X76" i="59"/>
  <c r="Q73" i="59"/>
  <c r="K77" i="59"/>
  <c r="G77" i="59"/>
  <c r="X75" i="59"/>
  <c r="Q72" i="59"/>
  <c r="K76" i="59"/>
  <c r="G76" i="59"/>
  <c r="X74" i="59"/>
  <c r="Q71" i="59"/>
  <c r="K75" i="59"/>
  <c r="G75" i="59"/>
  <c r="X73" i="59"/>
  <c r="Q70" i="59"/>
  <c r="K74" i="59"/>
  <c r="G74" i="59"/>
  <c r="X72" i="59"/>
  <c r="Q69" i="59"/>
  <c r="K73" i="59"/>
  <c r="G73" i="59"/>
  <c r="X71" i="59"/>
  <c r="Q68" i="59"/>
  <c r="K72" i="59"/>
  <c r="G72" i="59"/>
  <c r="X70" i="59"/>
  <c r="Q67" i="59"/>
  <c r="K71" i="59"/>
  <c r="G71" i="59"/>
  <c r="X69" i="59"/>
  <c r="Q66" i="59"/>
  <c r="K70" i="59"/>
  <c r="G70" i="59"/>
  <c r="X68" i="59"/>
  <c r="Q65" i="59"/>
  <c r="K69" i="59"/>
  <c r="G69" i="59"/>
  <c r="X67" i="59"/>
  <c r="Q64" i="59"/>
  <c r="K68" i="59"/>
  <c r="G68" i="59"/>
  <c r="X66" i="59"/>
  <c r="Q63" i="59"/>
  <c r="K67" i="59"/>
  <c r="G67" i="59"/>
  <c r="X65" i="59"/>
  <c r="Q62" i="59"/>
  <c r="K66" i="59"/>
  <c r="G66" i="59"/>
  <c r="X64" i="59"/>
  <c r="Q61" i="59"/>
  <c r="K65" i="59"/>
  <c r="G65" i="59"/>
  <c r="X63" i="59"/>
  <c r="Q60" i="59"/>
  <c r="K64" i="59"/>
  <c r="G64" i="59"/>
  <c r="X62" i="59"/>
  <c r="Q59" i="59"/>
  <c r="K63" i="59"/>
  <c r="G63" i="59"/>
  <c r="X61" i="59"/>
  <c r="Q58" i="59"/>
  <c r="K62" i="59"/>
  <c r="G62" i="59"/>
  <c r="X60" i="59"/>
  <c r="Q57" i="59"/>
  <c r="K61" i="59"/>
  <c r="G61" i="59"/>
  <c r="X59" i="59"/>
  <c r="Q56" i="59"/>
  <c r="K60" i="59"/>
  <c r="G60" i="59"/>
  <c r="X58" i="59"/>
  <c r="Q55" i="59"/>
  <c r="K59" i="59"/>
  <c r="G59" i="59"/>
  <c r="X57" i="59"/>
  <c r="Q54" i="59"/>
  <c r="K58" i="59"/>
  <c r="G58" i="59"/>
  <c r="X56" i="59"/>
  <c r="Q53" i="59"/>
  <c r="K57" i="59"/>
  <c r="G57" i="59"/>
  <c r="Q52" i="59"/>
  <c r="K56" i="59"/>
  <c r="G56" i="59"/>
  <c r="X54" i="59"/>
  <c r="Q51" i="59"/>
  <c r="K55" i="59"/>
  <c r="G55" i="59"/>
  <c r="X53" i="59"/>
  <c r="Q50" i="59"/>
  <c r="K54" i="59"/>
  <c r="G54" i="59"/>
  <c r="X52" i="59"/>
  <c r="Q49" i="59"/>
  <c r="K53" i="59"/>
  <c r="G53" i="59"/>
  <c r="X51" i="59"/>
  <c r="Q48" i="59"/>
  <c r="K52" i="59"/>
  <c r="G52" i="59"/>
  <c r="AP51" i="59"/>
  <c r="X50" i="59"/>
  <c r="Q47" i="59"/>
  <c r="K51" i="59"/>
  <c r="G51" i="59"/>
  <c r="AP50" i="59"/>
  <c r="X49" i="59"/>
  <c r="Q46" i="59"/>
  <c r="K50" i="59"/>
  <c r="G50" i="59"/>
  <c r="AP49" i="59"/>
  <c r="X48" i="59"/>
  <c r="Q45" i="59"/>
  <c r="K49" i="59"/>
  <c r="G49" i="59"/>
  <c r="AP48" i="59"/>
  <c r="X47" i="59"/>
  <c r="Q44" i="59"/>
  <c r="K48" i="59"/>
  <c r="G48" i="59"/>
  <c r="AP47" i="59"/>
  <c r="X46" i="59"/>
  <c r="Q43" i="59"/>
  <c r="K47" i="59"/>
  <c r="G47" i="59"/>
  <c r="AP46" i="59"/>
  <c r="X45" i="59"/>
  <c r="Q42" i="59"/>
  <c r="K46" i="59"/>
  <c r="G46" i="59"/>
  <c r="AP45" i="59"/>
  <c r="X44" i="59"/>
  <c r="Q41" i="59"/>
  <c r="K45" i="59"/>
  <c r="G45" i="59"/>
  <c r="AP44" i="59"/>
  <c r="X43" i="59"/>
  <c r="Q40" i="59"/>
  <c r="K44" i="59"/>
  <c r="G44" i="59"/>
  <c r="AP43" i="59"/>
  <c r="X42" i="59"/>
  <c r="Q39" i="59"/>
  <c r="K43" i="59"/>
  <c r="G43" i="59"/>
  <c r="AY42" i="59"/>
  <c r="AP42" i="59"/>
  <c r="X41" i="59"/>
  <c r="Q38" i="59"/>
  <c r="K42" i="59"/>
  <c r="G42" i="59"/>
  <c r="AY41" i="59"/>
  <c r="AP41" i="59"/>
  <c r="Q37" i="59"/>
  <c r="K41" i="59"/>
  <c r="G41" i="59"/>
  <c r="AY40" i="59"/>
  <c r="AP40" i="59"/>
  <c r="X39" i="59"/>
  <c r="Q36" i="59"/>
  <c r="K40" i="59"/>
  <c r="G40" i="59"/>
  <c r="BH39" i="59"/>
  <c r="AY39" i="59"/>
  <c r="AP39" i="59"/>
  <c r="X38" i="59"/>
  <c r="Q35" i="59"/>
  <c r="K39" i="59"/>
  <c r="G39" i="59"/>
  <c r="BH38" i="59"/>
  <c r="AY38" i="59"/>
  <c r="AP38" i="59"/>
  <c r="X37" i="59"/>
  <c r="K38" i="59"/>
  <c r="G38" i="59"/>
  <c r="BH37" i="59"/>
  <c r="AY37" i="59"/>
  <c r="AP37" i="59"/>
  <c r="Q33" i="59"/>
  <c r="K37" i="59"/>
  <c r="G37" i="59"/>
  <c r="BH36" i="59"/>
  <c r="AY36" i="59"/>
  <c r="AP36" i="59"/>
  <c r="X35" i="59"/>
  <c r="Q32" i="59"/>
  <c r="K36" i="59"/>
  <c r="G36" i="59"/>
  <c r="BH35" i="59"/>
  <c r="AY35" i="59"/>
  <c r="AP35" i="59"/>
  <c r="Q31" i="59"/>
  <c r="G35" i="59"/>
  <c r="BH34" i="59"/>
  <c r="AY34" i="59"/>
  <c r="K34" i="59"/>
  <c r="G34" i="59"/>
  <c r="BH33" i="59"/>
  <c r="AY33" i="59"/>
  <c r="G33" i="59"/>
  <c r="BH32" i="59"/>
  <c r="AY32" i="59"/>
  <c r="K32" i="59"/>
  <c r="G32" i="59"/>
  <c r="BH31" i="59"/>
  <c r="AY31" i="59"/>
  <c r="K31" i="59"/>
  <c r="G31" i="59"/>
  <c r="BQ30" i="59"/>
  <c r="BH30" i="59"/>
  <c r="AY30" i="59"/>
  <c r="Q30" i="59"/>
  <c r="K30" i="59"/>
  <c r="G30" i="59"/>
  <c r="BQ29" i="59"/>
  <c r="BH29" i="59"/>
  <c r="AY29" i="59"/>
  <c r="Q29" i="59"/>
  <c r="K29" i="59"/>
  <c r="G29" i="59"/>
  <c r="BQ28" i="59"/>
  <c r="BH28" i="59"/>
  <c r="AY28" i="59"/>
  <c r="X27" i="59"/>
  <c r="Q28" i="59"/>
  <c r="K28" i="59"/>
  <c r="G28" i="59"/>
  <c r="BS27" i="59"/>
  <c r="BH27" i="59"/>
  <c r="BA27" i="59"/>
  <c r="AR27" i="59"/>
  <c r="X26" i="59"/>
  <c r="Q27" i="59"/>
  <c r="K27" i="59"/>
  <c r="G27" i="59"/>
  <c r="BS26" i="59"/>
  <c r="BH26" i="59"/>
  <c r="BA26" i="59"/>
  <c r="AR26" i="59"/>
  <c r="X25" i="59"/>
  <c r="X34" i="59" s="1"/>
  <c r="X36" i="59" s="1"/>
  <c r="Q26" i="59"/>
  <c r="K26" i="59"/>
  <c r="G26" i="59"/>
  <c r="BS25" i="59"/>
  <c r="BH25" i="59"/>
  <c r="BA25" i="59"/>
  <c r="AR25" i="59"/>
  <c r="Q25" i="59"/>
  <c r="K25" i="59"/>
  <c r="G25" i="59"/>
  <c r="BH24" i="59"/>
  <c r="AR24" i="59"/>
  <c r="Q24" i="59"/>
  <c r="K24" i="59"/>
  <c r="G24" i="59"/>
  <c r="BQ23" i="59"/>
  <c r="BH23" i="59"/>
  <c r="AY23" i="59"/>
  <c r="Q23" i="59"/>
  <c r="K23" i="59"/>
  <c r="G23" i="59"/>
  <c r="BQ22" i="59"/>
  <c r="BH22" i="59"/>
  <c r="AY22" i="59"/>
  <c r="Q22" i="59"/>
  <c r="K22" i="59"/>
  <c r="G22" i="59"/>
  <c r="BQ21" i="59"/>
  <c r="BH21" i="59"/>
  <c r="AY21" i="59"/>
  <c r="Q21" i="59"/>
  <c r="K21" i="59"/>
  <c r="G21" i="59"/>
  <c r="BQ20" i="59"/>
  <c r="BH20" i="59"/>
  <c r="AY20" i="59"/>
  <c r="Q20" i="59"/>
  <c r="K20" i="59"/>
  <c r="G20" i="59"/>
  <c r="BQ19" i="59"/>
  <c r="BH19" i="59"/>
  <c r="AY19" i="59"/>
  <c r="Q19" i="59"/>
  <c r="K19" i="59"/>
  <c r="G19" i="59"/>
  <c r="BQ18" i="59"/>
  <c r="BH18" i="59"/>
  <c r="AY18" i="59"/>
  <c r="Q18" i="59"/>
  <c r="K18" i="59"/>
  <c r="G18" i="59"/>
  <c r="BQ17" i="59"/>
  <c r="BH17" i="59"/>
  <c r="AY17" i="59"/>
  <c r="Q17" i="59"/>
  <c r="K17" i="59"/>
  <c r="G17" i="59"/>
  <c r="BQ16" i="59"/>
  <c r="BH16" i="59"/>
  <c r="AY16" i="59"/>
  <c r="Q16" i="59"/>
  <c r="K16" i="59"/>
  <c r="G16" i="59"/>
  <c r="BQ15" i="59"/>
  <c r="BH15" i="59"/>
  <c r="AY15" i="59"/>
  <c r="Q15" i="59"/>
  <c r="K15" i="59"/>
  <c r="G15" i="59"/>
  <c r="BQ14" i="59"/>
  <c r="BH14" i="59"/>
  <c r="AY14" i="59"/>
  <c r="Q14" i="59"/>
  <c r="K14" i="59"/>
  <c r="G14" i="59"/>
  <c r="BQ13" i="59"/>
  <c r="BH13" i="59"/>
  <c r="AY13" i="59"/>
  <c r="Q13" i="59"/>
  <c r="K13" i="59"/>
  <c r="G13" i="59"/>
  <c r="BQ12" i="59"/>
  <c r="BH12" i="59"/>
  <c r="AY12" i="59"/>
  <c r="Q12" i="59"/>
  <c r="K12" i="59"/>
  <c r="G12" i="59"/>
  <c r="BQ11" i="59"/>
  <c r="BH11" i="59"/>
  <c r="AY11" i="59"/>
  <c r="Q11" i="59"/>
  <c r="K11" i="59"/>
  <c r="G11" i="59"/>
  <c r="BQ10" i="59"/>
  <c r="BH10" i="59"/>
  <c r="AY10" i="59"/>
  <c r="Q10" i="59"/>
  <c r="K10" i="59"/>
  <c r="G10" i="59"/>
  <c r="BQ9" i="59"/>
  <c r="BH9" i="59"/>
  <c r="AY9" i="59"/>
  <c r="Q9" i="59"/>
  <c r="K9" i="59"/>
  <c r="G9" i="59"/>
  <c r="BQ8" i="59"/>
  <c r="BH8" i="59"/>
  <c r="AY8" i="59"/>
  <c r="Q8" i="59"/>
  <c r="K8" i="59"/>
  <c r="G8" i="59"/>
  <c r="BQ7" i="59"/>
  <c r="BH7" i="59"/>
  <c r="AY7" i="59"/>
  <c r="Q7" i="59"/>
  <c r="K7" i="59"/>
  <c r="G7" i="59"/>
  <c r="BQ6" i="59"/>
  <c r="BH6" i="59"/>
  <c r="AY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Q34" i="59" l="1"/>
  <c r="X27" i="58"/>
  <c r="X29" i="58"/>
  <c r="X28" i="58"/>
  <c r="X7" i="58"/>
  <c r="X6" i="58"/>
  <c r="X13" i="58"/>
  <c r="Q13" i="57"/>
  <c r="X11" i="58"/>
  <c r="X12" i="58"/>
  <c r="X10" i="58"/>
  <c r="X19" i="58"/>
  <c r="X20" i="58"/>
  <c r="X21" i="58"/>
  <c r="X17" i="58"/>
  <c r="X16" i="58"/>
  <c r="G292" i="4" l="1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Q42" i="58"/>
  <c r="K42" i="58"/>
  <c r="G42" i="58"/>
  <c r="AY41" i="58"/>
  <c r="AP41" i="58"/>
  <c r="AG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AY38" i="58"/>
  <c r="AP38" i="58"/>
  <c r="AG38" i="58"/>
  <c r="X38" i="58"/>
  <c r="Q38" i="58"/>
  <c r="K38" i="58"/>
  <c r="G38" i="58"/>
  <c r="AY37" i="58"/>
  <c r="AP37" i="58"/>
  <c r="AG37" i="58"/>
  <c r="Q37" i="58"/>
  <c r="K37" i="58"/>
  <c r="G37" i="58"/>
  <c r="AY36" i="58"/>
  <c r="AG36" i="58"/>
  <c r="X36" i="58"/>
  <c r="Q36" i="58"/>
  <c r="K36" i="58"/>
  <c r="G36" i="58"/>
  <c r="AY35" i="58"/>
  <c r="AG35" i="58"/>
  <c r="Q35" i="58"/>
  <c r="G35" i="58"/>
  <c r="AY34" i="58"/>
  <c r="AG34" i="58"/>
  <c r="Q34" i="58"/>
  <c r="K34" i="58"/>
  <c r="G34" i="58"/>
  <c r="AY33" i="58"/>
  <c r="AG33" i="58"/>
  <c r="Q33" i="58"/>
  <c r="G33" i="58"/>
  <c r="AY32" i="58"/>
  <c r="AG32" i="58"/>
  <c r="X30" i="58"/>
  <c r="Q32" i="58"/>
  <c r="K32" i="58"/>
  <c r="G32" i="58"/>
  <c r="AY31" i="58"/>
  <c r="AG31" i="58"/>
  <c r="K31" i="58"/>
  <c r="G31" i="58"/>
  <c r="BQ30" i="58"/>
  <c r="AY30" i="58"/>
  <c r="AG30" i="58"/>
  <c r="Q30" i="58"/>
  <c r="K30" i="58"/>
  <c r="G30" i="58"/>
  <c r="BQ29" i="58"/>
  <c r="AY29" i="58"/>
  <c r="AG29" i="58"/>
  <c r="Q29" i="58"/>
  <c r="K29" i="58"/>
  <c r="G29" i="58"/>
  <c r="BQ28" i="58"/>
  <c r="AY28" i="58"/>
  <c r="AG28" i="58"/>
  <c r="Q28" i="58"/>
  <c r="K28" i="58"/>
  <c r="G28" i="58"/>
  <c r="BS27" i="58"/>
  <c r="BA27" i="58"/>
  <c r="AR27" i="58"/>
  <c r="AG27" i="58"/>
  <c r="Q27" i="58"/>
  <c r="K27" i="58"/>
  <c r="G27" i="58"/>
  <c r="BS26" i="58"/>
  <c r="BA26" i="58"/>
  <c r="AR26" i="58"/>
  <c r="AG26" i="58"/>
  <c r="X26" i="58"/>
  <c r="Q26" i="58"/>
  <c r="K26" i="58"/>
  <c r="G26" i="58"/>
  <c r="BS25" i="58"/>
  <c r="BA25" i="58"/>
  <c r="AR25" i="58"/>
  <c r="AG25" i="58"/>
  <c r="X25" i="58"/>
  <c r="Q25" i="58"/>
  <c r="K25" i="58"/>
  <c r="G25" i="58"/>
  <c r="AR24" i="58"/>
  <c r="AG24" i="58"/>
  <c r="Q24" i="58"/>
  <c r="K24" i="58"/>
  <c r="G24" i="58"/>
  <c r="BQ23" i="58"/>
  <c r="AG23" i="58"/>
  <c r="X24" i="58"/>
  <c r="Q23" i="58"/>
  <c r="K23" i="58"/>
  <c r="G23" i="58"/>
  <c r="BQ22" i="58"/>
  <c r="AG22" i="58"/>
  <c r="Q22" i="58"/>
  <c r="K22" i="58"/>
  <c r="G22" i="58"/>
  <c r="BQ21" i="58"/>
  <c r="AG21" i="58"/>
  <c r="X23" i="58"/>
  <c r="Q21" i="58"/>
  <c r="K21" i="58"/>
  <c r="G21" i="58"/>
  <c r="BQ20" i="58"/>
  <c r="AG20" i="58"/>
  <c r="X18" i="58"/>
  <c r="Q20" i="58"/>
  <c r="K20" i="58"/>
  <c r="G20" i="58"/>
  <c r="BQ19" i="58"/>
  <c r="AG19" i="58"/>
  <c r="X22" i="58"/>
  <c r="Q19" i="58"/>
  <c r="K19" i="58"/>
  <c r="G19" i="58"/>
  <c r="BQ18" i="58"/>
  <c r="AG18" i="58"/>
  <c r="Q18" i="58"/>
  <c r="K18" i="58"/>
  <c r="G18" i="58"/>
  <c r="BQ17" i="58"/>
  <c r="AG17" i="58"/>
  <c r="Q17" i="58"/>
  <c r="K17" i="58"/>
  <c r="G17" i="58"/>
  <c r="BQ16" i="58"/>
  <c r="AG16" i="58"/>
  <c r="Q16" i="58"/>
  <c r="K16" i="58"/>
  <c r="G16" i="58"/>
  <c r="BQ15" i="58"/>
  <c r="AG15" i="58"/>
  <c r="Q15" i="58"/>
  <c r="K15" i="58"/>
  <c r="G15" i="58"/>
  <c r="BQ14" i="58"/>
  <c r="AG14" i="58"/>
  <c r="K14" i="58"/>
  <c r="G14" i="58"/>
  <c r="BQ13" i="58"/>
  <c r="AG13" i="58"/>
  <c r="K13" i="58"/>
  <c r="G13" i="58"/>
  <c r="BQ12" i="58"/>
  <c r="AG12" i="58"/>
  <c r="Q12" i="58"/>
  <c r="K12" i="58"/>
  <c r="G12" i="58"/>
  <c r="BQ11" i="58"/>
  <c r="AG11" i="58"/>
  <c r="Q11" i="58"/>
  <c r="K11" i="58"/>
  <c r="G11" i="58"/>
  <c r="BQ10" i="58"/>
  <c r="AG10" i="58"/>
  <c r="X15" i="58"/>
  <c r="Q10" i="58"/>
  <c r="K10" i="58"/>
  <c r="G10" i="58"/>
  <c r="BQ9" i="58"/>
  <c r="AG9" i="58"/>
  <c r="Q9" i="58"/>
  <c r="K9" i="58"/>
  <c r="G9" i="58"/>
  <c r="BQ8" i="58"/>
  <c r="AG8" i="58"/>
  <c r="X14" i="58"/>
  <c r="Q8" i="58"/>
  <c r="K8" i="58"/>
  <c r="G8" i="58"/>
  <c r="BQ7" i="58"/>
  <c r="AG7" i="58"/>
  <c r="X9" i="58"/>
  <c r="Q7" i="58"/>
  <c r="K7" i="58"/>
  <c r="G7" i="58"/>
  <c r="BQ6" i="58"/>
  <c r="AG6" i="58"/>
  <c r="Q6" i="58"/>
  <c r="K6" i="58"/>
  <c r="G6" i="58"/>
  <c r="X41" i="58" l="1"/>
  <c r="X43" i="58" s="1"/>
  <c r="Q31" i="58"/>
  <c r="Q14" i="57"/>
  <c r="X82" i="57" l="1"/>
  <c r="X83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X57" i="57"/>
  <c r="Q57" i="57"/>
  <c r="K57" i="57"/>
  <c r="G57" i="57"/>
  <c r="X56" i="57"/>
  <c r="Q56" i="57"/>
  <c r="K56" i="57"/>
  <c r="G56" i="57"/>
  <c r="X55" i="57"/>
  <c r="Q55" i="57"/>
  <c r="K55" i="57"/>
  <c r="G55" i="57"/>
  <c r="X54" i="57"/>
  <c r="Q54" i="57"/>
  <c r="K54" i="57"/>
  <c r="G54" i="57"/>
  <c r="X53" i="57"/>
  <c r="Q53" i="57"/>
  <c r="K53" i="57"/>
  <c r="G53" i="57"/>
  <c r="Q52" i="57"/>
  <c r="K52" i="57"/>
  <c r="G52" i="57"/>
  <c r="AP51" i="57"/>
  <c r="X51" i="57"/>
  <c r="Q51" i="57"/>
  <c r="K51" i="57"/>
  <c r="G51" i="57"/>
  <c r="AP50" i="57"/>
  <c r="X50" i="57"/>
  <c r="Q50" i="57"/>
  <c r="K50" i="57"/>
  <c r="G50" i="57"/>
  <c r="AP49" i="57"/>
  <c r="X49" i="57"/>
  <c r="Q49" i="57"/>
  <c r="K49" i="57"/>
  <c r="G49" i="57"/>
  <c r="AP48" i="57"/>
  <c r="X48" i="57"/>
  <c r="Q48" i="57"/>
  <c r="K48" i="57"/>
  <c r="G48" i="57"/>
  <c r="AP47" i="57"/>
  <c r="X47" i="57"/>
  <c r="Q47" i="57"/>
  <c r="K47" i="57"/>
  <c r="G47" i="57"/>
  <c r="AP46" i="57"/>
  <c r="X46" i="57"/>
  <c r="Q46" i="57"/>
  <c r="K46" i="57"/>
  <c r="G46" i="57"/>
  <c r="AP45" i="57"/>
  <c r="X45" i="57"/>
  <c r="Q45" i="57"/>
  <c r="K45" i="57"/>
  <c r="G45" i="57"/>
  <c r="AP44" i="57"/>
  <c r="X44" i="57"/>
  <c r="Q44" i="57"/>
  <c r="K44" i="57"/>
  <c r="G44" i="57"/>
  <c r="AP43" i="57"/>
  <c r="X43" i="57"/>
  <c r="Q43" i="57"/>
  <c r="K43" i="57"/>
  <c r="G43" i="57"/>
  <c r="AY42" i="57"/>
  <c r="AP42" i="57"/>
  <c r="X42" i="57"/>
  <c r="Q42" i="57"/>
  <c r="K42" i="57"/>
  <c r="G42" i="57"/>
  <c r="AY41" i="57"/>
  <c r="AP41" i="57"/>
  <c r="X41" i="57"/>
  <c r="Q41" i="57"/>
  <c r="K41" i="57"/>
  <c r="G41" i="57"/>
  <c r="AY40" i="57"/>
  <c r="AP40" i="57"/>
  <c r="X40" i="57"/>
  <c r="Q40" i="57"/>
  <c r="K40" i="57"/>
  <c r="G40" i="57"/>
  <c r="AY39" i="57"/>
  <c r="AP39" i="57"/>
  <c r="X39" i="57"/>
  <c r="Q39" i="57"/>
  <c r="K39" i="57"/>
  <c r="G39" i="57"/>
  <c r="BH38" i="57"/>
  <c r="AY38" i="57"/>
  <c r="AP38" i="57"/>
  <c r="X38" i="57"/>
  <c r="Q38" i="57"/>
  <c r="K38" i="57"/>
  <c r="G38" i="57"/>
  <c r="BH37" i="57"/>
  <c r="AY37" i="57"/>
  <c r="AP37" i="57"/>
  <c r="Q37" i="57"/>
  <c r="K37" i="57"/>
  <c r="G37" i="57"/>
  <c r="BH36" i="57"/>
  <c r="AY36" i="57"/>
  <c r="AP36" i="57"/>
  <c r="Q36" i="57"/>
  <c r="K36" i="57"/>
  <c r="G36" i="57"/>
  <c r="BH35" i="57"/>
  <c r="AY35" i="57"/>
  <c r="AP35" i="57"/>
  <c r="Q35" i="57"/>
  <c r="G35" i="57"/>
  <c r="BH34" i="57"/>
  <c r="AY34" i="57"/>
  <c r="Q34" i="57"/>
  <c r="K34" i="57"/>
  <c r="G34" i="57"/>
  <c r="BH33" i="57"/>
  <c r="AY33" i="57"/>
  <c r="AP33" i="57"/>
  <c r="Q33" i="57"/>
  <c r="G33" i="57"/>
  <c r="BH32" i="57"/>
  <c r="AY32" i="57"/>
  <c r="AP32" i="57"/>
  <c r="Q32" i="57"/>
  <c r="K32" i="57"/>
  <c r="G32" i="57"/>
  <c r="BH31" i="57"/>
  <c r="AY31" i="57"/>
  <c r="AP31" i="57"/>
  <c r="Q31" i="57"/>
  <c r="K31" i="57"/>
  <c r="G31" i="57"/>
  <c r="BQ30" i="57"/>
  <c r="BH30" i="57"/>
  <c r="AY30" i="57"/>
  <c r="AP30" i="57"/>
  <c r="Q30" i="57"/>
  <c r="K30" i="57"/>
  <c r="G30" i="57"/>
  <c r="BQ29" i="57"/>
  <c r="BH29" i="57"/>
  <c r="AY29" i="57"/>
  <c r="AP29" i="57"/>
  <c r="Q29" i="57"/>
  <c r="K29" i="57"/>
  <c r="G29" i="57"/>
  <c r="BQ28" i="57"/>
  <c r="BH28" i="57"/>
  <c r="AY28" i="57"/>
  <c r="AP28" i="57"/>
  <c r="Q28" i="57"/>
  <c r="K28" i="57"/>
  <c r="G28" i="57"/>
  <c r="BS27" i="57"/>
  <c r="BH27" i="57"/>
  <c r="BA27" i="57"/>
  <c r="AR27" i="57"/>
  <c r="Q27" i="57"/>
  <c r="K27" i="57"/>
  <c r="G27" i="57"/>
  <c r="BS26" i="57"/>
  <c r="BH26" i="57"/>
  <c r="BA26" i="57"/>
  <c r="AR26" i="57"/>
  <c r="Q26" i="57"/>
  <c r="K26" i="57"/>
  <c r="G26" i="57"/>
  <c r="BS25" i="57"/>
  <c r="BH25" i="57"/>
  <c r="BA25" i="57"/>
  <c r="AR25" i="57"/>
  <c r="Q25" i="57"/>
  <c r="K25" i="57"/>
  <c r="G25" i="57"/>
  <c r="BH24" i="57"/>
  <c r="AR24" i="57"/>
  <c r="Q24" i="57"/>
  <c r="K24" i="57"/>
  <c r="G24" i="57"/>
  <c r="BQ23" i="57"/>
  <c r="BH23" i="57"/>
  <c r="AY23" i="57"/>
  <c r="AP23" i="57"/>
  <c r="Q23" i="57"/>
  <c r="K23" i="57"/>
  <c r="G23" i="57"/>
  <c r="BQ22" i="57"/>
  <c r="BH22" i="57"/>
  <c r="AY22" i="57"/>
  <c r="AP22" i="57"/>
  <c r="Q22" i="57"/>
  <c r="K22" i="57"/>
  <c r="G22" i="57"/>
  <c r="BQ21" i="57"/>
  <c r="BH21" i="57"/>
  <c r="AY21" i="57"/>
  <c r="AP21" i="57"/>
  <c r="Q21" i="57"/>
  <c r="K21" i="57"/>
  <c r="G21" i="57"/>
  <c r="BQ20" i="57"/>
  <c r="BH20" i="57"/>
  <c r="AY20" i="57"/>
  <c r="AP20" i="57"/>
  <c r="Q20" i="57"/>
  <c r="K20" i="57"/>
  <c r="G20" i="57"/>
  <c r="BQ19" i="57"/>
  <c r="BH19" i="57"/>
  <c r="AY19" i="57"/>
  <c r="AP19" i="57"/>
  <c r="K19" i="57"/>
  <c r="G19" i="57"/>
  <c r="BQ18" i="57"/>
  <c r="BH18" i="57"/>
  <c r="AY18" i="57"/>
  <c r="AP18" i="57"/>
  <c r="Q18" i="57"/>
  <c r="K18" i="57"/>
  <c r="G18" i="57"/>
  <c r="BQ17" i="57"/>
  <c r="BH17" i="57"/>
  <c r="AY17" i="57"/>
  <c r="AP17" i="57"/>
  <c r="Q17" i="57"/>
  <c r="K17" i="57"/>
  <c r="G17" i="57"/>
  <c r="BQ16" i="57"/>
  <c r="BH16" i="57"/>
  <c r="AY16" i="57"/>
  <c r="AP16" i="57"/>
  <c r="Q16" i="57"/>
  <c r="K16" i="57"/>
  <c r="G16" i="57"/>
  <c r="BQ15" i="57"/>
  <c r="BH15" i="57"/>
  <c r="AY15" i="57"/>
  <c r="AP15" i="57"/>
  <c r="Q15" i="57"/>
  <c r="K15" i="57"/>
  <c r="G15" i="57"/>
  <c r="BQ14" i="57"/>
  <c r="BH14" i="57"/>
  <c r="AY14" i="57"/>
  <c r="AP14" i="57"/>
  <c r="K14" i="57"/>
  <c r="G14" i="57"/>
  <c r="BQ13" i="57"/>
  <c r="BH13" i="57"/>
  <c r="AY13" i="57"/>
  <c r="AP13" i="57"/>
  <c r="K13" i="57"/>
  <c r="G13" i="57"/>
  <c r="BQ12" i="57"/>
  <c r="BH12" i="57"/>
  <c r="AY12" i="57"/>
  <c r="AP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Q10" i="57"/>
  <c r="K10" i="57"/>
  <c r="G10" i="57"/>
  <c r="BQ9" i="57"/>
  <c r="BH9" i="57"/>
  <c r="AY9" i="57"/>
  <c r="AP9" i="57"/>
  <c r="Q9" i="57"/>
  <c r="K9" i="57"/>
  <c r="G9" i="57"/>
  <c r="BQ8" i="57"/>
  <c r="BH8" i="57"/>
  <c r="AY8" i="57"/>
  <c r="AP8" i="57"/>
  <c r="Q8" i="57"/>
  <c r="K8" i="57"/>
  <c r="G8" i="57"/>
  <c r="BQ7" i="57"/>
  <c r="BH7" i="57"/>
  <c r="AY7" i="57"/>
  <c r="AP7" i="57"/>
  <c r="Q7" i="57"/>
  <c r="K7" i="57"/>
  <c r="G7" i="57"/>
  <c r="BQ6" i="57"/>
  <c r="BH6" i="57"/>
  <c r="AY6" i="57"/>
  <c r="Q6" i="57"/>
  <c r="K6" i="57"/>
  <c r="G6" i="57"/>
  <c r="Q19" i="57" l="1"/>
  <c r="AP10" i="57"/>
  <c r="X35" i="57" s="1"/>
  <c r="P23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261" i="4"/>
  <c r="G262" i="4"/>
  <c r="G309" i="2" l="1"/>
  <c r="F104" i="2"/>
  <c r="G104" i="2" s="1"/>
  <c r="F103" i="2"/>
  <c r="G103" i="2" s="1"/>
  <c r="G41" i="2"/>
  <c r="G40" i="2"/>
  <c r="G39" i="2"/>
  <c r="G38" i="2"/>
  <c r="W8" i="56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K127" i="56"/>
  <c r="G127" i="56"/>
  <c r="X122" i="56"/>
  <c r="K126" i="56"/>
  <c r="G126" i="56"/>
  <c r="X121" i="56"/>
  <c r="K125" i="56"/>
  <c r="G125" i="56"/>
  <c r="X120" i="56"/>
  <c r="K124" i="56"/>
  <c r="G124" i="56"/>
  <c r="X119" i="56"/>
  <c r="K123" i="56"/>
  <c r="G123" i="56"/>
  <c r="X118" i="56"/>
  <c r="K122" i="56"/>
  <c r="G122" i="56"/>
  <c r="X117" i="56"/>
  <c r="K121" i="56"/>
  <c r="G121" i="56"/>
  <c r="X116" i="56"/>
  <c r="G120" i="56"/>
  <c r="X115" i="56"/>
  <c r="G119" i="56"/>
  <c r="X114" i="56"/>
  <c r="K118" i="56"/>
  <c r="G118" i="56"/>
  <c r="X113" i="56"/>
  <c r="K117" i="56"/>
  <c r="G117" i="56"/>
  <c r="X112" i="56"/>
  <c r="K116" i="56"/>
  <c r="G116" i="56"/>
  <c r="X111" i="56"/>
  <c r="K115" i="56"/>
  <c r="G115" i="56"/>
  <c r="X110" i="56"/>
  <c r="K114" i="56"/>
  <c r="G114" i="56"/>
  <c r="X109" i="56"/>
  <c r="K113" i="56"/>
  <c r="G113" i="56"/>
  <c r="X108" i="56"/>
  <c r="K112" i="56"/>
  <c r="G112" i="56"/>
  <c r="X107" i="56"/>
  <c r="K111" i="56"/>
  <c r="G111" i="56"/>
  <c r="X106" i="56"/>
  <c r="K110" i="56"/>
  <c r="G110" i="56"/>
  <c r="X105" i="56"/>
  <c r="K109" i="56"/>
  <c r="G109" i="56"/>
  <c r="X104" i="56"/>
  <c r="K108" i="56"/>
  <c r="G108" i="56"/>
  <c r="X103" i="56"/>
  <c r="K107" i="56"/>
  <c r="G107" i="56"/>
  <c r="X102" i="56"/>
  <c r="K106" i="56"/>
  <c r="G106" i="56"/>
  <c r="X101" i="56"/>
  <c r="K105" i="56"/>
  <c r="G105" i="56"/>
  <c r="X100" i="56"/>
  <c r="K104" i="56"/>
  <c r="G104" i="56"/>
  <c r="X99" i="56"/>
  <c r="K103" i="56"/>
  <c r="G103" i="56"/>
  <c r="X98" i="56"/>
  <c r="K102" i="56"/>
  <c r="G102" i="56"/>
  <c r="X97" i="56"/>
  <c r="K101" i="56"/>
  <c r="G101" i="56"/>
  <c r="X96" i="56"/>
  <c r="K100" i="56"/>
  <c r="G100" i="56"/>
  <c r="X95" i="56"/>
  <c r="K99" i="56"/>
  <c r="G99" i="56"/>
  <c r="X94" i="56"/>
  <c r="K98" i="56"/>
  <c r="G98" i="56"/>
  <c r="X93" i="56"/>
  <c r="K97" i="56"/>
  <c r="G97" i="56"/>
  <c r="X92" i="56"/>
  <c r="K96" i="56"/>
  <c r="G96" i="56"/>
  <c r="X91" i="56"/>
  <c r="K95" i="56"/>
  <c r="G95" i="56"/>
  <c r="X90" i="56"/>
  <c r="K94" i="56"/>
  <c r="G94" i="56"/>
  <c r="X89" i="56"/>
  <c r="K93" i="56"/>
  <c r="G93" i="56"/>
  <c r="X88" i="56"/>
  <c r="K92" i="56"/>
  <c r="X87" i="56"/>
  <c r="K91" i="56"/>
  <c r="G91" i="56"/>
  <c r="X86" i="56"/>
  <c r="K90" i="56"/>
  <c r="G90" i="56"/>
  <c r="X85" i="56"/>
  <c r="K89" i="56"/>
  <c r="G89" i="56"/>
  <c r="X84" i="56"/>
  <c r="K88" i="56"/>
  <c r="G88" i="56"/>
  <c r="X83" i="56"/>
  <c r="K87" i="56"/>
  <c r="X82" i="56"/>
  <c r="K86" i="56"/>
  <c r="X81" i="56"/>
  <c r="K85" i="56"/>
  <c r="G85" i="56"/>
  <c r="X80" i="56"/>
  <c r="K84" i="56"/>
  <c r="G84" i="56"/>
  <c r="X79" i="56"/>
  <c r="K83" i="56"/>
  <c r="G83" i="56"/>
  <c r="X78" i="56"/>
  <c r="K82" i="56"/>
  <c r="X77" i="56"/>
  <c r="K81" i="56"/>
  <c r="G81" i="56"/>
  <c r="X76" i="56"/>
  <c r="K80" i="56"/>
  <c r="G80" i="56"/>
  <c r="X75" i="56"/>
  <c r="K79" i="56"/>
  <c r="G79" i="56"/>
  <c r="X74" i="56"/>
  <c r="K78" i="56"/>
  <c r="G78" i="56"/>
  <c r="X73" i="56"/>
  <c r="K77" i="56"/>
  <c r="G77" i="56"/>
  <c r="X72" i="56"/>
  <c r="K76" i="56"/>
  <c r="G76" i="56"/>
  <c r="X71" i="56"/>
  <c r="K75" i="56"/>
  <c r="G75" i="56"/>
  <c r="X70" i="56"/>
  <c r="K74" i="56"/>
  <c r="G74" i="56"/>
  <c r="X69" i="56"/>
  <c r="K73" i="56"/>
  <c r="G73" i="56"/>
  <c r="X68" i="56"/>
  <c r="K72" i="56"/>
  <c r="G72" i="56"/>
  <c r="X67" i="56"/>
  <c r="K71" i="56"/>
  <c r="G71" i="56"/>
  <c r="X66" i="56"/>
  <c r="K70" i="56"/>
  <c r="G70" i="56"/>
  <c r="X65" i="56"/>
  <c r="K69" i="56"/>
  <c r="G69" i="56"/>
  <c r="X64" i="56"/>
  <c r="K68" i="56"/>
  <c r="G68" i="56"/>
  <c r="X63" i="56"/>
  <c r="K67" i="56"/>
  <c r="G67" i="56"/>
  <c r="X62" i="56"/>
  <c r="K66" i="56"/>
  <c r="G66" i="56"/>
  <c r="X61" i="56"/>
  <c r="K65" i="56"/>
  <c r="G65" i="56"/>
  <c r="X60" i="56"/>
  <c r="K64" i="56"/>
  <c r="G64" i="56"/>
  <c r="X59" i="56"/>
  <c r="K63" i="56"/>
  <c r="G63" i="56"/>
  <c r="X58" i="56"/>
  <c r="K62" i="56"/>
  <c r="G62" i="56"/>
  <c r="X57" i="56"/>
  <c r="K61" i="56"/>
  <c r="G61" i="56"/>
  <c r="X56" i="56"/>
  <c r="K60" i="56"/>
  <c r="G60" i="56"/>
  <c r="X55" i="56"/>
  <c r="K59" i="56"/>
  <c r="G59" i="56"/>
  <c r="X54" i="56"/>
  <c r="K58" i="56"/>
  <c r="G58" i="56"/>
  <c r="AG57" i="56"/>
  <c r="X53" i="56"/>
  <c r="K57" i="56"/>
  <c r="G57" i="56"/>
  <c r="AG56" i="56"/>
  <c r="X52" i="56"/>
  <c r="K56" i="56"/>
  <c r="G56" i="56"/>
  <c r="AG55" i="56"/>
  <c r="X51" i="56"/>
  <c r="K55" i="56"/>
  <c r="G55" i="56"/>
  <c r="AG54" i="56"/>
  <c r="X50" i="56"/>
  <c r="K54" i="56"/>
  <c r="G54" i="56"/>
  <c r="AG53" i="56"/>
  <c r="X49" i="56"/>
  <c r="K53" i="56"/>
  <c r="G53" i="56"/>
  <c r="AG52" i="56"/>
  <c r="X48" i="56"/>
  <c r="K52" i="56"/>
  <c r="G52" i="56"/>
  <c r="AP51" i="56"/>
  <c r="AG51" i="56"/>
  <c r="X47" i="56"/>
  <c r="K51" i="56"/>
  <c r="G51" i="56"/>
  <c r="AP50" i="56"/>
  <c r="AG50" i="56"/>
  <c r="X46" i="56"/>
  <c r="K50" i="56"/>
  <c r="G50" i="56"/>
  <c r="AP49" i="56"/>
  <c r="AG49" i="56"/>
  <c r="K49" i="56"/>
  <c r="G49" i="56"/>
  <c r="AP48" i="56"/>
  <c r="AG48" i="56"/>
  <c r="K48" i="56"/>
  <c r="G48" i="56"/>
  <c r="AP47" i="56"/>
  <c r="AG47" i="56"/>
  <c r="K47" i="56"/>
  <c r="G47" i="56"/>
  <c r="AP46" i="56"/>
  <c r="AG46" i="56"/>
  <c r="K46" i="56"/>
  <c r="G46" i="56"/>
  <c r="AP45" i="56"/>
  <c r="AG45" i="56"/>
  <c r="K45" i="56"/>
  <c r="G45" i="56"/>
  <c r="AP44" i="56"/>
  <c r="AG44" i="56"/>
  <c r="K44" i="56"/>
  <c r="G44" i="56"/>
  <c r="AP43" i="56"/>
  <c r="AG43" i="56"/>
  <c r="K43" i="56"/>
  <c r="G43" i="56"/>
  <c r="AY42" i="56"/>
  <c r="AP42" i="56"/>
  <c r="AG42" i="56"/>
  <c r="K42" i="56"/>
  <c r="G42" i="56"/>
  <c r="AY41" i="56"/>
  <c r="AP41" i="56"/>
  <c r="AG41" i="56"/>
  <c r="K41" i="56"/>
  <c r="G41" i="56"/>
  <c r="AY40" i="56"/>
  <c r="AP40" i="56"/>
  <c r="AG40" i="56"/>
  <c r="K40" i="56"/>
  <c r="G40" i="56"/>
  <c r="AY39" i="56"/>
  <c r="AP39" i="56"/>
  <c r="AG39" i="56"/>
  <c r="K39" i="56"/>
  <c r="G39" i="56"/>
  <c r="BH38" i="56"/>
  <c r="AY38" i="56"/>
  <c r="AP38" i="56"/>
  <c r="AG38" i="56"/>
  <c r="K38" i="56"/>
  <c r="G38" i="56"/>
  <c r="BH37" i="56"/>
  <c r="AY37" i="56"/>
  <c r="AP37" i="56"/>
  <c r="AG37" i="56"/>
  <c r="K37" i="56"/>
  <c r="G37" i="56"/>
  <c r="BH36" i="56"/>
  <c r="AY36" i="56"/>
  <c r="AP36" i="56"/>
  <c r="AG36" i="56"/>
  <c r="K36" i="56"/>
  <c r="G36" i="56"/>
  <c r="BH35" i="56"/>
  <c r="AY35" i="56"/>
  <c r="AP35" i="56"/>
  <c r="AG35" i="56"/>
  <c r="G35" i="56"/>
  <c r="BH34" i="56"/>
  <c r="AY34" i="56"/>
  <c r="AG34" i="56"/>
  <c r="K34" i="56"/>
  <c r="G34" i="56"/>
  <c r="BH33" i="56"/>
  <c r="AY33" i="56"/>
  <c r="AP33" i="56"/>
  <c r="AG33" i="56"/>
  <c r="G33" i="56"/>
  <c r="BH32" i="56"/>
  <c r="AY32" i="56"/>
  <c r="AP32" i="56"/>
  <c r="AG32" i="56"/>
  <c r="K32" i="56"/>
  <c r="G32" i="56"/>
  <c r="BH31" i="56"/>
  <c r="AY31" i="56"/>
  <c r="AP31" i="56"/>
  <c r="AG31" i="56"/>
  <c r="K31" i="56"/>
  <c r="G31" i="56"/>
  <c r="BQ30" i="56"/>
  <c r="BH30" i="56"/>
  <c r="AY30" i="56"/>
  <c r="AP30" i="56"/>
  <c r="AG30" i="56"/>
  <c r="K30" i="56"/>
  <c r="G30" i="56"/>
  <c r="BQ29" i="56"/>
  <c r="BH29" i="56"/>
  <c r="AY29" i="56"/>
  <c r="AP29" i="56"/>
  <c r="AG29" i="56"/>
  <c r="K29" i="56"/>
  <c r="G29" i="56"/>
  <c r="BQ28" i="56"/>
  <c r="BH28" i="56"/>
  <c r="AY28" i="56"/>
  <c r="AP28" i="56"/>
  <c r="AG28" i="56"/>
  <c r="K28" i="56"/>
  <c r="G28" i="56"/>
  <c r="BS27" i="56"/>
  <c r="BH27" i="56"/>
  <c r="BA27" i="56"/>
  <c r="AR27" i="56"/>
  <c r="AG27" i="56"/>
  <c r="K27" i="56"/>
  <c r="G27" i="56"/>
  <c r="BS26" i="56"/>
  <c r="BH26" i="56"/>
  <c r="BA26" i="56"/>
  <c r="AR26" i="56"/>
  <c r="AG26" i="56"/>
  <c r="K26" i="56"/>
  <c r="G26" i="56"/>
  <c r="BS25" i="56"/>
  <c r="BH25" i="56"/>
  <c r="BA25" i="56"/>
  <c r="AR25" i="56"/>
  <c r="AG25" i="56"/>
  <c r="K25" i="56"/>
  <c r="G25" i="56"/>
  <c r="BH24" i="56"/>
  <c r="AR24" i="56"/>
  <c r="AG24" i="56"/>
  <c r="K24" i="56"/>
  <c r="G24" i="56"/>
  <c r="BQ23" i="56"/>
  <c r="BH23" i="56"/>
  <c r="AY23" i="56"/>
  <c r="AP23" i="56"/>
  <c r="AG23" i="56"/>
  <c r="K23" i="56"/>
  <c r="G23" i="56"/>
  <c r="BQ22" i="56"/>
  <c r="BH22" i="56"/>
  <c r="AY22" i="56"/>
  <c r="AP22" i="56"/>
  <c r="AG22" i="56"/>
  <c r="K22" i="56"/>
  <c r="G22" i="56"/>
  <c r="BQ21" i="56"/>
  <c r="BH21" i="56"/>
  <c r="AY21" i="56"/>
  <c r="AP21" i="56"/>
  <c r="AG21" i="56"/>
  <c r="K21" i="56"/>
  <c r="G21" i="56"/>
  <c r="BQ20" i="56"/>
  <c r="BH20" i="56"/>
  <c r="AY20" i="56"/>
  <c r="AP20" i="56"/>
  <c r="AG20" i="56"/>
  <c r="K20" i="56"/>
  <c r="G20" i="56"/>
  <c r="BQ19" i="56"/>
  <c r="BH19" i="56"/>
  <c r="AY19" i="56"/>
  <c r="AP19" i="56"/>
  <c r="AG19" i="56"/>
  <c r="K19" i="56"/>
  <c r="G19" i="56"/>
  <c r="BQ18" i="56"/>
  <c r="BH18" i="56"/>
  <c r="AY18" i="56"/>
  <c r="AP18" i="56"/>
  <c r="AG18" i="56"/>
  <c r="K18" i="56"/>
  <c r="G18" i="56"/>
  <c r="BQ17" i="56"/>
  <c r="BH17" i="56"/>
  <c r="AY17" i="56"/>
  <c r="AP17" i="56"/>
  <c r="AG17" i="56"/>
  <c r="K17" i="56"/>
  <c r="G17" i="56"/>
  <c r="BQ16" i="56"/>
  <c r="BH16" i="56"/>
  <c r="AY16" i="56"/>
  <c r="AP16" i="56"/>
  <c r="AG16" i="56"/>
  <c r="K16" i="56"/>
  <c r="G16" i="56"/>
  <c r="BQ15" i="56"/>
  <c r="BH15" i="56"/>
  <c r="AY15" i="56"/>
  <c r="AP15" i="56"/>
  <c r="AG15" i="56"/>
  <c r="K15" i="56"/>
  <c r="G15" i="56"/>
  <c r="BQ14" i="56"/>
  <c r="BH14" i="56"/>
  <c r="AY14" i="56"/>
  <c r="AP14" i="56"/>
  <c r="K14" i="56"/>
  <c r="G14" i="56"/>
  <c r="BQ13" i="56"/>
  <c r="BH13" i="56"/>
  <c r="AY13" i="56"/>
  <c r="AP13" i="56"/>
  <c r="K13" i="56"/>
  <c r="G13" i="56"/>
  <c r="BQ12" i="56"/>
  <c r="BH12" i="56"/>
  <c r="AY12" i="56"/>
  <c r="AP12" i="56"/>
  <c r="K12" i="56"/>
  <c r="G12" i="56"/>
  <c r="BQ11" i="56"/>
  <c r="BH11" i="56"/>
  <c r="AY11" i="56"/>
  <c r="AP11" i="56"/>
  <c r="K11" i="56"/>
  <c r="G11" i="56"/>
  <c r="BQ10" i="56"/>
  <c r="BH10" i="56"/>
  <c r="AY10" i="56"/>
  <c r="AP10" i="56"/>
  <c r="AG10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K6" i="56"/>
  <c r="G6" i="56"/>
  <c r="Q19" i="55" l="1"/>
  <c r="W38" i="55"/>
  <c r="X38" i="55" s="1"/>
  <c r="K2715" i="5"/>
  <c r="K2714" i="5"/>
  <c r="W32" i="55"/>
  <c r="X32" i="55" s="1"/>
  <c r="K2701" i="5"/>
  <c r="G846" i="4"/>
  <c r="G845" i="4"/>
  <c r="G844" i="4"/>
  <c r="X28" i="54"/>
  <c r="X27" i="54"/>
  <c r="W31" i="55" l="1"/>
  <c r="X31" i="55" s="1"/>
  <c r="W29" i="55"/>
  <c r="X29" i="55" s="1"/>
  <c r="W28" i="55"/>
  <c r="X28" i="55" s="1"/>
  <c r="X55" i="55" s="1"/>
  <c r="X57" i="55" s="1"/>
  <c r="Q13" i="55"/>
  <c r="Q16" i="55"/>
  <c r="Q11" i="55"/>
  <c r="Q15" i="55"/>
  <c r="Q32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30" i="55"/>
  <c r="Q31" i="55"/>
  <c r="Q6" i="55"/>
  <c r="Q29" i="55" l="1"/>
  <c r="BH14" i="53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49" i="55"/>
  <c r="K149" i="55"/>
  <c r="G149" i="55"/>
  <c r="X148" i="55"/>
  <c r="K148" i="55"/>
  <c r="G148" i="55"/>
  <c r="X147" i="55"/>
  <c r="K147" i="55"/>
  <c r="G147" i="55"/>
  <c r="X146" i="55"/>
  <c r="K146" i="55"/>
  <c r="G146" i="55"/>
  <c r="X145" i="55"/>
  <c r="K145" i="55"/>
  <c r="G145" i="55"/>
  <c r="X144" i="55"/>
  <c r="K144" i="55"/>
  <c r="G144" i="55"/>
  <c r="X143" i="55"/>
  <c r="K143" i="55"/>
  <c r="G143" i="55"/>
  <c r="X142" i="55"/>
  <c r="K142" i="55"/>
  <c r="G142" i="55"/>
  <c r="X141" i="55"/>
  <c r="K141" i="55"/>
  <c r="G141" i="55"/>
  <c r="X140" i="55"/>
  <c r="K140" i="55"/>
  <c r="G140" i="55"/>
  <c r="X139" i="55"/>
  <c r="K139" i="55"/>
  <c r="G139" i="55"/>
  <c r="X138" i="55"/>
  <c r="K138" i="55"/>
  <c r="G138" i="55"/>
  <c r="X137" i="55"/>
  <c r="K137" i="55"/>
  <c r="G137" i="55"/>
  <c r="X136" i="55"/>
  <c r="K136" i="55"/>
  <c r="G136" i="55"/>
  <c r="X135" i="55"/>
  <c r="K135" i="55"/>
  <c r="G135" i="55"/>
  <c r="X134" i="55"/>
  <c r="K134" i="55"/>
  <c r="G134" i="55"/>
  <c r="X133" i="55"/>
  <c r="K133" i="55"/>
  <c r="G133" i="55"/>
  <c r="X132" i="55"/>
  <c r="K132" i="55"/>
  <c r="G132" i="55"/>
  <c r="X131" i="55"/>
  <c r="K131" i="55"/>
  <c r="G131" i="55"/>
  <c r="X130" i="55"/>
  <c r="K130" i="55"/>
  <c r="G130" i="55"/>
  <c r="X129" i="55"/>
  <c r="K129" i="55"/>
  <c r="G129" i="55"/>
  <c r="X128" i="55"/>
  <c r="K128" i="55"/>
  <c r="G128" i="55"/>
  <c r="X127" i="55"/>
  <c r="K127" i="55"/>
  <c r="G127" i="55"/>
  <c r="X126" i="55"/>
  <c r="Q126" i="55"/>
  <c r="K126" i="55"/>
  <c r="G126" i="55"/>
  <c r="X125" i="55"/>
  <c r="Q125" i="55"/>
  <c r="K125" i="55"/>
  <c r="G125" i="55"/>
  <c r="X124" i="55"/>
  <c r="Q124" i="55"/>
  <c r="K124" i="55"/>
  <c r="G124" i="55"/>
  <c r="X123" i="55"/>
  <c r="Q123" i="55"/>
  <c r="K123" i="55"/>
  <c r="G123" i="55"/>
  <c r="X122" i="55"/>
  <c r="Q122" i="55"/>
  <c r="K122" i="55"/>
  <c r="G122" i="55"/>
  <c r="X121" i="55"/>
  <c r="Q121" i="55"/>
  <c r="K121" i="55"/>
  <c r="G121" i="55"/>
  <c r="X120" i="55"/>
  <c r="Q120" i="55"/>
  <c r="G120" i="55"/>
  <c r="X119" i="55"/>
  <c r="Q119" i="55"/>
  <c r="G119" i="55"/>
  <c r="X118" i="55"/>
  <c r="Q118" i="55"/>
  <c r="K118" i="55"/>
  <c r="G118" i="55"/>
  <c r="X117" i="55"/>
  <c r="Q117" i="55"/>
  <c r="K117" i="55"/>
  <c r="G117" i="55"/>
  <c r="X116" i="55"/>
  <c r="Q116" i="55"/>
  <c r="K116" i="55"/>
  <c r="G116" i="55"/>
  <c r="X115" i="55"/>
  <c r="Q115" i="55"/>
  <c r="K115" i="55"/>
  <c r="G115" i="55"/>
  <c r="X114" i="55"/>
  <c r="Q114" i="55"/>
  <c r="K114" i="55"/>
  <c r="G114" i="55"/>
  <c r="X113" i="55"/>
  <c r="Q113" i="55"/>
  <c r="K113" i="55"/>
  <c r="G113" i="55"/>
  <c r="X112" i="55"/>
  <c r="Q112" i="55"/>
  <c r="K112" i="55"/>
  <c r="G112" i="55"/>
  <c r="X111" i="55"/>
  <c r="Q111" i="55"/>
  <c r="K111" i="55"/>
  <c r="G111" i="55"/>
  <c r="X110" i="55"/>
  <c r="Q110" i="55"/>
  <c r="K110" i="55"/>
  <c r="G110" i="55"/>
  <c r="X109" i="55"/>
  <c r="Q109" i="55"/>
  <c r="K109" i="55"/>
  <c r="G109" i="55"/>
  <c r="X108" i="55"/>
  <c r="Q108" i="55"/>
  <c r="K108" i="55"/>
  <c r="G108" i="55"/>
  <c r="X107" i="55"/>
  <c r="Q107" i="55"/>
  <c r="K107" i="55"/>
  <c r="G107" i="55"/>
  <c r="X106" i="55"/>
  <c r="Q106" i="55"/>
  <c r="K106" i="55"/>
  <c r="G106" i="55"/>
  <c r="X105" i="55"/>
  <c r="Q105" i="55"/>
  <c r="K105" i="55"/>
  <c r="G105" i="55"/>
  <c r="X104" i="55"/>
  <c r="Q104" i="55"/>
  <c r="K104" i="55"/>
  <c r="G104" i="55"/>
  <c r="X103" i="55"/>
  <c r="Q103" i="55"/>
  <c r="K103" i="55"/>
  <c r="G103" i="55"/>
  <c r="X102" i="55"/>
  <c r="Q102" i="55"/>
  <c r="K102" i="55"/>
  <c r="G102" i="55"/>
  <c r="X101" i="55"/>
  <c r="Q101" i="55"/>
  <c r="K101" i="55"/>
  <c r="G101" i="55"/>
  <c r="X100" i="55"/>
  <c r="Q100" i="55"/>
  <c r="K100" i="55"/>
  <c r="G100" i="55"/>
  <c r="X99" i="55"/>
  <c r="Q99" i="55"/>
  <c r="K99" i="55"/>
  <c r="G99" i="55"/>
  <c r="X98" i="55"/>
  <c r="Q98" i="55"/>
  <c r="K98" i="55"/>
  <c r="G98" i="55"/>
  <c r="X97" i="55"/>
  <c r="Q97" i="55"/>
  <c r="K97" i="55"/>
  <c r="G97" i="55"/>
  <c r="X96" i="55"/>
  <c r="Q96" i="55"/>
  <c r="K96" i="55"/>
  <c r="G96" i="55"/>
  <c r="X95" i="55"/>
  <c r="Q95" i="55"/>
  <c r="K95" i="55"/>
  <c r="G95" i="55"/>
  <c r="X94" i="55"/>
  <c r="Q94" i="55"/>
  <c r="K94" i="55"/>
  <c r="G94" i="55"/>
  <c r="X93" i="55"/>
  <c r="Q93" i="55"/>
  <c r="K93" i="55"/>
  <c r="G93" i="55"/>
  <c r="X92" i="55"/>
  <c r="Q92" i="55"/>
  <c r="K92" i="55"/>
  <c r="X91" i="55"/>
  <c r="Q91" i="55"/>
  <c r="K91" i="55"/>
  <c r="G91" i="55"/>
  <c r="X90" i="55"/>
  <c r="Q90" i="55"/>
  <c r="K90" i="55"/>
  <c r="G90" i="55"/>
  <c r="X89" i="55"/>
  <c r="Q89" i="55"/>
  <c r="K89" i="55"/>
  <c r="G89" i="55"/>
  <c r="X88" i="55"/>
  <c r="Q88" i="55"/>
  <c r="K88" i="55"/>
  <c r="G88" i="55"/>
  <c r="X87" i="55"/>
  <c r="Q87" i="55"/>
  <c r="K87" i="55"/>
  <c r="X86" i="55"/>
  <c r="Q86" i="55"/>
  <c r="K86" i="55"/>
  <c r="X85" i="55"/>
  <c r="Q85" i="55"/>
  <c r="K85" i="55"/>
  <c r="G85" i="55"/>
  <c r="X84" i="55"/>
  <c r="Q84" i="55"/>
  <c r="K84" i="55"/>
  <c r="G84" i="55"/>
  <c r="X83" i="55"/>
  <c r="Q83" i="55"/>
  <c r="K83" i="55"/>
  <c r="G83" i="55"/>
  <c r="X82" i="55"/>
  <c r="Q82" i="55"/>
  <c r="K82" i="55"/>
  <c r="X81" i="55"/>
  <c r="Q81" i="55"/>
  <c r="K81" i="55"/>
  <c r="G81" i="55"/>
  <c r="X80" i="55"/>
  <c r="Q80" i="55"/>
  <c r="K80" i="55"/>
  <c r="G80" i="55"/>
  <c r="X79" i="55"/>
  <c r="Q79" i="55"/>
  <c r="K79" i="55"/>
  <c r="G79" i="55"/>
  <c r="X78" i="55"/>
  <c r="Q78" i="55"/>
  <c r="K78" i="55"/>
  <c r="G78" i="55"/>
  <c r="X77" i="55"/>
  <c r="Q77" i="55"/>
  <c r="K77" i="55"/>
  <c r="G77" i="55"/>
  <c r="X76" i="55"/>
  <c r="Q76" i="55"/>
  <c r="K76" i="55"/>
  <c r="G76" i="55"/>
  <c r="X75" i="55"/>
  <c r="Q75" i="55"/>
  <c r="K75" i="55"/>
  <c r="G75" i="55"/>
  <c r="X74" i="55"/>
  <c r="Q74" i="55"/>
  <c r="K74" i="55"/>
  <c r="G74" i="55"/>
  <c r="X73" i="55"/>
  <c r="Q73" i="55"/>
  <c r="K73" i="55"/>
  <c r="G73" i="55"/>
  <c r="X72" i="55"/>
  <c r="Q72" i="55"/>
  <c r="K72" i="55"/>
  <c r="G72" i="55"/>
  <c r="X71" i="55"/>
  <c r="Q71" i="55"/>
  <c r="K71" i="55"/>
  <c r="G71" i="55"/>
  <c r="X70" i="55"/>
  <c r="Q70" i="55"/>
  <c r="K70" i="55"/>
  <c r="G70" i="55"/>
  <c r="X69" i="55"/>
  <c r="Q69" i="55"/>
  <c r="K69" i="55"/>
  <c r="G69" i="55"/>
  <c r="X68" i="55"/>
  <c r="Q68" i="55"/>
  <c r="K68" i="55"/>
  <c r="G68" i="55"/>
  <c r="X67" i="55"/>
  <c r="Q67" i="55"/>
  <c r="K67" i="55"/>
  <c r="G67" i="55"/>
  <c r="X66" i="55"/>
  <c r="Q66" i="55"/>
  <c r="K66" i="55"/>
  <c r="G66" i="55"/>
  <c r="X65" i="55"/>
  <c r="Q65" i="55"/>
  <c r="K65" i="55"/>
  <c r="G65" i="55"/>
  <c r="X64" i="55"/>
  <c r="Q64" i="55"/>
  <c r="K64" i="55"/>
  <c r="G64" i="55"/>
  <c r="X63" i="55"/>
  <c r="Q63" i="55"/>
  <c r="K63" i="55"/>
  <c r="G63" i="55"/>
  <c r="X62" i="55"/>
  <c r="Q62" i="55"/>
  <c r="K62" i="55"/>
  <c r="G62" i="55"/>
  <c r="Q61" i="55"/>
  <c r="K61" i="55"/>
  <c r="G61" i="55"/>
  <c r="Q60" i="55"/>
  <c r="K60" i="55"/>
  <c r="G60" i="55"/>
  <c r="Q59" i="55"/>
  <c r="K59" i="55"/>
  <c r="G59" i="55"/>
  <c r="Q58" i="55"/>
  <c r="K58" i="55"/>
  <c r="G58" i="55"/>
  <c r="AG57" i="55"/>
  <c r="Q57" i="55"/>
  <c r="K57" i="55"/>
  <c r="G57" i="55"/>
  <c r="AG56" i="55"/>
  <c r="K56" i="55"/>
  <c r="G56" i="55"/>
  <c r="AG55" i="55"/>
  <c r="K55" i="55"/>
  <c r="G55" i="55"/>
  <c r="AG54" i="55"/>
  <c r="K54" i="55"/>
  <c r="G54" i="55"/>
  <c r="AG53" i="55"/>
  <c r="K53" i="55"/>
  <c r="G53" i="55"/>
  <c r="AG52" i="55"/>
  <c r="K52" i="55"/>
  <c r="G52" i="55"/>
  <c r="AP51" i="55"/>
  <c r="AG51" i="55"/>
  <c r="K51" i="55"/>
  <c r="G51" i="55"/>
  <c r="AP50" i="55"/>
  <c r="AG50" i="55"/>
  <c r="K50" i="55"/>
  <c r="G50" i="55"/>
  <c r="AP49" i="55"/>
  <c r="AG49" i="55"/>
  <c r="K49" i="55"/>
  <c r="G49" i="55"/>
  <c r="AP48" i="55"/>
  <c r="AG48" i="55"/>
  <c r="K48" i="55"/>
  <c r="G48" i="55"/>
  <c r="AP47" i="55"/>
  <c r="AG47" i="55"/>
  <c r="K47" i="55"/>
  <c r="G47" i="55"/>
  <c r="AP46" i="55"/>
  <c r="AG46" i="55"/>
  <c r="K46" i="55"/>
  <c r="G46" i="55"/>
  <c r="AP45" i="55"/>
  <c r="AG45" i="55"/>
  <c r="K45" i="55"/>
  <c r="G45" i="55"/>
  <c r="AP44" i="55"/>
  <c r="AG44" i="55"/>
  <c r="K44" i="55"/>
  <c r="G44" i="55"/>
  <c r="AP43" i="55"/>
  <c r="AG43" i="55"/>
  <c r="K43" i="55"/>
  <c r="G43" i="55"/>
  <c r="AY42" i="55"/>
  <c r="AP42" i="55"/>
  <c r="AG42" i="55"/>
  <c r="K42" i="55"/>
  <c r="G42" i="55"/>
  <c r="AY41" i="55"/>
  <c r="AP41" i="55"/>
  <c r="AG41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K34" i="55"/>
  <c r="G34" i="55"/>
  <c r="BH33" i="55"/>
  <c r="AY33" i="55"/>
  <c r="AP33" i="55"/>
  <c r="G33" i="55"/>
  <c r="BH32" i="55"/>
  <c r="AY32" i="55"/>
  <c r="AP32" i="55"/>
  <c r="K32" i="55"/>
  <c r="G32" i="55"/>
  <c r="BH31" i="55"/>
  <c r="AY31" i="55"/>
  <c r="AP31" i="55"/>
  <c r="K31" i="55"/>
  <c r="G31" i="55"/>
  <c r="BQ30" i="55"/>
  <c r="BH30" i="55"/>
  <c r="AY30" i="55"/>
  <c r="AP30" i="55"/>
  <c r="K30" i="55"/>
  <c r="G30" i="55"/>
  <c r="BQ29" i="55"/>
  <c r="BH29" i="55"/>
  <c r="AY29" i="55"/>
  <c r="AP29" i="55"/>
  <c r="K29" i="55"/>
  <c r="G29" i="55"/>
  <c r="BQ28" i="55"/>
  <c r="BH28" i="55"/>
  <c r="AY28" i="55"/>
  <c r="AP28" i="55"/>
  <c r="K28" i="55"/>
  <c r="G28" i="55"/>
  <c r="BS27" i="55"/>
  <c r="BH27" i="55"/>
  <c r="BA27" i="55"/>
  <c r="AR27" i="55"/>
  <c r="K27" i="55"/>
  <c r="G27" i="55"/>
  <c r="BS26" i="55"/>
  <c r="BH26" i="55"/>
  <c r="BA26" i="55"/>
  <c r="AR26" i="55"/>
  <c r="K26" i="55"/>
  <c r="G26" i="55"/>
  <c r="BS25" i="55"/>
  <c r="BH25" i="55"/>
  <c r="BA25" i="55"/>
  <c r="AR25" i="55"/>
  <c r="K25" i="55"/>
  <c r="G25" i="55"/>
  <c r="BH24" i="55"/>
  <c r="AR24" i="55"/>
  <c r="K24" i="55"/>
  <c r="G24" i="55"/>
  <c r="BQ23" i="55"/>
  <c r="BH23" i="55"/>
  <c r="AY23" i="55"/>
  <c r="AP23" i="55"/>
  <c r="K23" i="55"/>
  <c r="G23" i="55"/>
  <c r="BQ22" i="55"/>
  <c r="BH22" i="55"/>
  <c r="AY22" i="55"/>
  <c r="AP22" i="55"/>
  <c r="K22" i="55"/>
  <c r="G22" i="55"/>
  <c r="BQ21" i="55"/>
  <c r="BH21" i="55"/>
  <c r="AY21" i="55"/>
  <c r="AP21" i="55"/>
  <c r="K21" i="55"/>
  <c r="G21" i="55"/>
  <c r="BQ20" i="55"/>
  <c r="BH20" i="55"/>
  <c r="AY20" i="55"/>
  <c r="AP20" i="55"/>
  <c r="K20" i="55"/>
  <c r="G20" i="55"/>
  <c r="BQ19" i="55"/>
  <c r="BH19" i="55"/>
  <c r="AY19" i="55"/>
  <c r="AP19" i="55"/>
  <c r="K19" i="55"/>
  <c r="G19" i="55"/>
  <c r="BQ18" i="55"/>
  <c r="BH18" i="55"/>
  <c r="AY18" i="55"/>
  <c r="AP18" i="55"/>
  <c r="K18" i="55"/>
  <c r="G18" i="55"/>
  <c r="BQ17" i="55"/>
  <c r="BH17" i="55"/>
  <c r="AY17" i="55"/>
  <c r="AP17" i="55"/>
  <c r="K17" i="55"/>
  <c r="G17" i="55"/>
  <c r="BQ16" i="55"/>
  <c r="BH16" i="55"/>
  <c r="AY16" i="55"/>
  <c r="AP16" i="55"/>
  <c r="K16" i="55"/>
  <c r="G16" i="55"/>
  <c r="BQ15" i="55"/>
  <c r="BH15" i="55"/>
  <c r="AY15" i="55"/>
  <c r="AP15" i="55"/>
  <c r="K15" i="55"/>
  <c r="G15" i="55"/>
  <c r="BQ14" i="55"/>
  <c r="BH14" i="55"/>
  <c r="AY14" i="55"/>
  <c r="AP14" i="55"/>
  <c r="K14" i="55"/>
  <c r="G14" i="55"/>
  <c r="BQ13" i="55"/>
  <c r="BH13" i="55"/>
  <c r="AY13" i="55"/>
  <c r="AP13" i="55"/>
  <c r="K13" i="55"/>
  <c r="G13" i="55"/>
  <c r="BQ12" i="55"/>
  <c r="BH12" i="55"/>
  <c r="AY12" i="55"/>
  <c r="AP12" i="55"/>
  <c r="K12" i="55"/>
  <c r="G12" i="55"/>
  <c r="BQ11" i="55"/>
  <c r="BH11" i="55"/>
  <c r="AY11" i="55"/>
  <c r="AP11" i="55"/>
  <c r="K11" i="55"/>
  <c r="G11" i="55"/>
  <c r="BQ10" i="55"/>
  <c r="BH10" i="55"/>
  <c r="AY10" i="55"/>
  <c r="AP10" i="55"/>
  <c r="K10" i="55"/>
  <c r="G10" i="55"/>
  <c r="BQ9" i="55"/>
  <c r="BH9" i="55"/>
  <c r="AY9" i="55"/>
  <c r="AP9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X23" i="54"/>
  <c r="X22" i="54"/>
  <c r="X16" i="54"/>
  <c r="W21" i="54"/>
  <c r="W20" i="54"/>
  <c r="X20" i="54" s="1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AY38" i="54"/>
  <c r="AP38" i="54"/>
  <c r="AG38" i="54"/>
  <c r="Q38" i="54"/>
  <c r="K38" i="54"/>
  <c r="G38" i="54"/>
  <c r="AY37" i="54"/>
  <c r="AP37" i="54"/>
  <c r="AG37" i="54"/>
  <c r="X34" i="54"/>
  <c r="K37" i="54"/>
  <c r="G37" i="54"/>
  <c r="AY36" i="54"/>
  <c r="AP36" i="54"/>
  <c r="AG36" i="54"/>
  <c r="Q36" i="54"/>
  <c r="K36" i="54"/>
  <c r="G36" i="54"/>
  <c r="AY35" i="54"/>
  <c r="AG35" i="54"/>
  <c r="X32" i="54"/>
  <c r="Q35" i="54"/>
  <c r="G35" i="54"/>
  <c r="AY34" i="54"/>
  <c r="AG34" i="54"/>
  <c r="X31" i="54"/>
  <c r="Q34" i="54"/>
  <c r="K34" i="54"/>
  <c r="G34" i="54"/>
  <c r="AY33" i="54"/>
  <c r="AG33" i="54"/>
  <c r="X30" i="54"/>
  <c r="Q33" i="54"/>
  <c r="G33" i="54"/>
  <c r="AY32" i="54"/>
  <c r="AG32" i="54"/>
  <c r="X29" i="54"/>
  <c r="Q32" i="54"/>
  <c r="K32" i="54"/>
  <c r="G32" i="54"/>
  <c r="AY31" i="54"/>
  <c r="AG31" i="54"/>
  <c r="Q31" i="54"/>
  <c r="K31" i="54"/>
  <c r="G31" i="54"/>
  <c r="BQ30" i="54"/>
  <c r="AY30" i="54"/>
  <c r="AG30" i="54"/>
  <c r="Q30" i="54"/>
  <c r="K30" i="54"/>
  <c r="G30" i="54"/>
  <c r="BQ29" i="54"/>
  <c r="AY29" i="54"/>
  <c r="AG29" i="54"/>
  <c r="K29" i="54"/>
  <c r="G29" i="54"/>
  <c r="BQ28" i="54"/>
  <c r="AY28" i="54"/>
  <c r="AG28" i="54"/>
  <c r="Q28" i="54"/>
  <c r="K28" i="54"/>
  <c r="G28" i="54"/>
  <c r="BS27" i="54"/>
  <c r="BA27" i="54"/>
  <c r="AR27" i="54"/>
  <c r="AG27" i="54"/>
  <c r="Q27" i="54"/>
  <c r="K27" i="54"/>
  <c r="G27" i="54"/>
  <c r="BS26" i="54"/>
  <c r="BA26" i="54"/>
  <c r="AR26" i="54"/>
  <c r="AG26" i="54"/>
  <c r="Q26" i="54"/>
  <c r="K26" i="54"/>
  <c r="G26" i="54"/>
  <c r="BS25" i="54"/>
  <c r="BA25" i="54"/>
  <c r="AR25" i="54"/>
  <c r="AG25" i="54"/>
  <c r="Q25" i="54"/>
  <c r="K25" i="54"/>
  <c r="G25" i="54"/>
  <c r="AR24" i="54"/>
  <c r="AG24" i="54"/>
  <c r="X21" i="54"/>
  <c r="Q24" i="54"/>
  <c r="K24" i="54"/>
  <c r="G24" i="54"/>
  <c r="BQ23" i="54"/>
  <c r="AY23" i="54"/>
  <c r="AG23" i="54"/>
  <c r="Q23" i="54"/>
  <c r="K23" i="54"/>
  <c r="G23" i="54"/>
  <c r="BQ22" i="54"/>
  <c r="AY22" i="54"/>
  <c r="AG22" i="54"/>
  <c r="Q22" i="54"/>
  <c r="K22" i="54"/>
  <c r="G22" i="54"/>
  <c r="BQ21" i="54"/>
  <c r="AY21" i="54"/>
  <c r="AG21" i="54"/>
  <c r="Q21" i="54"/>
  <c r="K21" i="54"/>
  <c r="G21" i="54"/>
  <c r="BQ20" i="54"/>
  <c r="AY20" i="54"/>
  <c r="AG20" i="54"/>
  <c r="Q20" i="54"/>
  <c r="K20" i="54"/>
  <c r="G20" i="54"/>
  <c r="BQ19" i="54"/>
  <c r="AY19" i="54"/>
  <c r="AG19" i="54"/>
  <c r="Q19" i="54"/>
  <c r="K19" i="54"/>
  <c r="G19" i="54"/>
  <c r="BQ18" i="54"/>
  <c r="AY18" i="54"/>
  <c r="AG18" i="54"/>
  <c r="X17" i="54"/>
  <c r="Q18" i="54"/>
  <c r="K18" i="54"/>
  <c r="G18" i="54"/>
  <c r="BQ17" i="54"/>
  <c r="AY17" i="54"/>
  <c r="AG17" i="54"/>
  <c r="Q17" i="54"/>
  <c r="K17" i="54"/>
  <c r="G17" i="54"/>
  <c r="BQ16" i="54"/>
  <c r="AY16" i="54"/>
  <c r="AG16" i="54"/>
  <c r="X15" i="54"/>
  <c r="Q16" i="54"/>
  <c r="K16" i="54"/>
  <c r="G16" i="54"/>
  <c r="BQ15" i="54"/>
  <c r="AY15" i="54"/>
  <c r="AG15" i="54"/>
  <c r="Q15" i="54"/>
  <c r="K15" i="54"/>
  <c r="G15" i="54"/>
  <c r="BQ14" i="54"/>
  <c r="AY14" i="54"/>
  <c r="AG14" i="54"/>
  <c r="Q14" i="54"/>
  <c r="K14" i="54"/>
  <c r="G14" i="54"/>
  <c r="BQ13" i="54"/>
  <c r="AY13" i="54"/>
  <c r="AG13" i="54"/>
  <c r="X13" i="54"/>
  <c r="Q13" i="54"/>
  <c r="K13" i="54"/>
  <c r="G13" i="54"/>
  <c r="BQ12" i="54"/>
  <c r="AY12" i="54"/>
  <c r="AG12" i="54"/>
  <c r="X12" i="54"/>
  <c r="Q12" i="54"/>
  <c r="K12" i="54"/>
  <c r="G12" i="54"/>
  <c r="BQ11" i="54"/>
  <c r="AY11" i="54"/>
  <c r="AG11" i="54"/>
  <c r="Q11" i="54"/>
  <c r="K11" i="54"/>
  <c r="G11" i="54"/>
  <c r="BQ10" i="54"/>
  <c r="AY10" i="54"/>
  <c r="AG10" i="54"/>
  <c r="X8" i="54"/>
  <c r="Q10" i="54"/>
  <c r="K10" i="54"/>
  <c r="G10" i="54"/>
  <c r="BQ9" i="54"/>
  <c r="AY9" i="54"/>
  <c r="AG9" i="54"/>
  <c r="Q9" i="54"/>
  <c r="K9" i="54"/>
  <c r="G9" i="54"/>
  <c r="BQ8" i="54"/>
  <c r="AY8" i="54"/>
  <c r="AG8" i="54"/>
  <c r="X7" i="54"/>
  <c r="Q8" i="54"/>
  <c r="K8" i="54"/>
  <c r="G8" i="54"/>
  <c r="BQ7" i="54"/>
  <c r="AY7" i="54"/>
  <c r="AG7" i="54"/>
  <c r="Q7" i="54"/>
  <c r="K7" i="54"/>
  <c r="G7" i="54"/>
  <c r="BQ6" i="54"/>
  <c r="AY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X33" i="54" l="1"/>
  <c r="X35" i="54" s="1"/>
  <c r="Q37" i="54"/>
  <c r="F742" i="4"/>
  <c r="G742" i="4" s="1"/>
  <c r="F741" i="4"/>
  <c r="G741" i="4" s="1"/>
  <c r="G346" i="4"/>
  <c r="X23" i="53"/>
  <c r="Q10" i="53"/>
  <c r="Q11" i="53"/>
  <c r="Q12" i="53"/>
  <c r="Q13" i="53"/>
  <c r="Q14" i="53"/>
  <c r="Q9" i="53"/>
  <c r="F2690" i="5"/>
  <c r="F2689" i="5"/>
  <c r="W38" i="52"/>
  <c r="X38" i="52" s="1"/>
  <c r="W37" i="52"/>
  <c r="X37" i="52" s="1"/>
  <c r="W31" i="53" l="1"/>
  <c r="X31" i="53" s="1"/>
  <c r="X22" i="53"/>
  <c r="P16" i="53"/>
  <c r="P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X53" i="53"/>
  <c r="Q62" i="53"/>
  <c r="K56" i="53"/>
  <c r="G56" i="53"/>
  <c r="X52" i="53"/>
  <c r="Q61" i="53"/>
  <c r="K55" i="53"/>
  <c r="G55" i="53"/>
  <c r="X51" i="53"/>
  <c r="Q60" i="53"/>
  <c r="K54" i="53"/>
  <c r="G54" i="53"/>
  <c r="X50" i="53"/>
  <c r="Q59" i="53"/>
  <c r="K53" i="53"/>
  <c r="G53" i="53"/>
  <c r="X49" i="53"/>
  <c r="Q58" i="53"/>
  <c r="K52" i="53"/>
  <c r="G52" i="53"/>
  <c r="AP51" i="53"/>
  <c r="X48" i="53"/>
  <c r="Q57" i="53"/>
  <c r="K51" i="53"/>
  <c r="G51" i="53"/>
  <c r="AP50" i="53"/>
  <c r="Q56" i="53"/>
  <c r="K50" i="53"/>
  <c r="G50" i="53"/>
  <c r="AP49" i="53"/>
  <c r="X46" i="53"/>
  <c r="Q55" i="53"/>
  <c r="K49" i="53"/>
  <c r="G49" i="53"/>
  <c r="AP48" i="53"/>
  <c r="Q54" i="53"/>
  <c r="K48" i="53"/>
  <c r="G48" i="53"/>
  <c r="AP47" i="53"/>
  <c r="Q53" i="53"/>
  <c r="K47" i="53"/>
  <c r="G47" i="53"/>
  <c r="AP46" i="53"/>
  <c r="X43" i="53"/>
  <c r="X45" i="53" s="1"/>
  <c r="X47" i="53" s="1"/>
  <c r="Q52" i="53"/>
  <c r="K46" i="53"/>
  <c r="G46" i="53"/>
  <c r="AP45" i="53"/>
  <c r="Q51" i="53"/>
  <c r="K45" i="53"/>
  <c r="G45" i="53"/>
  <c r="AP44" i="53"/>
  <c r="Q50" i="53"/>
  <c r="K44" i="53"/>
  <c r="G44" i="53"/>
  <c r="AP43" i="53"/>
  <c r="Q49" i="53"/>
  <c r="K43" i="53"/>
  <c r="G43" i="53"/>
  <c r="AY42" i="53"/>
  <c r="AP42" i="53"/>
  <c r="Q48" i="53"/>
  <c r="K42" i="53"/>
  <c r="G42" i="53"/>
  <c r="AY41" i="53"/>
  <c r="AP41" i="53"/>
  <c r="Q47" i="53"/>
  <c r="K41" i="53"/>
  <c r="G41" i="53"/>
  <c r="AY40" i="53"/>
  <c r="AP40" i="53"/>
  <c r="Q46" i="53"/>
  <c r="K40" i="53"/>
  <c r="G40" i="53"/>
  <c r="AY39" i="53"/>
  <c r="AP39" i="53"/>
  <c r="Q45" i="53"/>
  <c r="K39" i="53"/>
  <c r="G39" i="53"/>
  <c r="BH38" i="53"/>
  <c r="AY38" i="53"/>
  <c r="AP38" i="53"/>
  <c r="Q44" i="53"/>
  <c r="K38" i="53"/>
  <c r="G38" i="53"/>
  <c r="BH37" i="53"/>
  <c r="AY37" i="53"/>
  <c r="AP37" i="53"/>
  <c r="Q43" i="53"/>
  <c r="K37" i="53"/>
  <c r="G37" i="53"/>
  <c r="BH36" i="53"/>
  <c r="AY36" i="53"/>
  <c r="AP36" i="53"/>
  <c r="Q42" i="53"/>
  <c r="K36" i="53"/>
  <c r="G36" i="53"/>
  <c r="BH35" i="53"/>
  <c r="AY35" i="53"/>
  <c r="AP35" i="53"/>
  <c r="Q41" i="53"/>
  <c r="G35" i="53"/>
  <c r="BH34" i="53"/>
  <c r="AY34" i="53"/>
  <c r="Q40" i="53"/>
  <c r="K34" i="53"/>
  <c r="G34" i="53"/>
  <c r="BH33" i="53"/>
  <c r="AY33" i="53"/>
  <c r="AP33" i="53"/>
  <c r="Q39" i="53"/>
  <c r="G33" i="53"/>
  <c r="BH32" i="53"/>
  <c r="AY32" i="53"/>
  <c r="AP32" i="53"/>
  <c r="Q38" i="53"/>
  <c r="K32" i="53"/>
  <c r="G32" i="53"/>
  <c r="BH31" i="53"/>
  <c r="AY31" i="53"/>
  <c r="AP31" i="53"/>
  <c r="Q37" i="53"/>
  <c r="K31" i="53"/>
  <c r="G31" i="53"/>
  <c r="BQ30" i="53"/>
  <c r="BH30" i="53"/>
  <c r="AY30" i="53"/>
  <c r="AP30" i="53"/>
  <c r="Q36" i="53"/>
  <c r="K30" i="53"/>
  <c r="G30" i="53"/>
  <c r="BQ29" i="53"/>
  <c r="BH29" i="53"/>
  <c r="AY29" i="53"/>
  <c r="AP29" i="53"/>
  <c r="Q35" i="53"/>
  <c r="K29" i="53"/>
  <c r="G29" i="53"/>
  <c r="BQ28" i="53"/>
  <c r="BH28" i="53"/>
  <c r="AY28" i="53"/>
  <c r="AP28" i="53"/>
  <c r="Q34" i="53"/>
  <c r="K28" i="53"/>
  <c r="G28" i="53"/>
  <c r="BS27" i="53"/>
  <c r="BH27" i="53"/>
  <c r="BA27" i="53"/>
  <c r="AR27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Q27" i="53"/>
  <c r="K21" i="53"/>
  <c r="G21" i="53"/>
  <c r="BQ20" i="53"/>
  <c r="BH20" i="53"/>
  <c r="AY20" i="53"/>
  <c r="AP20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Q19" i="53"/>
  <c r="K13" i="53"/>
  <c r="G13" i="53"/>
  <c r="BQ12" i="53"/>
  <c r="BH12" i="53"/>
  <c r="AY12" i="53"/>
  <c r="AP12" i="53"/>
  <c r="Q18" i="53"/>
  <c r="K12" i="53"/>
  <c r="G12" i="53"/>
  <c r="BQ11" i="53"/>
  <c r="BH11" i="53"/>
  <c r="AY11" i="53"/>
  <c r="AP11" i="53"/>
  <c r="Q17" i="53"/>
  <c r="K11" i="53"/>
  <c r="G11" i="53"/>
  <c r="BQ10" i="53"/>
  <c r="BH10" i="53"/>
  <c r="AY10" i="53"/>
  <c r="AP10" i="53"/>
  <c r="Q16" i="53"/>
  <c r="K10" i="53"/>
  <c r="G10" i="53"/>
  <c r="BQ9" i="53"/>
  <c r="BH9" i="53"/>
  <c r="AY9" i="53"/>
  <c r="AP9" i="53"/>
  <c r="K9" i="53"/>
  <c r="G9" i="53"/>
  <c r="BQ8" i="53"/>
  <c r="BH8" i="53"/>
  <c r="AY8" i="53"/>
  <c r="AP8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Q33" i="53" l="1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X19" i="52"/>
  <c r="X18" i="52"/>
  <c r="BG26" i="52"/>
  <c r="BH26" i="52" s="1"/>
  <c r="BG25" i="52"/>
  <c r="BH25" i="52" s="1"/>
  <c r="BG24" i="52"/>
  <c r="BH24" i="52" s="1"/>
  <c r="BG23" i="52"/>
  <c r="BH23" i="52" s="1"/>
  <c r="BH35" i="52" l="1"/>
  <c r="W17" i="52"/>
  <c r="X15" i="52"/>
  <c r="X14" i="52"/>
  <c r="X13" i="52" l="1"/>
  <c r="X12" i="52"/>
  <c r="X11" i="52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Q55" i="52"/>
  <c r="K55" i="52"/>
  <c r="G55" i="52"/>
  <c r="AG54" i="52"/>
  <c r="X43" i="52"/>
  <c r="Q54" i="52"/>
  <c r="K54" i="52"/>
  <c r="G54" i="52"/>
  <c r="AG53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AY38" i="52"/>
  <c r="AP38" i="52"/>
  <c r="AG38" i="52"/>
  <c r="Q38" i="52"/>
  <c r="K38" i="52"/>
  <c r="G38" i="52"/>
  <c r="AY37" i="52"/>
  <c r="AP37" i="52"/>
  <c r="AG37" i="52"/>
  <c r="Q37" i="52"/>
  <c r="K37" i="52"/>
  <c r="G37" i="52"/>
  <c r="AY36" i="52"/>
  <c r="AP36" i="52"/>
  <c r="AG36" i="52"/>
  <c r="Q36" i="52"/>
  <c r="K36" i="52"/>
  <c r="G36" i="52"/>
  <c r="AY35" i="52"/>
  <c r="AP35" i="52"/>
  <c r="AG35" i="52"/>
  <c r="Q35" i="52"/>
  <c r="G35" i="52"/>
  <c r="AY34" i="52"/>
  <c r="AG34" i="52"/>
  <c r="Q34" i="52"/>
  <c r="K34" i="52"/>
  <c r="G34" i="52"/>
  <c r="AY33" i="52"/>
  <c r="AP33" i="52"/>
  <c r="AG33" i="52"/>
  <c r="Q33" i="52"/>
  <c r="G33" i="52"/>
  <c r="AY32" i="52"/>
  <c r="AP32" i="52"/>
  <c r="AG32" i="52"/>
  <c r="Q32" i="52"/>
  <c r="K32" i="52"/>
  <c r="G32" i="52"/>
  <c r="AY31" i="52"/>
  <c r="AP31" i="52"/>
  <c r="AG31" i="52"/>
  <c r="Q31" i="52"/>
  <c r="K31" i="52"/>
  <c r="G31" i="52"/>
  <c r="BQ30" i="52"/>
  <c r="AY30" i="52"/>
  <c r="AP30" i="52"/>
  <c r="AG30" i="52"/>
  <c r="Q30" i="52"/>
  <c r="K30" i="52"/>
  <c r="G30" i="52"/>
  <c r="BQ29" i="52"/>
  <c r="AY29" i="52"/>
  <c r="AP29" i="52"/>
  <c r="AG29" i="52"/>
  <c r="X23" i="52"/>
  <c r="Q29" i="52"/>
  <c r="K29" i="52"/>
  <c r="G29" i="52"/>
  <c r="BQ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AY23" i="52"/>
  <c r="AP23" i="52"/>
  <c r="AG23" i="52"/>
  <c r="Q23" i="52"/>
  <c r="K23" i="52"/>
  <c r="G23" i="52"/>
  <c r="AY22" i="52"/>
  <c r="AG22" i="52"/>
  <c r="Q22" i="52"/>
  <c r="K22" i="52"/>
  <c r="G22" i="52"/>
  <c r="AY21" i="52"/>
  <c r="AP21" i="52"/>
  <c r="AG21" i="52"/>
  <c r="Q21" i="52"/>
  <c r="K21" i="52"/>
  <c r="G21" i="52"/>
  <c r="AY20" i="52"/>
  <c r="AP20" i="52"/>
  <c r="AG20" i="52"/>
  <c r="Q20" i="52"/>
  <c r="K20" i="52"/>
  <c r="G20" i="52"/>
  <c r="AY19" i="52"/>
  <c r="AP19" i="52"/>
  <c r="AG19" i="52"/>
  <c r="X17" i="52"/>
  <c r="Q19" i="52"/>
  <c r="K19" i="52"/>
  <c r="G19" i="52"/>
  <c r="AY18" i="52"/>
  <c r="AP18" i="52"/>
  <c r="AG18" i="52"/>
  <c r="X16" i="52"/>
  <c r="Q18" i="52"/>
  <c r="K18" i="52"/>
  <c r="G18" i="52"/>
  <c r="AY17" i="52"/>
  <c r="AP17" i="52"/>
  <c r="AG17" i="52"/>
  <c r="K17" i="52"/>
  <c r="G17" i="52"/>
  <c r="AY16" i="52"/>
  <c r="AP16" i="52"/>
  <c r="AG16" i="52"/>
  <c r="Q16" i="52"/>
  <c r="K16" i="52"/>
  <c r="G16" i="52"/>
  <c r="AY15" i="52"/>
  <c r="AP15" i="52"/>
  <c r="AG15" i="52"/>
  <c r="Q15" i="52"/>
  <c r="K15" i="52"/>
  <c r="G15" i="52"/>
  <c r="AY14" i="52"/>
  <c r="AP14" i="52"/>
  <c r="AG14" i="52"/>
  <c r="Q14" i="52"/>
  <c r="K14" i="52"/>
  <c r="G14" i="52"/>
  <c r="AY13" i="52"/>
  <c r="AP13" i="52"/>
  <c r="AG13" i="52"/>
  <c r="Q13" i="52"/>
  <c r="K13" i="52"/>
  <c r="G13" i="52"/>
  <c r="AY12" i="52"/>
  <c r="AP12" i="52"/>
  <c r="AG12" i="52"/>
  <c r="Q12" i="52"/>
  <c r="K12" i="52"/>
  <c r="G12" i="52"/>
  <c r="AY11" i="52"/>
  <c r="AP11" i="52"/>
  <c r="AG11" i="52"/>
  <c r="Q11" i="52"/>
  <c r="K11" i="52"/>
  <c r="G11" i="52"/>
  <c r="AY10" i="52"/>
  <c r="AP10" i="52"/>
  <c r="AG10" i="52"/>
  <c r="Q10" i="52"/>
  <c r="K10" i="52"/>
  <c r="G10" i="52"/>
  <c r="AY9" i="52"/>
  <c r="AP9" i="52"/>
  <c r="AG9" i="52"/>
  <c r="Q9" i="52"/>
  <c r="K9" i="52"/>
  <c r="G9" i="52"/>
  <c r="AY8" i="52"/>
  <c r="AP8" i="52"/>
  <c r="AG8" i="52"/>
  <c r="Q8" i="52"/>
  <c r="K8" i="52"/>
  <c r="G8" i="52"/>
  <c r="AY7" i="52"/>
  <c r="AP7" i="52"/>
  <c r="AG7" i="52"/>
  <c r="Q7" i="52"/>
  <c r="K7" i="52"/>
  <c r="G7" i="52"/>
  <c r="AY6" i="52"/>
  <c r="AP6" i="52"/>
  <c r="AG6" i="52"/>
  <c r="Q6" i="52"/>
  <c r="Q17" i="52" s="1"/>
  <c r="K6" i="52"/>
  <c r="G6" i="52"/>
  <c r="X42" i="52" l="1"/>
  <c r="X44" i="52" s="1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K121" i="51"/>
  <c r="G121" i="51"/>
  <c r="X112" i="51"/>
  <c r="G120" i="51"/>
  <c r="X111" i="51"/>
  <c r="G119" i="51"/>
  <c r="X110" i="51"/>
  <c r="K118" i="51"/>
  <c r="G118" i="51"/>
  <c r="X109" i="51"/>
  <c r="K117" i="51"/>
  <c r="G117" i="51"/>
  <c r="X108" i="51"/>
  <c r="K116" i="51"/>
  <c r="G116" i="51"/>
  <c r="X107" i="51"/>
  <c r="K115" i="51"/>
  <c r="G115" i="51"/>
  <c r="X106" i="51"/>
  <c r="K114" i="51"/>
  <c r="G114" i="51"/>
  <c r="X105" i="51"/>
  <c r="K113" i="51"/>
  <c r="G113" i="51"/>
  <c r="X104" i="51"/>
  <c r="K112" i="51"/>
  <c r="G112" i="51"/>
  <c r="X103" i="51"/>
  <c r="K111" i="51"/>
  <c r="G111" i="51"/>
  <c r="X102" i="51"/>
  <c r="K110" i="51"/>
  <c r="G110" i="51"/>
  <c r="X101" i="51"/>
  <c r="K109" i="51"/>
  <c r="G109" i="51"/>
  <c r="X100" i="51"/>
  <c r="K108" i="51"/>
  <c r="G108" i="51"/>
  <c r="X99" i="51"/>
  <c r="K107" i="51"/>
  <c r="G107" i="51"/>
  <c r="X98" i="51"/>
  <c r="K106" i="51"/>
  <c r="G106" i="51"/>
  <c r="X97" i="51"/>
  <c r="K105" i="51"/>
  <c r="G105" i="51"/>
  <c r="X96" i="51"/>
  <c r="K104" i="51"/>
  <c r="G104" i="51"/>
  <c r="X95" i="51"/>
  <c r="K103" i="51"/>
  <c r="G103" i="51"/>
  <c r="X94" i="51"/>
  <c r="K102" i="51"/>
  <c r="G102" i="51"/>
  <c r="X93" i="51"/>
  <c r="K101" i="51"/>
  <c r="G101" i="51"/>
  <c r="X92" i="51"/>
  <c r="K100" i="51"/>
  <c r="G100" i="51"/>
  <c r="X91" i="51"/>
  <c r="K99" i="51"/>
  <c r="G99" i="51"/>
  <c r="X90" i="51"/>
  <c r="K98" i="51"/>
  <c r="G98" i="51"/>
  <c r="X89" i="51"/>
  <c r="K97" i="51"/>
  <c r="G97" i="51"/>
  <c r="X88" i="51"/>
  <c r="K96" i="51"/>
  <c r="G96" i="51"/>
  <c r="X87" i="51"/>
  <c r="K95" i="51"/>
  <c r="G95" i="51"/>
  <c r="X86" i="51"/>
  <c r="K94" i="51"/>
  <c r="G94" i="51"/>
  <c r="X85" i="51"/>
  <c r="K93" i="51"/>
  <c r="G93" i="51"/>
  <c r="X84" i="51"/>
  <c r="K92" i="51"/>
  <c r="X83" i="51"/>
  <c r="K91" i="51"/>
  <c r="G91" i="51"/>
  <c r="X82" i="51"/>
  <c r="K90" i="51"/>
  <c r="G90" i="51"/>
  <c r="X81" i="51"/>
  <c r="K89" i="51"/>
  <c r="G89" i="51"/>
  <c r="X80" i="51"/>
  <c r="K88" i="51"/>
  <c r="G88" i="51"/>
  <c r="X79" i="51"/>
  <c r="K87" i="51"/>
  <c r="X78" i="51"/>
  <c r="K86" i="51"/>
  <c r="X77" i="51"/>
  <c r="K85" i="51"/>
  <c r="G85" i="51"/>
  <c r="X76" i="51"/>
  <c r="K84" i="51"/>
  <c r="G84" i="51"/>
  <c r="X75" i="51"/>
  <c r="K83" i="51"/>
  <c r="G83" i="51"/>
  <c r="X74" i="51"/>
  <c r="K82" i="51"/>
  <c r="X73" i="51"/>
  <c r="K81" i="51"/>
  <c r="G81" i="51"/>
  <c r="X72" i="51"/>
  <c r="K80" i="51"/>
  <c r="G80" i="51"/>
  <c r="X71" i="51"/>
  <c r="K79" i="51"/>
  <c r="G79" i="51"/>
  <c r="X70" i="51"/>
  <c r="K78" i="51"/>
  <c r="G78" i="51"/>
  <c r="X69" i="51"/>
  <c r="K77" i="51"/>
  <c r="G77" i="51"/>
  <c r="X68" i="51"/>
  <c r="K76" i="51"/>
  <c r="G76" i="51"/>
  <c r="X67" i="51"/>
  <c r="K75" i="51"/>
  <c r="G75" i="51"/>
  <c r="X66" i="51"/>
  <c r="K74" i="51"/>
  <c r="G74" i="51"/>
  <c r="X65" i="51"/>
  <c r="K73" i="51"/>
  <c r="G73" i="51"/>
  <c r="X64" i="51"/>
  <c r="K72" i="51"/>
  <c r="G72" i="51"/>
  <c r="X63" i="51"/>
  <c r="K71" i="51"/>
  <c r="G71" i="51"/>
  <c r="X62" i="51"/>
  <c r="K70" i="51"/>
  <c r="G70" i="51"/>
  <c r="X61" i="51"/>
  <c r="K68" i="51"/>
  <c r="G68" i="51"/>
  <c r="X60" i="51"/>
  <c r="K67" i="51"/>
  <c r="G67" i="51"/>
  <c r="X59" i="51"/>
  <c r="K66" i="51"/>
  <c r="G66" i="51"/>
  <c r="X58" i="51"/>
  <c r="K65" i="51"/>
  <c r="G65" i="51"/>
  <c r="X57" i="51"/>
  <c r="K64" i="51"/>
  <c r="G64" i="51"/>
  <c r="X56" i="51"/>
  <c r="K63" i="51"/>
  <c r="G63" i="51"/>
  <c r="X55" i="51"/>
  <c r="K62" i="51"/>
  <c r="G62" i="51"/>
  <c r="X54" i="51"/>
  <c r="K61" i="51"/>
  <c r="G61" i="51"/>
  <c r="X53" i="51"/>
  <c r="K60" i="51"/>
  <c r="G60" i="51"/>
  <c r="X52" i="51"/>
  <c r="K59" i="51"/>
  <c r="G59" i="51"/>
  <c r="X51" i="51"/>
  <c r="K58" i="51"/>
  <c r="G58" i="51"/>
  <c r="K57" i="51"/>
  <c r="G57" i="51"/>
  <c r="AG56" i="51"/>
  <c r="K56" i="51"/>
  <c r="G56" i="51"/>
  <c r="AG55" i="51"/>
  <c r="K55" i="51"/>
  <c r="G55" i="51"/>
  <c r="AG54" i="51"/>
  <c r="K54" i="51"/>
  <c r="G54" i="51"/>
  <c r="AG53" i="51"/>
  <c r="K53" i="51"/>
  <c r="G53" i="51"/>
  <c r="AG52" i="51"/>
  <c r="K52" i="51"/>
  <c r="G52" i="51"/>
  <c r="AP51" i="51"/>
  <c r="AG51" i="51"/>
  <c r="K51" i="51"/>
  <c r="G51" i="51"/>
  <c r="AP50" i="51"/>
  <c r="AG50" i="51"/>
  <c r="K50" i="51"/>
  <c r="G50" i="51"/>
  <c r="AP49" i="51"/>
  <c r="AG49" i="51"/>
  <c r="K49" i="51"/>
  <c r="G49" i="51"/>
  <c r="AP48" i="51"/>
  <c r="AG48" i="51"/>
  <c r="K48" i="51"/>
  <c r="G48" i="51"/>
  <c r="AP47" i="51"/>
  <c r="AG47" i="51"/>
  <c r="K47" i="51"/>
  <c r="G47" i="51"/>
  <c r="AP46" i="51"/>
  <c r="AG46" i="51"/>
  <c r="K46" i="51"/>
  <c r="G46" i="51"/>
  <c r="AP45" i="51"/>
  <c r="AG45" i="51"/>
  <c r="K45" i="51"/>
  <c r="G45" i="51"/>
  <c r="AP44" i="51"/>
  <c r="AG44" i="51"/>
  <c r="K44" i="51"/>
  <c r="G44" i="51"/>
  <c r="AP43" i="51"/>
  <c r="AG43" i="51"/>
  <c r="K43" i="51"/>
  <c r="G43" i="51"/>
  <c r="AY42" i="51"/>
  <c r="AP42" i="51"/>
  <c r="AG42" i="51"/>
  <c r="K42" i="51"/>
  <c r="G42" i="51"/>
  <c r="AY41" i="51"/>
  <c r="AP41" i="51"/>
  <c r="AG41" i="51"/>
  <c r="K41" i="51"/>
  <c r="G41" i="51"/>
  <c r="AY40" i="51"/>
  <c r="AP40" i="51"/>
  <c r="AG40" i="51"/>
  <c r="K40" i="51"/>
  <c r="G40" i="51"/>
  <c r="AY39" i="51"/>
  <c r="AP39" i="51"/>
  <c r="AG39" i="51"/>
  <c r="K39" i="51"/>
  <c r="G39" i="51"/>
  <c r="BH38" i="51"/>
  <c r="AY38" i="51"/>
  <c r="AP38" i="51"/>
  <c r="AG38" i="51"/>
  <c r="K38" i="51"/>
  <c r="G38" i="51"/>
  <c r="BH37" i="51"/>
  <c r="AY37" i="51"/>
  <c r="AP37" i="51"/>
  <c r="AG37" i="51"/>
  <c r="K37" i="51"/>
  <c r="G37" i="51"/>
  <c r="BH36" i="51"/>
  <c r="AY36" i="51"/>
  <c r="AP36" i="51"/>
  <c r="AG36" i="51"/>
  <c r="K36" i="51"/>
  <c r="G36" i="51"/>
  <c r="BH35" i="51"/>
  <c r="AY35" i="51"/>
  <c r="AP35" i="51"/>
  <c r="AG35" i="51"/>
  <c r="G35" i="51"/>
  <c r="BH34" i="51"/>
  <c r="AY34" i="51"/>
  <c r="AG34" i="51"/>
  <c r="K34" i="51"/>
  <c r="G34" i="51"/>
  <c r="BH33" i="51"/>
  <c r="AY33" i="51"/>
  <c r="AP33" i="51"/>
  <c r="AG33" i="51"/>
  <c r="G33" i="51"/>
  <c r="BH32" i="51"/>
  <c r="AY32" i="51"/>
  <c r="AP32" i="51"/>
  <c r="AG32" i="51"/>
  <c r="K32" i="51"/>
  <c r="G32" i="51"/>
  <c r="BH31" i="51"/>
  <c r="AY31" i="51"/>
  <c r="AP31" i="51"/>
  <c r="AG31" i="51"/>
  <c r="K31" i="51"/>
  <c r="G31" i="51"/>
  <c r="BQ30" i="51"/>
  <c r="BH30" i="51"/>
  <c r="AY30" i="51"/>
  <c r="AP30" i="51"/>
  <c r="AG30" i="51"/>
  <c r="K30" i="51"/>
  <c r="G30" i="51"/>
  <c r="BQ29" i="51"/>
  <c r="BH29" i="51"/>
  <c r="AY29" i="51"/>
  <c r="AP29" i="51"/>
  <c r="AG29" i="51"/>
  <c r="K29" i="51"/>
  <c r="G29" i="51"/>
  <c r="BQ28" i="51"/>
  <c r="BH28" i="51"/>
  <c r="AY28" i="51"/>
  <c r="AP28" i="51"/>
  <c r="AG28" i="51"/>
  <c r="K28" i="51"/>
  <c r="G28" i="51"/>
  <c r="BS27" i="51"/>
  <c r="BJ27" i="51"/>
  <c r="BA27" i="51"/>
  <c r="AR27" i="51"/>
  <c r="AG27" i="51"/>
  <c r="K27" i="51"/>
  <c r="G27" i="51"/>
  <c r="BS26" i="51"/>
  <c r="BH26" i="51"/>
  <c r="BA26" i="51"/>
  <c r="AR26" i="51"/>
  <c r="AG26" i="51"/>
  <c r="K26" i="51"/>
  <c r="G26" i="51"/>
  <c r="BS25" i="51"/>
  <c r="BH25" i="51"/>
  <c r="BA25" i="51"/>
  <c r="AR25" i="51"/>
  <c r="AG25" i="51"/>
  <c r="K25" i="51"/>
  <c r="G25" i="51"/>
  <c r="BH24" i="51"/>
  <c r="AR24" i="51"/>
  <c r="AG24" i="51"/>
  <c r="K24" i="51"/>
  <c r="G24" i="51"/>
  <c r="BQ23" i="51"/>
  <c r="BH23" i="51"/>
  <c r="AY23" i="51"/>
  <c r="AP23" i="51"/>
  <c r="AG23" i="51"/>
  <c r="K23" i="51"/>
  <c r="G23" i="51"/>
  <c r="BQ22" i="51"/>
  <c r="BH22" i="51"/>
  <c r="AY22" i="51"/>
  <c r="AG22" i="51"/>
  <c r="K22" i="51"/>
  <c r="G22" i="51"/>
  <c r="BQ21" i="51"/>
  <c r="BH21" i="51"/>
  <c r="AY21" i="51"/>
  <c r="AP21" i="51"/>
  <c r="AG21" i="51"/>
  <c r="K21" i="51"/>
  <c r="G21" i="51"/>
  <c r="BQ20" i="51"/>
  <c r="BH20" i="51"/>
  <c r="AY20" i="51"/>
  <c r="AP20" i="51"/>
  <c r="AG20" i="51"/>
  <c r="K20" i="51"/>
  <c r="G20" i="51"/>
  <c r="BQ19" i="51"/>
  <c r="BH19" i="51"/>
  <c r="AY19" i="51"/>
  <c r="AP19" i="51"/>
  <c r="AG19" i="51"/>
  <c r="K19" i="51"/>
  <c r="G19" i="51"/>
  <c r="BQ18" i="51"/>
  <c r="BH18" i="51"/>
  <c r="AY18" i="51"/>
  <c r="AP18" i="51"/>
  <c r="AG18" i="51"/>
  <c r="K18" i="51"/>
  <c r="G18" i="51"/>
  <c r="BQ17" i="51"/>
  <c r="BH17" i="51"/>
  <c r="AY17" i="51"/>
  <c r="AP17" i="51"/>
  <c r="AG17" i="51"/>
  <c r="K17" i="51"/>
  <c r="G17" i="51"/>
  <c r="BQ16" i="51"/>
  <c r="BH16" i="51"/>
  <c r="AY16" i="51"/>
  <c r="AP16" i="51"/>
  <c r="AG16" i="51"/>
  <c r="K16" i="51"/>
  <c r="G16" i="51"/>
  <c r="BQ15" i="51"/>
  <c r="BH15" i="51"/>
  <c r="AY15" i="51"/>
  <c r="AP15" i="51"/>
  <c r="AG15" i="51"/>
  <c r="K15" i="51"/>
  <c r="G15" i="51"/>
  <c r="BQ14" i="51"/>
  <c r="BH14" i="51"/>
  <c r="AY14" i="51"/>
  <c r="AP14" i="51"/>
  <c r="AG14" i="51"/>
  <c r="K14" i="51"/>
  <c r="G14" i="51"/>
  <c r="BQ13" i="51"/>
  <c r="BH13" i="51"/>
  <c r="AY13" i="51"/>
  <c r="AP13" i="51"/>
  <c r="AG13" i="51"/>
  <c r="K13" i="51"/>
  <c r="G13" i="51"/>
  <c r="BQ12" i="51"/>
  <c r="BH12" i="51"/>
  <c r="AY12" i="51"/>
  <c r="AP12" i="51"/>
  <c r="AG12" i="51"/>
  <c r="K12" i="51"/>
  <c r="G12" i="51"/>
  <c r="BQ11" i="51"/>
  <c r="BH11" i="51"/>
  <c r="AY11" i="51"/>
  <c r="AP11" i="51"/>
  <c r="AG11" i="51"/>
  <c r="K11" i="51"/>
  <c r="G11" i="51"/>
  <c r="BQ10" i="51"/>
  <c r="BH10" i="51"/>
  <c r="AY10" i="51"/>
  <c r="AP10" i="51"/>
  <c r="AG10" i="51"/>
  <c r="K10" i="51"/>
  <c r="G10" i="51"/>
  <c r="BQ9" i="51"/>
  <c r="BH9" i="51"/>
  <c r="AY9" i="51"/>
  <c r="AP9" i="51"/>
  <c r="AG9" i="51"/>
  <c r="K9" i="51"/>
  <c r="G9" i="51"/>
  <c r="BQ8" i="51"/>
  <c r="BH8" i="51"/>
  <c r="AY8" i="51"/>
  <c r="AP8" i="51"/>
  <c r="AG8" i="51"/>
  <c r="K8" i="51"/>
  <c r="G8" i="51"/>
  <c r="BQ7" i="51"/>
  <c r="BH7" i="51"/>
  <c r="AY7" i="51"/>
  <c r="AP7" i="51"/>
  <c r="AG7" i="51"/>
  <c r="K7" i="51"/>
  <c r="G7" i="51"/>
  <c r="BQ6" i="51"/>
  <c r="BH6" i="51"/>
  <c r="AY6" i="51"/>
  <c r="AP6" i="51"/>
  <c r="AG6" i="51"/>
  <c r="K6" i="51"/>
  <c r="G6" i="51"/>
  <c r="X48" i="50" l="1"/>
  <c r="X45" i="50"/>
  <c r="Q14" i="50"/>
  <c r="Q15" i="50"/>
  <c r="Q16" i="50"/>
  <c r="W42" i="50"/>
  <c r="W41" i="50"/>
  <c r="X25" i="50"/>
  <c r="X24" i="50"/>
  <c r="G345" i="4" l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Q66" i="50"/>
  <c r="K66" i="50"/>
  <c r="G66" i="50"/>
  <c r="X56" i="50"/>
  <c r="Q65" i="50"/>
  <c r="K65" i="50"/>
  <c r="G6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X47" i="50"/>
  <c r="Q56" i="50"/>
  <c r="K56" i="50"/>
  <c r="G56" i="50"/>
  <c r="X46" i="50"/>
  <c r="Q55" i="50"/>
  <c r="K55" i="50"/>
  <c r="G55" i="50"/>
  <c r="Q54" i="50"/>
  <c r="K54" i="50"/>
  <c r="G54" i="50"/>
  <c r="Q53" i="50"/>
  <c r="K53" i="50"/>
  <c r="G53" i="50"/>
  <c r="Q52" i="50"/>
  <c r="K52" i="50"/>
  <c r="G52" i="50"/>
  <c r="AP51" i="50"/>
  <c r="Q51" i="50"/>
  <c r="K51" i="50"/>
  <c r="G51" i="50"/>
  <c r="AP50" i="50"/>
  <c r="X44" i="50"/>
  <c r="Q50" i="50"/>
  <c r="K50" i="50"/>
  <c r="G50" i="50"/>
  <c r="AP49" i="50"/>
  <c r="Q49" i="50"/>
  <c r="K49" i="50"/>
  <c r="G49" i="50"/>
  <c r="AP48" i="50"/>
  <c r="X42" i="50"/>
  <c r="Q48" i="50"/>
  <c r="K48" i="50"/>
  <c r="G48" i="50"/>
  <c r="AP47" i="50"/>
  <c r="X41" i="50"/>
  <c r="Q47" i="50"/>
  <c r="K47" i="50"/>
  <c r="G47" i="50"/>
  <c r="AP46" i="50"/>
  <c r="X40" i="50"/>
  <c r="Q46" i="50"/>
  <c r="K46" i="50"/>
  <c r="G46" i="50"/>
  <c r="AP45" i="50"/>
  <c r="Q45" i="50"/>
  <c r="K45" i="50"/>
  <c r="G45" i="50"/>
  <c r="AP44" i="50"/>
  <c r="Q44" i="50"/>
  <c r="K44" i="50"/>
  <c r="G44" i="50"/>
  <c r="AP43" i="50"/>
  <c r="Q43" i="50"/>
  <c r="K43" i="50"/>
  <c r="G43" i="50"/>
  <c r="AY42" i="50"/>
  <c r="AP42" i="50"/>
  <c r="Q42" i="50"/>
  <c r="K42" i="50"/>
  <c r="G42" i="50"/>
  <c r="AY41" i="50"/>
  <c r="AP41" i="50"/>
  <c r="Q41" i="50"/>
  <c r="K41" i="50"/>
  <c r="G41" i="50"/>
  <c r="AY40" i="50"/>
  <c r="AP40" i="50"/>
  <c r="Q40" i="50"/>
  <c r="K40" i="50"/>
  <c r="G40" i="50"/>
  <c r="AY39" i="50"/>
  <c r="AP39" i="50"/>
  <c r="Q39" i="50"/>
  <c r="K39" i="50"/>
  <c r="G39" i="50"/>
  <c r="BH38" i="50"/>
  <c r="AY38" i="50"/>
  <c r="AP38" i="50"/>
  <c r="Q38" i="50"/>
  <c r="K38" i="50"/>
  <c r="G38" i="50"/>
  <c r="BH37" i="50"/>
  <c r="AY37" i="50"/>
  <c r="AP37" i="50"/>
  <c r="Q37" i="50"/>
  <c r="K37" i="50"/>
  <c r="G37" i="50"/>
  <c r="BH36" i="50"/>
  <c r="AY36" i="50"/>
  <c r="AP36" i="50"/>
  <c r="Q36" i="50"/>
  <c r="K36" i="50"/>
  <c r="G36" i="50"/>
  <c r="BH35" i="50"/>
  <c r="AY35" i="50"/>
  <c r="AP35" i="50"/>
  <c r="Q35" i="50"/>
  <c r="G35" i="50"/>
  <c r="BH34" i="50"/>
  <c r="AY34" i="50"/>
  <c r="Q34" i="50"/>
  <c r="K34" i="50"/>
  <c r="G34" i="50"/>
  <c r="BH33" i="50"/>
  <c r="AY33" i="50"/>
  <c r="AP33" i="50"/>
  <c r="Q33" i="50"/>
  <c r="G33" i="50"/>
  <c r="BH32" i="50"/>
  <c r="AY32" i="50"/>
  <c r="AP32" i="50"/>
  <c r="Q32" i="50"/>
  <c r="K32" i="50"/>
  <c r="G32" i="50"/>
  <c r="BH31" i="50"/>
  <c r="AY31" i="50"/>
  <c r="AP31" i="50"/>
  <c r="Q31" i="50"/>
  <c r="K31" i="50"/>
  <c r="G31" i="50"/>
  <c r="BQ30" i="50"/>
  <c r="BH30" i="50"/>
  <c r="AY30" i="50"/>
  <c r="AP30" i="50"/>
  <c r="Q30" i="50"/>
  <c r="K30" i="50"/>
  <c r="G30" i="50"/>
  <c r="BQ29" i="50"/>
  <c r="BH29" i="50"/>
  <c r="AY29" i="50"/>
  <c r="AP29" i="50"/>
  <c r="X23" i="50"/>
  <c r="Q29" i="50"/>
  <c r="K29" i="50"/>
  <c r="G29" i="50"/>
  <c r="BQ28" i="50"/>
  <c r="BH28" i="50"/>
  <c r="AY28" i="50"/>
  <c r="AP28" i="50"/>
  <c r="X22" i="50"/>
  <c r="Q28" i="50"/>
  <c r="K28" i="50"/>
  <c r="G28" i="50"/>
  <c r="BS27" i="50"/>
  <c r="BJ27" i="50"/>
  <c r="BA27" i="50"/>
  <c r="AR27" i="50"/>
  <c r="Q27" i="50"/>
  <c r="K27" i="50"/>
  <c r="G27" i="50"/>
  <c r="BS26" i="50"/>
  <c r="BH26" i="50"/>
  <c r="BA26" i="50"/>
  <c r="AR26" i="50"/>
  <c r="X21" i="50"/>
  <c r="Q26" i="50"/>
  <c r="K26" i="50"/>
  <c r="G26" i="50"/>
  <c r="BS25" i="50"/>
  <c r="BH25" i="50"/>
  <c r="BA25" i="50"/>
  <c r="AR25" i="50"/>
  <c r="X20" i="50"/>
  <c r="Q25" i="50"/>
  <c r="K25" i="50"/>
  <c r="G25" i="50"/>
  <c r="BH24" i="50"/>
  <c r="AR24" i="50"/>
  <c r="Q24" i="50"/>
  <c r="K24" i="50"/>
  <c r="G24" i="50"/>
  <c r="BQ23" i="50"/>
  <c r="BH23" i="50"/>
  <c r="AY23" i="50"/>
  <c r="AP23" i="50"/>
  <c r="Q23" i="50"/>
  <c r="K23" i="50"/>
  <c r="G23" i="50"/>
  <c r="BQ22" i="50"/>
  <c r="BH22" i="50"/>
  <c r="AY22" i="50"/>
  <c r="Q22" i="50"/>
  <c r="K22" i="50"/>
  <c r="G22" i="50"/>
  <c r="BQ21" i="50"/>
  <c r="BH21" i="50"/>
  <c r="AY21" i="50"/>
  <c r="X19" i="50"/>
  <c r="K21" i="50"/>
  <c r="G21" i="50"/>
  <c r="BQ20" i="50"/>
  <c r="BH20" i="50"/>
  <c r="AY20" i="50"/>
  <c r="Q20" i="50"/>
  <c r="K20" i="50"/>
  <c r="G20" i="50"/>
  <c r="BQ19" i="50"/>
  <c r="BH19" i="50"/>
  <c r="AY19" i="50"/>
  <c r="Q19" i="50"/>
  <c r="K19" i="50"/>
  <c r="G19" i="50"/>
  <c r="BQ18" i="50"/>
  <c r="BH18" i="50"/>
  <c r="AY18" i="50"/>
  <c r="Q18" i="50"/>
  <c r="K18" i="50"/>
  <c r="G18" i="50"/>
  <c r="BQ17" i="50"/>
  <c r="BH17" i="50"/>
  <c r="AY17" i="50"/>
  <c r="X15" i="50"/>
  <c r="Q17" i="50"/>
  <c r="K17" i="50"/>
  <c r="G17" i="50"/>
  <c r="BQ16" i="50"/>
  <c r="BH16" i="50"/>
  <c r="AY16" i="50"/>
  <c r="X14" i="50"/>
  <c r="K16" i="50"/>
  <c r="G16" i="50"/>
  <c r="BQ15" i="50"/>
  <c r="BH15" i="50"/>
  <c r="AY15" i="50"/>
  <c r="X13" i="50"/>
  <c r="K15" i="50"/>
  <c r="G15" i="50"/>
  <c r="BQ14" i="50"/>
  <c r="BH14" i="50"/>
  <c r="AY14" i="50"/>
  <c r="K14" i="50"/>
  <c r="G14" i="50"/>
  <c r="BQ13" i="50"/>
  <c r="BH13" i="50"/>
  <c r="AY13" i="50"/>
  <c r="Q13" i="50"/>
  <c r="K13" i="50"/>
  <c r="G13" i="50"/>
  <c r="BQ12" i="50"/>
  <c r="BH12" i="50"/>
  <c r="AY12" i="50"/>
  <c r="Q12" i="50"/>
  <c r="K12" i="50"/>
  <c r="G12" i="50"/>
  <c r="BQ11" i="50"/>
  <c r="BH11" i="50"/>
  <c r="AY11" i="50"/>
  <c r="X10" i="50"/>
  <c r="Q10" i="50"/>
  <c r="K11" i="50"/>
  <c r="G11" i="50"/>
  <c r="BQ10" i="50"/>
  <c r="BH10" i="50"/>
  <c r="AY10" i="50"/>
  <c r="X9" i="50"/>
  <c r="Q9" i="50"/>
  <c r="K10" i="50"/>
  <c r="G10" i="50"/>
  <c r="BQ9" i="50"/>
  <c r="BH9" i="50"/>
  <c r="AY9" i="50"/>
  <c r="Q8" i="50"/>
  <c r="K9" i="50"/>
  <c r="G9" i="50"/>
  <c r="BQ8" i="50"/>
  <c r="BH8" i="50"/>
  <c r="AY8" i="50"/>
  <c r="X8" i="50"/>
  <c r="Q11" i="50"/>
  <c r="K8" i="50"/>
  <c r="G8" i="50"/>
  <c r="BQ7" i="50"/>
  <c r="BH7" i="50"/>
  <c r="AY7" i="50"/>
  <c r="X7" i="50"/>
  <c r="Q7" i="50"/>
  <c r="K7" i="50"/>
  <c r="G7" i="50"/>
  <c r="BQ6" i="50"/>
  <c r="BH6" i="50"/>
  <c r="AY6" i="50"/>
  <c r="X6" i="50"/>
  <c r="Q6" i="50"/>
  <c r="K6" i="50"/>
  <c r="G6" i="50"/>
  <c r="X25" i="49" l="1"/>
  <c r="X24" i="49"/>
  <c r="X29" i="49"/>
  <c r="Q16" i="49"/>
  <c r="X11" i="49"/>
  <c r="X28" i="49"/>
  <c r="X23" i="49" l="1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Q49" i="49"/>
  <c r="K49" i="49"/>
  <c r="G49" i="49"/>
  <c r="AP48" i="49"/>
  <c r="AG48" i="49"/>
  <c r="X39" i="49"/>
  <c r="Q48" i="49"/>
  <c r="K48" i="49"/>
  <c r="G48" i="49"/>
  <c r="AP47" i="49"/>
  <c r="AG47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Q35" i="49"/>
  <c r="G35" i="49"/>
  <c r="BH34" i="49"/>
  <c r="AY34" i="49"/>
  <c r="AG34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G21" i="49"/>
  <c r="Q21" i="49"/>
  <c r="K21" i="49"/>
  <c r="G21" i="49"/>
  <c r="BQ20" i="49"/>
  <c r="BH20" i="49"/>
  <c r="AY20" i="49"/>
  <c r="AG20" i="49"/>
  <c r="Q20" i="49"/>
  <c r="K20" i="49"/>
  <c r="G20" i="49"/>
  <c r="BQ19" i="49"/>
  <c r="BH19" i="49"/>
  <c r="AY19" i="49"/>
  <c r="AG19" i="49"/>
  <c r="Q19" i="49"/>
  <c r="K19" i="49"/>
  <c r="G19" i="49"/>
  <c r="BQ18" i="49"/>
  <c r="BH18" i="49"/>
  <c r="AY18" i="49"/>
  <c r="AG18" i="49"/>
  <c r="Q18" i="49"/>
  <c r="K18" i="49"/>
  <c r="G18" i="49"/>
  <c r="BQ17" i="49"/>
  <c r="BH17" i="49"/>
  <c r="AY17" i="49"/>
  <c r="AG17" i="49"/>
  <c r="Q17" i="49"/>
  <c r="K17" i="49"/>
  <c r="G17" i="49"/>
  <c r="BQ16" i="49"/>
  <c r="BH16" i="49"/>
  <c r="AY16" i="49"/>
  <c r="AG16" i="49"/>
  <c r="K16" i="49"/>
  <c r="G16" i="49"/>
  <c r="BQ15" i="49"/>
  <c r="BH15" i="49"/>
  <c r="AY15" i="49"/>
  <c r="AG15" i="49"/>
  <c r="X15" i="49"/>
  <c r="Q15" i="49"/>
  <c r="K15" i="49"/>
  <c r="G15" i="49"/>
  <c r="BQ14" i="49"/>
  <c r="BH14" i="49"/>
  <c r="AY14" i="49"/>
  <c r="AG14" i="49"/>
  <c r="K14" i="49"/>
  <c r="G14" i="49"/>
  <c r="BQ13" i="49"/>
  <c r="BH13" i="49"/>
  <c r="AY13" i="49"/>
  <c r="AG13" i="49"/>
  <c r="Q13" i="49"/>
  <c r="K13" i="49"/>
  <c r="G13" i="49"/>
  <c r="BQ12" i="49"/>
  <c r="BH12" i="49"/>
  <c r="AY12" i="49"/>
  <c r="AG12" i="49"/>
  <c r="K12" i="49"/>
  <c r="G12" i="49"/>
  <c r="BQ11" i="49"/>
  <c r="BH11" i="49"/>
  <c r="AY11" i="49"/>
  <c r="AG11" i="49"/>
  <c r="K11" i="49"/>
  <c r="G11" i="49"/>
  <c r="BQ10" i="49"/>
  <c r="BH10" i="49"/>
  <c r="AY10" i="49"/>
  <c r="AG10" i="49"/>
  <c r="K10" i="49"/>
  <c r="G10" i="49"/>
  <c r="BQ9" i="49"/>
  <c r="BH9" i="49"/>
  <c r="AY9" i="49"/>
  <c r="AG9" i="49"/>
  <c r="Q9" i="49"/>
  <c r="K9" i="49"/>
  <c r="G9" i="49"/>
  <c r="BQ8" i="49"/>
  <c r="BH8" i="49"/>
  <c r="AY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Q32" i="49" s="1"/>
  <c r="K6" i="49"/>
  <c r="G6" i="49"/>
  <c r="X38" i="49" l="1"/>
  <c r="X40" i="49" s="1"/>
  <c r="W25" i="48"/>
  <c r="X25" i="48" s="1"/>
  <c r="X38" i="48" s="1"/>
  <c r="AO8" i="48" l="1"/>
  <c r="AP8" i="48" s="1"/>
  <c r="AP13" i="48" s="1"/>
  <c r="X40" i="48" s="1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504" i="4" l="1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K147" i="48"/>
  <c r="G147" i="48"/>
  <c r="K146" i="48"/>
  <c r="G146" i="48"/>
  <c r="K145" i="48"/>
  <c r="G145" i="48"/>
  <c r="K144" i="48"/>
  <c r="G144" i="48"/>
  <c r="K143" i="48"/>
  <c r="G143" i="48"/>
  <c r="K142" i="48"/>
  <c r="G142" i="48"/>
  <c r="K141" i="48"/>
  <c r="G141" i="48"/>
  <c r="K140" i="48"/>
  <c r="G140" i="48"/>
  <c r="K139" i="48"/>
  <c r="G139" i="48"/>
  <c r="K138" i="48"/>
  <c r="G138" i="48"/>
  <c r="K137" i="48"/>
  <c r="G137" i="48"/>
  <c r="K136" i="48"/>
  <c r="G136" i="48"/>
  <c r="K135" i="48"/>
  <c r="G135" i="48"/>
  <c r="K134" i="48"/>
  <c r="G134" i="48"/>
  <c r="K133" i="48"/>
  <c r="G133" i="48"/>
  <c r="K132" i="48"/>
  <c r="G132" i="48"/>
  <c r="K131" i="48"/>
  <c r="G131" i="48"/>
  <c r="K130" i="48"/>
  <c r="G130" i="48"/>
  <c r="K129" i="48"/>
  <c r="G129" i="48"/>
  <c r="K128" i="48"/>
  <c r="G128" i="48"/>
  <c r="K127" i="48"/>
  <c r="G127" i="48"/>
  <c r="K126" i="48"/>
  <c r="G126" i="48"/>
  <c r="K125" i="48"/>
  <c r="G125" i="48"/>
  <c r="K124" i="48"/>
  <c r="G124" i="48"/>
  <c r="K123" i="48"/>
  <c r="G123" i="48"/>
  <c r="K122" i="48"/>
  <c r="G122" i="48"/>
  <c r="K121" i="48"/>
  <c r="G121" i="48"/>
  <c r="K120" i="48"/>
  <c r="G120" i="48"/>
  <c r="G119" i="48"/>
  <c r="G118" i="48"/>
  <c r="K117" i="48"/>
  <c r="G117" i="48"/>
  <c r="K116" i="48"/>
  <c r="G116" i="48"/>
  <c r="K115" i="48"/>
  <c r="G115" i="48"/>
  <c r="K114" i="48"/>
  <c r="G114" i="48"/>
  <c r="K113" i="48"/>
  <c r="G113" i="48"/>
  <c r="K112" i="48"/>
  <c r="G112" i="48"/>
  <c r="K111" i="48"/>
  <c r="G111" i="48"/>
  <c r="K110" i="48"/>
  <c r="G110" i="48"/>
  <c r="K109" i="48"/>
  <c r="G109" i="48"/>
  <c r="K108" i="48"/>
  <c r="G108" i="48"/>
  <c r="K107" i="48"/>
  <c r="G107" i="48"/>
  <c r="K106" i="48"/>
  <c r="G106" i="48"/>
  <c r="K105" i="48"/>
  <c r="G105" i="48"/>
  <c r="K104" i="48"/>
  <c r="G104" i="48"/>
  <c r="K103" i="48"/>
  <c r="G103" i="48"/>
  <c r="K102" i="48"/>
  <c r="G102" i="48"/>
  <c r="K101" i="48"/>
  <c r="G101" i="48"/>
  <c r="K100" i="48"/>
  <c r="G100" i="48"/>
  <c r="K99" i="48"/>
  <c r="G99" i="48"/>
  <c r="K98" i="48"/>
  <c r="G98" i="48"/>
  <c r="K97" i="48"/>
  <c r="G97" i="48"/>
  <c r="K96" i="48"/>
  <c r="G96" i="48"/>
  <c r="K95" i="48"/>
  <c r="G95" i="48"/>
  <c r="K94" i="48"/>
  <c r="G94" i="48"/>
  <c r="K93" i="48"/>
  <c r="G93" i="48"/>
  <c r="K92" i="48"/>
  <c r="G92" i="48"/>
  <c r="K91" i="48"/>
  <c r="K90" i="48"/>
  <c r="G90" i="48"/>
  <c r="K89" i="48"/>
  <c r="G89" i="48"/>
  <c r="K88" i="48"/>
  <c r="G88" i="48"/>
  <c r="K87" i="48"/>
  <c r="G87" i="48"/>
  <c r="K86" i="48"/>
  <c r="K85" i="48"/>
  <c r="K84" i="48"/>
  <c r="G84" i="48"/>
  <c r="K83" i="48"/>
  <c r="G83" i="48"/>
  <c r="K82" i="48"/>
  <c r="G82" i="48"/>
  <c r="K81" i="48"/>
  <c r="K80" i="48"/>
  <c r="G80" i="48"/>
  <c r="K79" i="48"/>
  <c r="G79" i="48"/>
  <c r="K78" i="48"/>
  <c r="G78" i="48"/>
  <c r="K77" i="48"/>
  <c r="G77" i="48"/>
  <c r="K76" i="48"/>
  <c r="G76" i="48"/>
  <c r="K75" i="48"/>
  <c r="G75" i="48"/>
  <c r="K74" i="48"/>
  <c r="G74" i="48"/>
  <c r="K73" i="48"/>
  <c r="G73" i="48"/>
  <c r="K72" i="48"/>
  <c r="G72" i="48"/>
  <c r="K71" i="48"/>
  <c r="G71" i="48"/>
  <c r="K70" i="48"/>
  <c r="G70" i="48"/>
  <c r="K69" i="48"/>
  <c r="G69" i="48"/>
  <c r="K68" i="48"/>
  <c r="G68" i="48"/>
  <c r="K67" i="48"/>
  <c r="G67" i="48"/>
  <c r="K66" i="48"/>
  <c r="G66" i="48"/>
  <c r="K65" i="48"/>
  <c r="G65" i="48"/>
  <c r="K64" i="48"/>
  <c r="G64" i="48"/>
  <c r="K63" i="48"/>
  <c r="G63" i="48"/>
  <c r="K62" i="48"/>
  <c r="G62" i="48"/>
  <c r="K61" i="48"/>
  <c r="G61" i="48"/>
  <c r="K60" i="48"/>
  <c r="G60" i="48"/>
  <c r="K59" i="48"/>
  <c r="G59" i="48"/>
  <c r="K58" i="48"/>
  <c r="G58" i="48"/>
  <c r="K57" i="48"/>
  <c r="G57" i="48"/>
  <c r="K56" i="48"/>
  <c r="G56" i="48"/>
  <c r="K55" i="48"/>
  <c r="G55" i="48"/>
  <c r="K54" i="48"/>
  <c r="G54" i="48"/>
  <c r="K53" i="48"/>
  <c r="G53" i="48"/>
  <c r="K52" i="48"/>
  <c r="G52" i="48"/>
  <c r="AP51" i="48"/>
  <c r="K51" i="48"/>
  <c r="G51" i="48"/>
  <c r="AP50" i="48"/>
  <c r="K50" i="48"/>
  <c r="G50" i="48"/>
  <c r="AP49" i="48"/>
  <c r="K49" i="48"/>
  <c r="G49" i="48"/>
  <c r="AP48" i="48"/>
  <c r="K48" i="48"/>
  <c r="G48" i="48"/>
  <c r="AP47" i="48"/>
  <c r="K47" i="48"/>
  <c r="G47" i="48"/>
  <c r="AP46" i="48"/>
  <c r="K46" i="48"/>
  <c r="G46" i="48"/>
  <c r="AP45" i="48"/>
  <c r="K45" i="48"/>
  <c r="G45" i="48"/>
  <c r="AP44" i="48"/>
  <c r="K44" i="48"/>
  <c r="G44" i="48"/>
  <c r="AP43" i="48"/>
  <c r="K43" i="48"/>
  <c r="G43" i="48"/>
  <c r="AY42" i="48"/>
  <c r="AP42" i="48"/>
  <c r="K42" i="48"/>
  <c r="G42" i="48"/>
  <c r="AY41" i="48"/>
  <c r="AP41" i="48"/>
  <c r="K41" i="48"/>
  <c r="G41" i="48"/>
  <c r="AY40" i="48"/>
  <c r="AP40" i="48"/>
  <c r="K40" i="48"/>
  <c r="G40" i="48"/>
  <c r="AY39" i="48"/>
  <c r="AP39" i="48"/>
  <c r="K39" i="48"/>
  <c r="G39" i="48"/>
  <c r="BH38" i="48"/>
  <c r="AY38" i="48"/>
  <c r="AP38" i="48"/>
  <c r="K38" i="48"/>
  <c r="G38" i="48"/>
  <c r="BH37" i="48"/>
  <c r="AY37" i="48"/>
  <c r="AP37" i="48"/>
  <c r="K37" i="48"/>
  <c r="G37" i="48"/>
  <c r="BH36" i="48"/>
  <c r="AY36" i="48"/>
  <c r="AP36" i="48"/>
  <c r="K36" i="48"/>
  <c r="G36" i="48"/>
  <c r="BH35" i="48"/>
  <c r="AY35" i="48"/>
  <c r="AP35" i="48"/>
  <c r="G35" i="48"/>
  <c r="BH34" i="48"/>
  <c r="AY34" i="48"/>
  <c r="K34" i="48"/>
  <c r="G34" i="48"/>
  <c r="BH33" i="48"/>
  <c r="AY33" i="48"/>
  <c r="AP33" i="48"/>
  <c r="G33" i="48"/>
  <c r="BH32" i="48"/>
  <c r="AY32" i="48"/>
  <c r="AP32" i="48"/>
  <c r="K32" i="48"/>
  <c r="G32" i="48"/>
  <c r="BH31" i="48"/>
  <c r="AY31" i="48"/>
  <c r="AP31" i="48"/>
  <c r="K31" i="48"/>
  <c r="G31" i="48"/>
  <c r="BQ30" i="48"/>
  <c r="BH30" i="48"/>
  <c r="AY30" i="48"/>
  <c r="AP30" i="48"/>
  <c r="K30" i="48"/>
  <c r="G30" i="48"/>
  <c r="BQ29" i="48"/>
  <c r="BH29" i="48"/>
  <c r="AY29" i="48"/>
  <c r="AP29" i="48"/>
  <c r="K29" i="48"/>
  <c r="G29" i="48"/>
  <c r="BQ28" i="48"/>
  <c r="BH28" i="48"/>
  <c r="AY28" i="48"/>
  <c r="AP28" i="48"/>
  <c r="K28" i="48"/>
  <c r="G28" i="48"/>
  <c r="BS27" i="48"/>
  <c r="BJ27" i="48"/>
  <c r="BA27" i="48"/>
  <c r="AR27" i="48"/>
  <c r="K27" i="48"/>
  <c r="G27" i="48"/>
  <c r="BS26" i="48"/>
  <c r="BH26" i="48"/>
  <c r="BA26" i="48"/>
  <c r="AR26" i="48"/>
  <c r="K26" i="48"/>
  <c r="G26" i="48"/>
  <c r="BS25" i="48"/>
  <c r="BH25" i="48"/>
  <c r="BA25" i="48"/>
  <c r="AR25" i="48"/>
  <c r="K25" i="48"/>
  <c r="G25" i="48"/>
  <c r="BH24" i="48"/>
  <c r="AR24" i="48"/>
  <c r="K24" i="48"/>
  <c r="G24" i="48"/>
  <c r="BQ23" i="48"/>
  <c r="BH23" i="48"/>
  <c r="AY23" i="48"/>
  <c r="AP23" i="48"/>
  <c r="K23" i="48"/>
  <c r="G23" i="48"/>
  <c r="BQ22" i="48"/>
  <c r="BH22" i="48"/>
  <c r="AY22" i="48"/>
  <c r="K22" i="48"/>
  <c r="G22" i="48"/>
  <c r="BQ21" i="48"/>
  <c r="BH21" i="48"/>
  <c r="AY21" i="48"/>
  <c r="K21" i="48"/>
  <c r="G21" i="48"/>
  <c r="BQ20" i="48"/>
  <c r="BH20" i="48"/>
  <c r="AY20" i="48"/>
  <c r="K20" i="48"/>
  <c r="G20" i="48"/>
  <c r="BQ19" i="48"/>
  <c r="BH19" i="48"/>
  <c r="AY19" i="48"/>
  <c r="K19" i="48"/>
  <c r="G19" i="48"/>
  <c r="BQ18" i="48"/>
  <c r="BH18" i="48"/>
  <c r="AY18" i="48"/>
  <c r="K18" i="48"/>
  <c r="G18" i="48"/>
  <c r="BQ17" i="48"/>
  <c r="BH17" i="48"/>
  <c r="AY17" i="48"/>
  <c r="K17" i="48"/>
  <c r="G17" i="48"/>
  <c r="BQ16" i="48"/>
  <c r="BH16" i="48"/>
  <c r="AY16" i="48"/>
  <c r="K16" i="48"/>
  <c r="G16" i="48"/>
  <c r="BQ15" i="48"/>
  <c r="BH15" i="48"/>
  <c r="AY15" i="48"/>
  <c r="K15" i="48"/>
  <c r="G15" i="48"/>
  <c r="BQ14" i="48"/>
  <c r="BH14" i="48"/>
  <c r="AY14" i="48"/>
  <c r="K14" i="48"/>
  <c r="G14" i="48"/>
  <c r="BQ13" i="48"/>
  <c r="BH13" i="48"/>
  <c r="AY13" i="48"/>
  <c r="K13" i="48"/>
  <c r="G13" i="48"/>
  <c r="BQ12" i="48"/>
  <c r="BH12" i="48"/>
  <c r="AY12" i="48"/>
  <c r="K12" i="48"/>
  <c r="G12" i="48"/>
  <c r="BQ11" i="48"/>
  <c r="BH11" i="48"/>
  <c r="AY11" i="48"/>
  <c r="K11" i="48"/>
  <c r="G11" i="48"/>
  <c r="BQ10" i="48"/>
  <c r="BH10" i="48"/>
  <c r="AY10" i="48"/>
  <c r="K10" i="48"/>
  <c r="G10" i="48"/>
  <c r="BQ9" i="48"/>
  <c r="BH9" i="48"/>
  <c r="AY9" i="48"/>
  <c r="K9" i="48"/>
  <c r="G9" i="48"/>
  <c r="BQ8" i="48"/>
  <c r="BH8" i="48"/>
  <c r="AY8" i="48"/>
  <c r="K8" i="48"/>
  <c r="G8" i="48"/>
  <c r="BQ7" i="48"/>
  <c r="BH7" i="48"/>
  <c r="AY7" i="48"/>
  <c r="K7" i="48"/>
  <c r="G7" i="48"/>
  <c r="BQ6" i="48"/>
  <c r="BH6" i="48"/>
  <c r="AY6" i="48"/>
  <c r="K6" i="48"/>
  <c r="G6" i="48"/>
  <c r="BG11" i="47" l="1"/>
  <c r="BH11" i="47" s="1"/>
  <c r="BH16" i="47" s="1"/>
  <c r="X47" i="47" s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K134" i="47"/>
  <c r="G134" i="47"/>
  <c r="K133" i="47"/>
  <c r="G133" i="47"/>
  <c r="K132" i="47"/>
  <c r="G132" i="47"/>
  <c r="K131" i="47"/>
  <c r="G131" i="47"/>
  <c r="K130" i="47"/>
  <c r="G130" i="47"/>
  <c r="K129" i="47"/>
  <c r="G129" i="47"/>
  <c r="K128" i="47"/>
  <c r="G128" i="47"/>
  <c r="K127" i="47"/>
  <c r="G127" i="47"/>
  <c r="K126" i="47"/>
  <c r="G126" i="47"/>
  <c r="K125" i="47"/>
  <c r="G125" i="47"/>
  <c r="K124" i="47"/>
  <c r="G124" i="47"/>
  <c r="K123" i="47"/>
  <c r="G123" i="47"/>
  <c r="K122" i="47"/>
  <c r="G122" i="47"/>
  <c r="K121" i="47"/>
  <c r="G121" i="47"/>
  <c r="K120" i="47"/>
  <c r="G120" i="47"/>
  <c r="G119" i="47"/>
  <c r="G118" i="47"/>
  <c r="K117" i="47"/>
  <c r="G117" i="47"/>
  <c r="K116" i="47"/>
  <c r="G116" i="47"/>
  <c r="K115" i="47"/>
  <c r="G115" i="47"/>
  <c r="K114" i="47"/>
  <c r="G114" i="47"/>
  <c r="K113" i="47"/>
  <c r="G113" i="47"/>
  <c r="K112" i="47"/>
  <c r="G112" i="47"/>
  <c r="K111" i="47"/>
  <c r="G111" i="47"/>
  <c r="K110" i="47"/>
  <c r="G110" i="47"/>
  <c r="K109" i="47"/>
  <c r="G109" i="47"/>
  <c r="K108" i="47"/>
  <c r="G108" i="47"/>
  <c r="K107" i="47"/>
  <c r="G107" i="47"/>
  <c r="K106" i="47"/>
  <c r="G106" i="47"/>
  <c r="K105" i="47"/>
  <c r="G105" i="47"/>
  <c r="K104" i="47"/>
  <c r="G104" i="47"/>
  <c r="K103" i="47"/>
  <c r="G103" i="47"/>
  <c r="K102" i="47"/>
  <c r="G102" i="47"/>
  <c r="K101" i="47"/>
  <c r="G101" i="47"/>
  <c r="K100" i="47"/>
  <c r="G100" i="47"/>
  <c r="K99" i="47"/>
  <c r="G99" i="47"/>
  <c r="K98" i="47"/>
  <c r="G98" i="47"/>
  <c r="K97" i="47"/>
  <c r="G97" i="47"/>
  <c r="K96" i="47"/>
  <c r="G96" i="47"/>
  <c r="K95" i="47"/>
  <c r="G95" i="47"/>
  <c r="K94" i="47"/>
  <c r="G94" i="47"/>
  <c r="K93" i="47"/>
  <c r="G93" i="47"/>
  <c r="K92" i="47"/>
  <c r="G92" i="47"/>
  <c r="K91" i="47"/>
  <c r="K90" i="47"/>
  <c r="G90" i="47"/>
  <c r="K89" i="47"/>
  <c r="G89" i="47"/>
  <c r="K88" i="47"/>
  <c r="G88" i="47"/>
  <c r="K87" i="47"/>
  <c r="G87" i="47"/>
  <c r="K86" i="47"/>
  <c r="K85" i="47"/>
  <c r="K84" i="47"/>
  <c r="G84" i="47"/>
  <c r="K83" i="47"/>
  <c r="G83" i="47"/>
  <c r="K82" i="47"/>
  <c r="G82" i="47"/>
  <c r="K81" i="47"/>
  <c r="K80" i="47"/>
  <c r="G80" i="47"/>
  <c r="K79" i="47"/>
  <c r="G79" i="47"/>
  <c r="K78" i="47"/>
  <c r="G78" i="47"/>
  <c r="K77" i="47"/>
  <c r="G77" i="47"/>
  <c r="K76" i="47"/>
  <c r="G76" i="47"/>
  <c r="K75" i="47"/>
  <c r="G75" i="47"/>
  <c r="K74" i="47"/>
  <c r="G74" i="47"/>
  <c r="K73" i="47"/>
  <c r="G73" i="47"/>
  <c r="K72" i="47"/>
  <c r="G72" i="47"/>
  <c r="K71" i="47"/>
  <c r="G71" i="47"/>
  <c r="K70" i="47"/>
  <c r="G70" i="47"/>
  <c r="K69" i="47"/>
  <c r="G69" i="47"/>
  <c r="K68" i="47"/>
  <c r="G68" i="47"/>
  <c r="K67" i="47"/>
  <c r="G67" i="47"/>
  <c r="K66" i="47"/>
  <c r="G66" i="47"/>
  <c r="K65" i="47"/>
  <c r="G65" i="47"/>
  <c r="K64" i="47"/>
  <c r="G64" i="47"/>
  <c r="K63" i="47"/>
  <c r="G63" i="47"/>
  <c r="K62" i="47"/>
  <c r="G62" i="47"/>
  <c r="K61" i="47"/>
  <c r="G61" i="47"/>
  <c r="K60" i="47"/>
  <c r="G60" i="47"/>
  <c r="K59" i="47"/>
  <c r="G59" i="47"/>
  <c r="K58" i="47"/>
  <c r="G58" i="47"/>
  <c r="K57" i="47"/>
  <c r="G57" i="47"/>
  <c r="AG56" i="47"/>
  <c r="K56" i="47"/>
  <c r="G56" i="47"/>
  <c r="AG55" i="47"/>
  <c r="K55" i="47"/>
  <c r="G55" i="47"/>
  <c r="AG54" i="47"/>
  <c r="K54" i="47"/>
  <c r="G54" i="47"/>
  <c r="AG53" i="47"/>
  <c r="K53" i="47"/>
  <c r="G53" i="47"/>
  <c r="AG52" i="47"/>
  <c r="K52" i="47"/>
  <c r="G52" i="47"/>
  <c r="AP51" i="47"/>
  <c r="AG51" i="47"/>
  <c r="K51" i="47"/>
  <c r="G51" i="47"/>
  <c r="AP50" i="47"/>
  <c r="AG50" i="47"/>
  <c r="K50" i="47"/>
  <c r="G50" i="47"/>
  <c r="AP49" i="47"/>
  <c r="AG49" i="47"/>
  <c r="K49" i="47"/>
  <c r="G49" i="47"/>
  <c r="AP48" i="47"/>
  <c r="AG48" i="47"/>
  <c r="K48" i="47"/>
  <c r="G48" i="47"/>
  <c r="AP47" i="47"/>
  <c r="AG47" i="47"/>
  <c r="K47" i="47"/>
  <c r="G47" i="47"/>
  <c r="AP46" i="47"/>
  <c r="AG46" i="47"/>
  <c r="K46" i="47"/>
  <c r="G46" i="47"/>
  <c r="AP45" i="47"/>
  <c r="AG45" i="47"/>
  <c r="K45" i="47"/>
  <c r="G45" i="47"/>
  <c r="AP44" i="47"/>
  <c r="AG44" i="47"/>
  <c r="K44" i="47"/>
  <c r="G44" i="47"/>
  <c r="AP43" i="47"/>
  <c r="AG43" i="47"/>
  <c r="K43" i="47"/>
  <c r="G43" i="47"/>
  <c r="AY42" i="47"/>
  <c r="AP42" i="47"/>
  <c r="AG42" i="47"/>
  <c r="K42" i="47"/>
  <c r="G42" i="47"/>
  <c r="AY41" i="47"/>
  <c r="AP41" i="47"/>
  <c r="AG41" i="47"/>
  <c r="K41" i="47"/>
  <c r="G41" i="47"/>
  <c r="AY40" i="47"/>
  <c r="AP40" i="47"/>
  <c r="AG40" i="47"/>
  <c r="K40" i="47"/>
  <c r="G40" i="47"/>
  <c r="AY39" i="47"/>
  <c r="AP39" i="47"/>
  <c r="AG39" i="47"/>
  <c r="K39" i="47"/>
  <c r="G39" i="47"/>
  <c r="BH38" i="47"/>
  <c r="AY38" i="47"/>
  <c r="AP38" i="47"/>
  <c r="AG38" i="47"/>
  <c r="K38" i="47"/>
  <c r="G38" i="47"/>
  <c r="BH37" i="47"/>
  <c r="AY37" i="47"/>
  <c r="AP37" i="47"/>
  <c r="AG37" i="47"/>
  <c r="K37" i="47"/>
  <c r="G37" i="47"/>
  <c r="BH36" i="47"/>
  <c r="AY36" i="47"/>
  <c r="AP36" i="47"/>
  <c r="AG36" i="47"/>
  <c r="K36" i="47"/>
  <c r="G36" i="47"/>
  <c r="BH35" i="47"/>
  <c r="AY35" i="47"/>
  <c r="AP35" i="47"/>
  <c r="AG35" i="47"/>
  <c r="G35" i="47"/>
  <c r="BH34" i="47"/>
  <c r="AY34" i="47"/>
  <c r="AG34" i="47"/>
  <c r="K34" i="47"/>
  <c r="G34" i="47"/>
  <c r="BH33" i="47"/>
  <c r="AY33" i="47"/>
  <c r="AP33" i="47"/>
  <c r="AG33" i="47"/>
  <c r="G33" i="47"/>
  <c r="BH32" i="47"/>
  <c r="AY32" i="47"/>
  <c r="AP32" i="47"/>
  <c r="AG32" i="47"/>
  <c r="K32" i="47"/>
  <c r="G32" i="47"/>
  <c r="BH31" i="47"/>
  <c r="AY31" i="47"/>
  <c r="AP31" i="47"/>
  <c r="AG31" i="47"/>
  <c r="K31" i="47"/>
  <c r="G31" i="47"/>
  <c r="BQ30" i="47"/>
  <c r="BH30" i="47"/>
  <c r="AY30" i="47"/>
  <c r="AP30" i="47"/>
  <c r="AG30" i="47"/>
  <c r="K30" i="47"/>
  <c r="G30" i="47"/>
  <c r="BQ29" i="47"/>
  <c r="BH29" i="47"/>
  <c r="AY29" i="47"/>
  <c r="AP29" i="47"/>
  <c r="AG29" i="47"/>
  <c r="K29" i="47"/>
  <c r="G29" i="47"/>
  <c r="BQ28" i="47"/>
  <c r="BH28" i="47"/>
  <c r="AY28" i="47"/>
  <c r="AP28" i="47"/>
  <c r="AG28" i="47"/>
  <c r="K28" i="47"/>
  <c r="G28" i="47"/>
  <c r="BS27" i="47"/>
  <c r="BJ27" i="47"/>
  <c r="BA27" i="47"/>
  <c r="AR27" i="47"/>
  <c r="AG27" i="47"/>
  <c r="K27" i="47"/>
  <c r="G27" i="47"/>
  <c r="BS26" i="47"/>
  <c r="BA26" i="47"/>
  <c r="AR26" i="47"/>
  <c r="AG26" i="47"/>
  <c r="K26" i="47"/>
  <c r="G26" i="47"/>
  <c r="BS25" i="47"/>
  <c r="BA25" i="47"/>
  <c r="AR25" i="47"/>
  <c r="AG25" i="47"/>
  <c r="K25" i="47"/>
  <c r="G25" i="47"/>
  <c r="AR24" i="47"/>
  <c r="AG24" i="47"/>
  <c r="K24" i="47"/>
  <c r="G24" i="47"/>
  <c r="BQ23" i="47"/>
  <c r="AY23" i="47"/>
  <c r="AP23" i="47"/>
  <c r="AG23" i="47"/>
  <c r="K23" i="47"/>
  <c r="G23" i="47"/>
  <c r="BQ22" i="47"/>
  <c r="AY22" i="47"/>
  <c r="AG22" i="47"/>
  <c r="K22" i="47"/>
  <c r="G22" i="47"/>
  <c r="BQ21" i="47"/>
  <c r="AY21" i="47"/>
  <c r="AG21" i="47"/>
  <c r="K21" i="47"/>
  <c r="G21" i="47"/>
  <c r="BQ20" i="47"/>
  <c r="AY20" i="47"/>
  <c r="AG20" i="47"/>
  <c r="K20" i="47"/>
  <c r="G20" i="47"/>
  <c r="BQ19" i="47"/>
  <c r="AY19" i="47"/>
  <c r="AG19" i="47"/>
  <c r="K19" i="47"/>
  <c r="G19" i="47"/>
  <c r="BQ18" i="47"/>
  <c r="AY18" i="47"/>
  <c r="AG18" i="47"/>
  <c r="K18" i="47"/>
  <c r="G18" i="47"/>
  <c r="BQ17" i="47"/>
  <c r="AY17" i="47"/>
  <c r="AG17" i="47"/>
  <c r="K17" i="47"/>
  <c r="G17" i="47"/>
  <c r="BQ16" i="47"/>
  <c r="AY16" i="47"/>
  <c r="AG16" i="47"/>
  <c r="K16" i="47"/>
  <c r="G16" i="47"/>
  <c r="BQ15" i="47"/>
  <c r="AY15" i="47"/>
  <c r="AG15" i="47"/>
  <c r="K15" i="47"/>
  <c r="G15" i="47"/>
  <c r="BQ14" i="47"/>
  <c r="AY14" i="47"/>
  <c r="AG14" i="47"/>
  <c r="K14" i="47"/>
  <c r="G14" i="47"/>
  <c r="BQ13" i="47"/>
  <c r="AY13" i="47"/>
  <c r="AG13" i="47"/>
  <c r="K13" i="47"/>
  <c r="G13" i="47"/>
  <c r="BQ12" i="47"/>
  <c r="AY12" i="47"/>
  <c r="AG12" i="47"/>
  <c r="K12" i="47"/>
  <c r="G12" i="47"/>
  <c r="BQ11" i="47"/>
  <c r="AY11" i="47"/>
  <c r="AG11" i="47"/>
  <c r="K11" i="47"/>
  <c r="G11" i="47"/>
  <c r="BQ10" i="47"/>
  <c r="AY10" i="47"/>
  <c r="AG10" i="47"/>
  <c r="K10" i="47"/>
  <c r="G10" i="47"/>
  <c r="BQ9" i="47"/>
  <c r="AY9" i="47"/>
  <c r="AG9" i="47"/>
  <c r="K9" i="47"/>
  <c r="G9" i="47"/>
  <c r="BQ8" i="47"/>
  <c r="AY8" i="47"/>
  <c r="AG8" i="47"/>
  <c r="K8" i="47"/>
  <c r="G8" i="47"/>
  <c r="BQ7" i="47"/>
  <c r="AY7" i="47"/>
  <c r="AG7" i="47"/>
  <c r="K7" i="47"/>
  <c r="G7" i="47"/>
  <c r="BQ6" i="47"/>
  <c r="AY6" i="47"/>
  <c r="AG6" i="47"/>
  <c r="K6" i="47"/>
  <c r="G6" i="47"/>
  <c r="X30" i="46" l="1"/>
  <c r="X29" i="46"/>
  <c r="X11" i="46"/>
  <c r="X25" i="46"/>
  <c r="X24" i="46"/>
  <c r="X23" i="46"/>
  <c r="X10" i="44" l="1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4" i="46"/>
  <c r="K130" i="46"/>
  <c r="G130" i="46"/>
  <c r="X123" i="46"/>
  <c r="K129" i="46"/>
  <c r="G129" i="46"/>
  <c r="X122" i="46"/>
  <c r="K128" i="46"/>
  <c r="G128" i="46"/>
  <c r="X121" i="46"/>
  <c r="K127" i="46"/>
  <c r="G127" i="46"/>
  <c r="X120" i="46"/>
  <c r="K126" i="46"/>
  <c r="G126" i="46"/>
  <c r="X119" i="46"/>
  <c r="K125" i="46"/>
  <c r="G125" i="46"/>
  <c r="X118" i="46"/>
  <c r="K124" i="46"/>
  <c r="G124" i="46"/>
  <c r="X117" i="46"/>
  <c r="K123" i="46"/>
  <c r="G123" i="46"/>
  <c r="X116" i="46"/>
  <c r="K122" i="46"/>
  <c r="G122" i="46"/>
  <c r="X115" i="46"/>
  <c r="K121" i="46"/>
  <c r="G121" i="46"/>
  <c r="X114" i="46"/>
  <c r="K120" i="46"/>
  <c r="G120" i="46"/>
  <c r="X113" i="46"/>
  <c r="G119" i="46"/>
  <c r="X112" i="46"/>
  <c r="G118" i="46"/>
  <c r="X111" i="46"/>
  <c r="K117" i="46"/>
  <c r="G117" i="46"/>
  <c r="X110" i="46"/>
  <c r="K116" i="46"/>
  <c r="G116" i="46"/>
  <c r="X109" i="46"/>
  <c r="K115" i="46"/>
  <c r="G115" i="46"/>
  <c r="X108" i="46"/>
  <c r="K114" i="46"/>
  <c r="G114" i="46"/>
  <c r="X107" i="46"/>
  <c r="K113" i="46"/>
  <c r="G113" i="46"/>
  <c r="X106" i="46"/>
  <c r="K112" i="46"/>
  <c r="G112" i="46"/>
  <c r="X105" i="46"/>
  <c r="K111" i="46"/>
  <c r="G111" i="46"/>
  <c r="X104" i="46"/>
  <c r="K110" i="46"/>
  <c r="G110" i="46"/>
  <c r="X103" i="46"/>
  <c r="K109" i="46"/>
  <c r="G109" i="46"/>
  <c r="X102" i="46"/>
  <c r="K108" i="46"/>
  <c r="G108" i="46"/>
  <c r="X101" i="46"/>
  <c r="K107" i="46"/>
  <c r="G107" i="46"/>
  <c r="X100" i="46"/>
  <c r="K106" i="46"/>
  <c r="G106" i="46"/>
  <c r="X99" i="46"/>
  <c r="K105" i="46"/>
  <c r="G105" i="46"/>
  <c r="X98" i="46"/>
  <c r="K104" i="46"/>
  <c r="G104" i="46"/>
  <c r="X97" i="46"/>
  <c r="K103" i="46"/>
  <c r="G103" i="46"/>
  <c r="X96" i="46"/>
  <c r="K102" i="46"/>
  <c r="G102" i="46"/>
  <c r="X95" i="46"/>
  <c r="K101" i="46"/>
  <c r="G101" i="46"/>
  <c r="X94" i="46"/>
  <c r="K100" i="46"/>
  <c r="G100" i="46"/>
  <c r="X93" i="46"/>
  <c r="K99" i="46"/>
  <c r="G99" i="46"/>
  <c r="X92" i="46"/>
  <c r="K98" i="46"/>
  <c r="G98" i="46"/>
  <c r="X91" i="46"/>
  <c r="K97" i="46"/>
  <c r="G97" i="46"/>
  <c r="X90" i="46"/>
  <c r="K96" i="46"/>
  <c r="G96" i="46"/>
  <c r="X89" i="46"/>
  <c r="K95" i="46"/>
  <c r="G95" i="46"/>
  <c r="X88" i="46"/>
  <c r="K94" i="46"/>
  <c r="G94" i="46"/>
  <c r="X87" i="46"/>
  <c r="K93" i="46"/>
  <c r="G93" i="46"/>
  <c r="X86" i="46"/>
  <c r="K92" i="46"/>
  <c r="G92" i="46"/>
  <c r="X85" i="46"/>
  <c r="K91" i="46"/>
  <c r="X84" i="46"/>
  <c r="K90" i="46"/>
  <c r="G90" i="46"/>
  <c r="X83" i="46"/>
  <c r="K89" i="46"/>
  <c r="G89" i="46"/>
  <c r="X82" i="46"/>
  <c r="K88" i="46"/>
  <c r="G88" i="46"/>
  <c r="X81" i="46"/>
  <c r="K87" i="46"/>
  <c r="G87" i="46"/>
  <c r="X80" i="46"/>
  <c r="K86" i="46"/>
  <c r="X79" i="46"/>
  <c r="K85" i="46"/>
  <c r="X78" i="46"/>
  <c r="K84" i="46"/>
  <c r="G84" i="46"/>
  <c r="X77" i="46"/>
  <c r="K83" i="46"/>
  <c r="G83" i="46"/>
  <c r="X76" i="46"/>
  <c r="K82" i="46"/>
  <c r="G82" i="46"/>
  <c r="X75" i="46"/>
  <c r="K81" i="46"/>
  <c r="X74" i="46"/>
  <c r="K80" i="46"/>
  <c r="G80" i="46"/>
  <c r="X73" i="46"/>
  <c r="K79" i="46"/>
  <c r="G79" i="46"/>
  <c r="X72" i="46"/>
  <c r="K78" i="46"/>
  <c r="G78" i="46"/>
  <c r="X71" i="46"/>
  <c r="K77" i="46"/>
  <c r="G77" i="46"/>
  <c r="X70" i="46"/>
  <c r="K76" i="46"/>
  <c r="G76" i="46"/>
  <c r="X69" i="46"/>
  <c r="K75" i="46"/>
  <c r="G75" i="46"/>
  <c r="X68" i="46"/>
  <c r="K74" i="46"/>
  <c r="G74" i="46"/>
  <c r="X67" i="46"/>
  <c r="K73" i="46"/>
  <c r="G73" i="46"/>
  <c r="X66" i="46"/>
  <c r="K72" i="46"/>
  <c r="G72" i="46"/>
  <c r="X65" i="46"/>
  <c r="K71" i="46"/>
  <c r="G71" i="46"/>
  <c r="X64" i="46"/>
  <c r="K70" i="46"/>
  <c r="G70" i="46"/>
  <c r="X63" i="46"/>
  <c r="K69" i="46"/>
  <c r="G69" i="46"/>
  <c r="X62" i="46"/>
  <c r="K68" i="46"/>
  <c r="G68" i="46"/>
  <c r="X61" i="46"/>
  <c r="K67" i="46"/>
  <c r="G67" i="46"/>
  <c r="X60" i="46"/>
  <c r="K66" i="46"/>
  <c r="G66" i="46"/>
  <c r="X59" i="46"/>
  <c r="K65" i="46"/>
  <c r="G65" i="46"/>
  <c r="X58" i="46"/>
  <c r="K64" i="46"/>
  <c r="G64" i="46"/>
  <c r="X57" i="46"/>
  <c r="K63" i="46"/>
  <c r="G63" i="46"/>
  <c r="X56" i="46"/>
  <c r="K62" i="46"/>
  <c r="G62" i="46"/>
  <c r="X55" i="46"/>
  <c r="K61" i="46"/>
  <c r="G61" i="46"/>
  <c r="X54" i="46"/>
  <c r="K60" i="46"/>
  <c r="G60" i="46"/>
  <c r="X53" i="46"/>
  <c r="K59" i="46"/>
  <c r="G59" i="46"/>
  <c r="X52" i="46"/>
  <c r="K58" i="46"/>
  <c r="G58" i="46"/>
  <c r="X51" i="46"/>
  <c r="K57" i="46"/>
  <c r="G57" i="46"/>
  <c r="X50" i="46"/>
  <c r="K56" i="46"/>
  <c r="G56" i="46"/>
  <c r="X49" i="46"/>
  <c r="K55" i="46"/>
  <c r="G55" i="46"/>
  <c r="X48" i="46"/>
  <c r="K54" i="46"/>
  <c r="G54" i="46"/>
  <c r="K53" i="46"/>
  <c r="G53" i="46"/>
  <c r="X46" i="46"/>
  <c r="K52" i="46"/>
  <c r="G52" i="46"/>
  <c r="AP51" i="46"/>
  <c r="K51" i="46"/>
  <c r="G51" i="46"/>
  <c r="AP50" i="46"/>
  <c r="X44" i="46"/>
  <c r="K50" i="46"/>
  <c r="G50" i="46"/>
  <c r="AP49" i="46"/>
  <c r="K49" i="46"/>
  <c r="G49" i="46"/>
  <c r="AP48" i="46"/>
  <c r="K48" i="46"/>
  <c r="G48" i="46"/>
  <c r="AP47" i="46"/>
  <c r="K47" i="46"/>
  <c r="G47" i="46"/>
  <c r="AP46" i="46"/>
  <c r="K46" i="46"/>
  <c r="G46" i="46"/>
  <c r="AP45" i="46"/>
  <c r="K45" i="46"/>
  <c r="G45" i="46"/>
  <c r="AP44" i="46"/>
  <c r="X39" i="46"/>
  <c r="K44" i="46"/>
  <c r="G44" i="46"/>
  <c r="AP43" i="46"/>
  <c r="X38" i="46"/>
  <c r="K43" i="46"/>
  <c r="G43" i="46"/>
  <c r="AY42" i="46"/>
  <c r="AP42" i="46"/>
  <c r="X37" i="46"/>
  <c r="K42" i="46"/>
  <c r="G42" i="46"/>
  <c r="AY41" i="46"/>
  <c r="AP41" i="46"/>
  <c r="X36" i="46"/>
  <c r="K41" i="46"/>
  <c r="G41" i="46"/>
  <c r="AY40" i="46"/>
  <c r="AP40" i="46"/>
  <c r="X35" i="46"/>
  <c r="K40" i="46"/>
  <c r="G40" i="46"/>
  <c r="AY39" i="46"/>
  <c r="AP39" i="46"/>
  <c r="X34" i="46"/>
  <c r="K39" i="46"/>
  <c r="G39" i="46"/>
  <c r="BH38" i="46"/>
  <c r="AY38" i="46"/>
  <c r="AP38" i="46"/>
  <c r="K38" i="46"/>
  <c r="G38" i="46"/>
  <c r="BH37" i="46"/>
  <c r="AY37" i="46"/>
  <c r="AP37" i="46"/>
  <c r="X33" i="46"/>
  <c r="K37" i="46"/>
  <c r="G37" i="46"/>
  <c r="BH36" i="46"/>
  <c r="AY36" i="46"/>
  <c r="AP36" i="46"/>
  <c r="X32" i="46"/>
  <c r="K36" i="46"/>
  <c r="G36" i="46"/>
  <c r="BH35" i="46"/>
  <c r="AY35" i="46"/>
  <c r="AP35" i="46"/>
  <c r="X31" i="46"/>
  <c r="G35" i="46"/>
  <c r="BH34" i="46"/>
  <c r="AY34" i="46"/>
  <c r="K34" i="46"/>
  <c r="G34" i="46"/>
  <c r="BH33" i="46"/>
  <c r="AY33" i="46"/>
  <c r="AP33" i="46"/>
  <c r="G33" i="46"/>
  <c r="BH32" i="46"/>
  <c r="AY32" i="46"/>
  <c r="AP32" i="46"/>
  <c r="K32" i="46"/>
  <c r="G32" i="46"/>
  <c r="BH31" i="46"/>
  <c r="AY31" i="46"/>
  <c r="AP31" i="46"/>
  <c r="K31" i="46"/>
  <c r="G31" i="46"/>
  <c r="BQ30" i="46"/>
  <c r="BH30" i="46"/>
  <c r="AY30" i="46"/>
  <c r="AP30" i="46"/>
  <c r="X28" i="46"/>
  <c r="K30" i="46"/>
  <c r="G30" i="46"/>
  <c r="BQ29" i="46"/>
  <c r="BH29" i="46"/>
  <c r="AY29" i="46"/>
  <c r="AP29" i="46"/>
  <c r="K29" i="46"/>
  <c r="G29" i="46"/>
  <c r="BQ28" i="46"/>
  <c r="BH28" i="46"/>
  <c r="AY28" i="46"/>
  <c r="AP28" i="46"/>
  <c r="X27" i="46"/>
  <c r="K28" i="46"/>
  <c r="G28" i="46"/>
  <c r="BS27" i="46"/>
  <c r="BJ27" i="46"/>
  <c r="BA27" i="46"/>
  <c r="AR27" i="46"/>
  <c r="K27" i="46"/>
  <c r="G27" i="46"/>
  <c r="BS26" i="46"/>
  <c r="BH26" i="46"/>
  <c r="BA26" i="46"/>
  <c r="AR26" i="46"/>
  <c r="X26" i="46"/>
  <c r="K26" i="46"/>
  <c r="G26" i="46"/>
  <c r="BS25" i="46"/>
  <c r="BH25" i="46"/>
  <c r="BA25" i="46"/>
  <c r="AR25" i="46"/>
  <c r="K25" i="46"/>
  <c r="G25" i="46"/>
  <c r="BH24" i="46"/>
  <c r="AR24" i="46"/>
  <c r="K24" i="46"/>
  <c r="G24" i="46"/>
  <c r="BQ23" i="46"/>
  <c r="BH23" i="46"/>
  <c r="AY23" i="46"/>
  <c r="AP23" i="46"/>
  <c r="K23" i="46"/>
  <c r="G23" i="46"/>
  <c r="BQ22" i="46"/>
  <c r="BH22" i="46"/>
  <c r="AY22" i="46"/>
  <c r="K22" i="46"/>
  <c r="G22" i="46"/>
  <c r="BQ21" i="46"/>
  <c r="BH21" i="46"/>
  <c r="AY21" i="46"/>
  <c r="AP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K11" i="46"/>
  <c r="G11" i="46"/>
  <c r="BQ10" i="46"/>
  <c r="BH10" i="46"/>
  <c r="AY10" i="46"/>
  <c r="AP10" i="46"/>
  <c r="K10" i="46"/>
  <c r="G10" i="46"/>
  <c r="BQ9" i="46"/>
  <c r="BH9" i="46"/>
  <c r="AY9" i="46"/>
  <c r="AP9" i="46"/>
  <c r="K9" i="46"/>
  <c r="G9" i="46"/>
  <c r="BQ8" i="46"/>
  <c r="BH8" i="46"/>
  <c r="AY8" i="46"/>
  <c r="AP8" i="46"/>
  <c r="K8" i="46"/>
  <c r="G8" i="46"/>
  <c r="BQ7" i="46"/>
  <c r="BH7" i="46"/>
  <c r="AY7" i="46"/>
  <c r="AP7" i="46"/>
  <c r="K7" i="46"/>
  <c r="G7" i="46"/>
  <c r="BQ6" i="46"/>
  <c r="BH6" i="46"/>
  <c r="AY6" i="46"/>
  <c r="AP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5" i="46" l="1"/>
  <c r="X47" i="46" s="1"/>
  <c r="X47" i="45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X42" i="45" l="1"/>
  <c r="X43" i="45"/>
  <c r="X27" i="45" l="1"/>
  <c r="X39" i="45"/>
  <c r="X32" i="45"/>
  <c r="X31" i="45"/>
  <c r="X30" i="45"/>
  <c r="X23" i="45"/>
  <c r="X22" i="45"/>
  <c r="X21" i="45"/>
  <c r="X19" i="45"/>
  <c r="X20" i="45"/>
  <c r="X17" i="45"/>
  <c r="X25" i="45"/>
  <c r="X18" i="45"/>
  <c r="X16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5" i="45"/>
  <c r="K134" i="45"/>
  <c r="G134" i="45"/>
  <c r="X134" i="45"/>
  <c r="K133" i="45"/>
  <c r="G133" i="45"/>
  <c r="X133" i="45"/>
  <c r="K132" i="45"/>
  <c r="G132" i="45"/>
  <c r="X132" i="45"/>
  <c r="K131" i="45"/>
  <c r="G131" i="45"/>
  <c r="X131" i="45"/>
  <c r="K130" i="45"/>
  <c r="G130" i="45"/>
  <c r="X130" i="45"/>
  <c r="K129" i="45"/>
  <c r="G129" i="45"/>
  <c r="X129" i="45"/>
  <c r="K128" i="45"/>
  <c r="G128" i="45"/>
  <c r="X128" i="45"/>
  <c r="K127" i="45"/>
  <c r="G127" i="45"/>
  <c r="X127" i="45"/>
  <c r="K126" i="45"/>
  <c r="G126" i="45"/>
  <c r="X126" i="45"/>
  <c r="K125" i="45"/>
  <c r="G125" i="45"/>
  <c r="X125" i="45"/>
  <c r="K124" i="45"/>
  <c r="G124" i="45"/>
  <c r="X124" i="45"/>
  <c r="K123" i="45"/>
  <c r="G123" i="45"/>
  <c r="X123" i="45"/>
  <c r="K122" i="45"/>
  <c r="G122" i="45"/>
  <c r="X122" i="45"/>
  <c r="K121" i="45"/>
  <c r="G121" i="45"/>
  <c r="X121" i="45"/>
  <c r="K120" i="45"/>
  <c r="G120" i="45"/>
  <c r="X120" i="45"/>
  <c r="G119" i="45"/>
  <c r="X119" i="45"/>
  <c r="G118" i="45"/>
  <c r="X118" i="45"/>
  <c r="K117" i="45"/>
  <c r="G117" i="45"/>
  <c r="X117" i="45"/>
  <c r="K116" i="45"/>
  <c r="G116" i="45"/>
  <c r="X116" i="45"/>
  <c r="K115" i="45"/>
  <c r="G115" i="45"/>
  <c r="X115" i="45"/>
  <c r="K114" i="45"/>
  <c r="G114" i="45"/>
  <c r="X114" i="45"/>
  <c r="K113" i="45"/>
  <c r="G113" i="45"/>
  <c r="X113" i="45"/>
  <c r="K112" i="45"/>
  <c r="G112" i="45"/>
  <c r="X112" i="45"/>
  <c r="K111" i="45"/>
  <c r="G111" i="45"/>
  <c r="X111" i="45"/>
  <c r="K110" i="45"/>
  <c r="G110" i="45"/>
  <c r="X110" i="45"/>
  <c r="K109" i="45"/>
  <c r="G109" i="45"/>
  <c r="X109" i="45"/>
  <c r="K108" i="45"/>
  <c r="G108" i="45"/>
  <c r="X108" i="45"/>
  <c r="K107" i="45"/>
  <c r="G107" i="45"/>
  <c r="X107" i="45"/>
  <c r="K106" i="45"/>
  <c r="G106" i="45"/>
  <c r="X106" i="45"/>
  <c r="K105" i="45"/>
  <c r="G105" i="45"/>
  <c r="X105" i="45"/>
  <c r="K104" i="45"/>
  <c r="G104" i="45"/>
  <c r="X104" i="45"/>
  <c r="K103" i="45"/>
  <c r="G103" i="45"/>
  <c r="X103" i="45"/>
  <c r="K102" i="45"/>
  <c r="G102" i="45"/>
  <c r="X102" i="45"/>
  <c r="K101" i="45"/>
  <c r="G101" i="45"/>
  <c r="X101" i="45"/>
  <c r="K100" i="45"/>
  <c r="G100" i="45"/>
  <c r="X100" i="45"/>
  <c r="K99" i="45"/>
  <c r="G99" i="45"/>
  <c r="X99" i="45"/>
  <c r="K98" i="45"/>
  <c r="G98" i="45"/>
  <c r="X98" i="45"/>
  <c r="K97" i="45"/>
  <c r="G97" i="45"/>
  <c r="X97" i="45"/>
  <c r="K96" i="45"/>
  <c r="G96" i="45"/>
  <c r="X96" i="45"/>
  <c r="K95" i="45"/>
  <c r="G95" i="45"/>
  <c r="X95" i="45"/>
  <c r="K94" i="45"/>
  <c r="G94" i="45"/>
  <c r="X94" i="45"/>
  <c r="K93" i="45"/>
  <c r="G93" i="45"/>
  <c r="X93" i="45"/>
  <c r="K92" i="45"/>
  <c r="G92" i="45"/>
  <c r="X92" i="45"/>
  <c r="K91" i="45"/>
  <c r="X91" i="45"/>
  <c r="K90" i="45"/>
  <c r="G90" i="45"/>
  <c r="X90" i="45"/>
  <c r="K89" i="45"/>
  <c r="G89" i="45"/>
  <c r="X89" i="45"/>
  <c r="K88" i="45"/>
  <c r="G88" i="45"/>
  <c r="X88" i="45"/>
  <c r="K87" i="45"/>
  <c r="G87" i="45"/>
  <c r="X87" i="45"/>
  <c r="K86" i="45"/>
  <c r="X86" i="45"/>
  <c r="K85" i="45"/>
  <c r="X85" i="45"/>
  <c r="K84" i="45"/>
  <c r="G84" i="45"/>
  <c r="X84" i="45"/>
  <c r="K83" i="45"/>
  <c r="G83" i="45"/>
  <c r="X83" i="45"/>
  <c r="K82" i="45"/>
  <c r="G82" i="45"/>
  <c r="X82" i="45"/>
  <c r="K81" i="45"/>
  <c r="X81" i="45"/>
  <c r="K80" i="45"/>
  <c r="G80" i="45"/>
  <c r="X80" i="45"/>
  <c r="K79" i="45"/>
  <c r="G79" i="45"/>
  <c r="X79" i="45"/>
  <c r="K78" i="45"/>
  <c r="G78" i="45"/>
  <c r="X78" i="45"/>
  <c r="K77" i="45"/>
  <c r="G77" i="45"/>
  <c r="X77" i="45"/>
  <c r="K76" i="45"/>
  <c r="G76" i="45"/>
  <c r="X76" i="45"/>
  <c r="K75" i="45"/>
  <c r="G75" i="45"/>
  <c r="X75" i="45"/>
  <c r="K74" i="45"/>
  <c r="G74" i="45"/>
  <c r="X74" i="45"/>
  <c r="K73" i="45"/>
  <c r="G73" i="45"/>
  <c r="X73" i="45"/>
  <c r="K72" i="45"/>
  <c r="G72" i="45"/>
  <c r="X72" i="45"/>
  <c r="K71" i="45"/>
  <c r="G71" i="45"/>
  <c r="X71" i="45"/>
  <c r="K70" i="45"/>
  <c r="G70" i="45"/>
  <c r="X70" i="45"/>
  <c r="K69" i="45"/>
  <c r="G69" i="45"/>
  <c r="X69" i="45"/>
  <c r="K68" i="45"/>
  <c r="G68" i="45"/>
  <c r="X68" i="45"/>
  <c r="K67" i="45"/>
  <c r="G67" i="45"/>
  <c r="X67" i="45"/>
  <c r="K66" i="45"/>
  <c r="G66" i="45"/>
  <c r="K65" i="45"/>
  <c r="G65" i="45"/>
  <c r="X65" i="45"/>
  <c r="K64" i="45"/>
  <c r="G64" i="45"/>
  <c r="K63" i="45"/>
  <c r="G63" i="45"/>
  <c r="X63" i="45"/>
  <c r="K62" i="45"/>
  <c r="G62" i="45"/>
  <c r="K61" i="45"/>
  <c r="G61" i="45"/>
  <c r="K60" i="45"/>
  <c r="G60" i="45"/>
  <c r="K59" i="45"/>
  <c r="G59" i="45"/>
  <c r="K58" i="45"/>
  <c r="G58" i="45"/>
  <c r="K57" i="45"/>
  <c r="G57" i="45"/>
  <c r="X52" i="45"/>
  <c r="K56" i="45"/>
  <c r="G56" i="45"/>
  <c r="X51" i="45"/>
  <c r="K55" i="45"/>
  <c r="G55" i="45"/>
  <c r="X50" i="45"/>
  <c r="K54" i="45"/>
  <c r="G54" i="45"/>
  <c r="X49" i="45"/>
  <c r="K53" i="45"/>
  <c r="G53" i="45"/>
  <c r="X48" i="45"/>
  <c r="K52" i="45"/>
  <c r="G52" i="45"/>
  <c r="AP51" i="45"/>
  <c r="X24" i="45"/>
  <c r="K51" i="45"/>
  <c r="G51" i="45"/>
  <c r="AP50" i="45"/>
  <c r="K50" i="45"/>
  <c r="G50" i="45"/>
  <c r="AP49" i="45"/>
  <c r="K49" i="45"/>
  <c r="G49" i="45"/>
  <c r="AP48" i="45"/>
  <c r="X14" i="45"/>
  <c r="K48" i="45"/>
  <c r="G48" i="45"/>
  <c r="AP47" i="45"/>
  <c r="X46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AY38" i="45"/>
  <c r="AP38" i="45"/>
  <c r="X40" i="45"/>
  <c r="K38" i="45"/>
  <c r="G38" i="45"/>
  <c r="AY37" i="45"/>
  <c r="AP37" i="45"/>
  <c r="X38" i="45"/>
  <c r="K37" i="45"/>
  <c r="G37" i="45"/>
  <c r="AY36" i="45"/>
  <c r="AP36" i="45"/>
  <c r="K36" i="45"/>
  <c r="G36" i="45"/>
  <c r="AY35" i="45"/>
  <c r="AP35" i="45"/>
  <c r="X37" i="45"/>
  <c r="G35" i="45"/>
  <c r="AY34" i="45"/>
  <c r="X36" i="45"/>
  <c r="K34" i="45"/>
  <c r="G34" i="45"/>
  <c r="AY33" i="45"/>
  <c r="AP33" i="45"/>
  <c r="G33" i="45"/>
  <c r="AY32" i="45"/>
  <c r="AP32" i="45"/>
  <c r="X35" i="45"/>
  <c r="K32" i="45"/>
  <c r="G32" i="45"/>
  <c r="AY31" i="45"/>
  <c r="AP31" i="45"/>
  <c r="X34" i="45"/>
  <c r="K31" i="45"/>
  <c r="G31" i="45"/>
  <c r="BQ30" i="45"/>
  <c r="AY30" i="45"/>
  <c r="AP30" i="45"/>
  <c r="X33" i="45"/>
  <c r="K30" i="45"/>
  <c r="G30" i="45"/>
  <c r="BQ29" i="45"/>
  <c r="AY29" i="45"/>
  <c r="AP29" i="45"/>
  <c r="K29" i="45"/>
  <c r="G29" i="45"/>
  <c r="BQ28" i="45"/>
  <c r="AY28" i="45"/>
  <c r="AP28" i="45"/>
  <c r="K28" i="45"/>
  <c r="G28" i="45"/>
  <c r="BS27" i="45"/>
  <c r="BJ27" i="45"/>
  <c r="BA27" i="45"/>
  <c r="AR27" i="45"/>
  <c r="X29" i="45"/>
  <c r="K27" i="45"/>
  <c r="G27" i="45"/>
  <c r="BS26" i="45"/>
  <c r="BA26" i="45"/>
  <c r="AR26" i="45"/>
  <c r="K26" i="45"/>
  <c r="G26" i="45"/>
  <c r="BS25" i="45"/>
  <c r="BA25" i="45"/>
  <c r="AR25" i="45"/>
  <c r="AI25" i="45"/>
  <c r="X28" i="45"/>
  <c r="K25" i="45"/>
  <c r="G25" i="45"/>
  <c r="AR24" i="45"/>
  <c r="AI24" i="45"/>
  <c r="K24" i="45"/>
  <c r="G24" i="45"/>
  <c r="BQ23" i="45"/>
  <c r="AY23" i="45"/>
  <c r="AP23" i="45"/>
  <c r="X26" i="45"/>
  <c r="K23" i="45"/>
  <c r="G23" i="45"/>
  <c r="BQ22" i="45"/>
  <c r="AY22" i="45"/>
  <c r="K22" i="45"/>
  <c r="G22" i="45"/>
  <c r="BQ21" i="45"/>
  <c r="AY21" i="45"/>
  <c r="AP21" i="45"/>
  <c r="K21" i="45"/>
  <c r="G21" i="45"/>
  <c r="BQ20" i="45"/>
  <c r="AY20" i="45"/>
  <c r="AP20" i="45"/>
  <c r="K20" i="45"/>
  <c r="G20" i="45"/>
  <c r="BQ19" i="45"/>
  <c r="AY19" i="45"/>
  <c r="AP19" i="45"/>
  <c r="K19" i="45"/>
  <c r="G19" i="45"/>
  <c r="BQ18" i="45"/>
  <c r="AY18" i="45"/>
  <c r="AP18" i="45"/>
  <c r="K18" i="45"/>
  <c r="G18" i="45"/>
  <c r="BQ17" i="45"/>
  <c r="AY17" i="45"/>
  <c r="AP17" i="45"/>
  <c r="K17" i="45"/>
  <c r="G17" i="45"/>
  <c r="BQ16" i="45"/>
  <c r="AY16" i="45"/>
  <c r="AP16" i="45"/>
  <c r="K16" i="45"/>
  <c r="G16" i="45"/>
  <c r="BQ15" i="45"/>
  <c r="AY15" i="45"/>
  <c r="AP15" i="45"/>
  <c r="X15" i="45"/>
  <c r="K15" i="45"/>
  <c r="G15" i="45"/>
  <c r="BQ14" i="45"/>
  <c r="AY14" i="45"/>
  <c r="AP14" i="45"/>
  <c r="K14" i="45"/>
  <c r="G14" i="45"/>
  <c r="BQ13" i="45"/>
  <c r="AY13" i="45"/>
  <c r="AP13" i="45"/>
  <c r="X13" i="45"/>
  <c r="K13" i="45"/>
  <c r="G13" i="45"/>
  <c r="BQ12" i="45"/>
  <c r="AY12" i="45"/>
  <c r="AP12" i="45"/>
  <c r="K12" i="45"/>
  <c r="G12" i="45"/>
  <c r="BQ11" i="45"/>
  <c r="AY11" i="45"/>
  <c r="AP11" i="45"/>
  <c r="X12" i="45"/>
  <c r="K11" i="45"/>
  <c r="G11" i="45"/>
  <c r="BQ10" i="45"/>
  <c r="AY10" i="45"/>
  <c r="AP10" i="45"/>
  <c r="X11" i="45"/>
  <c r="K10" i="45"/>
  <c r="G10" i="45"/>
  <c r="BQ9" i="45"/>
  <c r="AY9" i="45"/>
  <c r="AP9" i="45"/>
  <c r="X10" i="45"/>
  <c r="K9" i="45"/>
  <c r="G9" i="45"/>
  <c r="BQ8" i="45"/>
  <c r="AY8" i="45"/>
  <c r="AP8" i="45"/>
  <c r="X9" i="45"/>
  <c r="K8" i="45"/>
  <c r="G8" i="45"/>
  <c r="BQ7" i="45"/>
  <c r="AY7" i="45"/>
  <c r="AP7" i="45"/>
  <c r="K7" i="45"/>
  <c r="G7" i="45"/>
  <c r="BQ6" i="45"/>
  <c r="AY6" i="45"/>
  <c r="AP6" i="45"/>
  <c r="X6" i="45"/>
  <c r="K6" i="45"/>
  <c r="G6" i="45"/>
  <c r="G107" i="2"/>
  <c r="G106" i="2"/>
  <c r="X64" i="45" l="1"/>
  <c r="X66" i="45" s="1"/>
  <c r="X21" i="44"/>
  <c r="X20" i="44"/>
  <c r="X27" i="44"/>
  <c r="X17" i="44"/>
  <c r="X24" i="44"/>
  <c r="X15" i="44"/>
  <c r="G247" i="4"/>
  <c r="G246" i="4"/>
  <c r="G253" i="4"/>
  <c r="G252" i="4"/>
  <c r="AF22" i="44"/>
  <c r="AF21" i="44"/>
  <c r="X9" i="44"/>
  <c r="X14" i="44"/>
  <c r="X23" i="44"/>
  <c r="X13" i="44"/>
  <c r="X8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Q41" i="44"/>
  <c r="K41" i="44"/>
  <c r="G41" i="44"/>
  <c r="AY40" i="44"/>
  <c r="AP40" i="44"/>
  <c r="X43" i="44"/>
  <c r="Q40" i="44"/>
  <c r="K40" i="44"/>
  <c r="G40" i="44"/>
  <c r="AY39" i="44"/>
  <c r="AP39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K36" i="44"/>
  <c r="G36" i="44"/>
  <c r="BH35" i="44"/>
  <c r="AY35" i="44"/>
  <c r="AP35" i="44"/>
  <c r="Q35" i="44"/>
  <c r="G35" i="44"/>
  <c r="BH34" i="44"/>
  <c r="AY34" i="44"/>
  <c r="Q34" i="44"/>
  <c r="K34" i="44"/>
  <c r="G34" i="44"/>
  <c r="BH33" i="44"/>
  <c r="AY33" i="44"/>
  <c r="AP33" i="44"/>
  <c r="Q33" i="44"/>
  <c r="G33" i="44"/>
  <c r="BH32" i="44"/>
  <c r="AY32" i="44"/>
  <c r="AP32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Q25" i="44"/>
  <c r="K25" i="44"/>
  <c r="G25" i="44"/>
  <c r="BH24" i="44"/>
  <c r="AP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Q20" i="44"/>
  <c r="K20" i="44"/>
  <c r="G20" i="44"/>
  <c r="BQ19" i="44"/>
  <c r="BH19" i="44"/>
  <c r="AY19" i="44"/>
  <c r="AP19" i="44"/>
  <c r="Q19" i="44"/>
  <c r="K19" i="44"/>
  <c r="G19" i="44"/>
  <c r="BQ18" i="44"/>
  <c r="BH18" i="44"/>
  <c r="AY18" i="44"/>
  <c r="AP18" i="44"/>
  <c r="X26" i="44"/>
  <c r="Q18" i="44"/>
  <c r="K18" i="44"/>
  <c r="G18" i="44"/>
  <c r="BQ17" i="44"/>
  <c r="BH17" i="44"/>
  <c r="AY17" i="44"/>
  <c r="AP17" i="44"/>
  <c r="X25" i="44"/>
  <c r="Q17" i="44"/>
  <c r="K17" i="44"/>
  <c r="G17" i="44"/>
  <c r="BQ16" i="44"/>
  <c r="BH16" i="44"/>
  <c r="AY16" i="44"/>
  <c r="AP16" i="44"/>
  <c r="Q16" i="44"/>
  <c r="K16" i="44"/>
  <c r="G16" i="44"/>
  <c r="BQ15" i="44"/>
  <c r="BH15" i="44"/>
  <c r="AY15" i="44"/>
  <c r="AP15" i="44"/>
  <c r="X16" i="44"/>
  <c r="Q15" i="44"/>
  <c r="K15" i="44"/>
  <c r="G15" i="44"/>
  <c r="BQ14" i="44"/>
  <c r="BH14" i="44"/>
  <c r="AY14" i="44"/>
  <c r="AP14" i="44"/>
  <c r="Q14" i="44"/>
  <c r="K14" i="44"/>
  <c r="G14" i="44"/>
  <c r="BQ13" i="44"/>
  <c r="BH13" i="44"/>
  <c r="AY13" i="44"/>
  <c r="AP13" i="44"/>
  <c r="Q13" i="44"/>
  <c r="K13" i="44"/>
  <c r="G13" i="44"/>
  <c r="BQ12" i="44"/>
  <c r="BH12" i="44"/>
  <c r="AY12" i="44"/>
  <c r="AP12" i="44"/>
  <c r="X22" i="44"/>
  <c r="Q12" i="44"/>
  <c r="K12" i="44"/>
  <c r="G12" i="44"/>
  <c r="BQ11" i="44"/>
  <c r="BH11" i="44"/>
  <c r="AY11" i="44"/>
  <c r="AP11" i="44"/>
  <c r="X12" i="44"/>
  <c r="Q11" i="44"/>
  <c r="K11" i="44"/>
  <c r="G11" i="44"/>
  <c r="BQ10" i="44"/>
  <c r="BH10" i="44"/>
  <c r="AY10" i="44"/>
  <c r="AP10" i="44"/>
  <c r="X11" i="44"/>
  <c r="Q10" i="44"/>
  <c r="K10" i="44"/>
  <c r="G10" i="44"/>
  <c r="BQ9" i="44"/>
  <c r="BH9" i="44"/>
  <c r="AY9" i="44"/>
  <c r="AP9" i="44"/>
  <c r="Q9" i="44"/>
  <c r="K9" i="44"/>
  <c r="G9" i="44"/>
  <c r="BQ8" i="44"/>
  <c r="BH8" i="44"/>
  <c r="AY8" i="44"/>
  <c r="AP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Q6" i="44"/>
  <c r="K6" i="44"/>
  <c r="G6" i="44"/>
  <c r="Q36" i="44" l="1"/>
  <c r="X42" i="44"/>
  <c r="X44" i="44" s="1"/>
  <c r="G290" i="4"/>
  <c r="G289" i="4"/>
  <c r="G138" i="2"/>
  <c r="G137" i="2"/>
  <c r="G136" i="2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K119" i="43"/>
  <c r="G119" i="43"/>
  <c r="G118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Q104" i="43"/>
  <c r="K105" i="43"/>
  <c r="G105" i="43"/>
  <c r="Q103" i="43"/>
  <c r="K104" i="43"/>
  <c r="G104" i="43"/>
  <c r="Q102" i="43"/>
  <c r="K103" i="43"/>
  <c r="G103" i="43"/>
  <c r="Q101" i="43"/>
  <c r="K102" i="43"/>
  <c r="G102" i="43"/>
  <c r="Q100" i="43"/>
  <c r="K101" i="43"/>
  <c r="G101" i="43"/>
  <c r="Q99" i="43"/>
  <c r="K100" i="43"/>
  <c r="G100" i="43"/>
  <c r="Q98" i="43"/>
  <c r="K99" i="43"/>
  <c r="G99" i="43"/>
  <c r="Q97" i="43"/>
  <c r="K98" i="43"/>
  <c r="G98" i="43"/>
  <c r="Q96" i="43"/>
  <c r="K97" i="43"/>
  <c r="G97" i="43"/>
  <c r="Q95" i="43"/>
  <c r="K96" i="43"/>
  <c r="G96" i="43"/>
  <c r="Q94" i="43"/>
  <c r="K95" i="43"/>
  <c r="G95" i="43"/>
  <c r="Q93" i="43"/>
  <c r="K94" i="43"/>
  <c r="G94" i="43"/>
  <c r="Q92" i="43"/>
  <c r="K93" i="43"/>
  <c r="G93" i="43"/>
  <c r="Q91" i="43"/>
  <c r="K92" i="43"/>
  <c r="G92" i="43"/>
  <c r="Q90" i="43"/>
  <c r="K91" i="43"/>
  <c r="Q89" i="43"/>
  <c r="K90" i="43"/>
  <c r="G90" i="43"/>
  <c r="Q88" i="43"/>
  <c r="K89" i="43"/>
  <c r="G89" i="43"/>
  <c r="Q87" i="43"/>
  <c r="K88" i="43"/>
  <c r="G88" i="43"/>
  <c r="Q86" i="43"/>
  <c r="K87" i="43"/>
  <c r="G87" i="43"/>
  <c r="Q85" i="43"/>
  <c r="K86" i="43"/>
  <c r="Q84" i="43"/>
  <c r="K85" i="43"/>
  <c r="Q83" i="43"/>
  <c r="K84" i="43"/>
  <c r="G84" i="43"/>
  <c r="Q82" i="43"/>
  <c r="K83" i="43"/>
  <c r="G83" i="43"/>
  <c r="Q81" i="43"/>
  <c r="K82" i="43"/>
  <c r="G82" i="43"/>
  <c r="Q80" i="43"/>
  <c r="K81" i="43"/>
  <c r="Q79" i="43"/>
  <c r="K80" i="43"/>
  <c r="G80" i="43"/>
  <c r="Q78" i="43"/>
  <c r="K79" i="43"/>
  <c r="G79" i="43"/>
  <c r="Q77" i="43"/>
  <c r="K78" i="43"/>
  <c r="G78" i="43"/>
  <c r="Q76" i="43"/>
  <c r="K77" i="43"/>
  <c r="G77" i="43"/>
  <c r="Q75" i="43"/>
  <c r="K76" i="43"/>
  <c r="G76" i="43"/>
  <c r="Q74" i="43"/>
  <c r="K75" i="43"/>
  <c r="G75" i="43"/>
  <c r="Q73" i="43"/>
  <c r="K74" i="43"/>
  <c r="G74" i="43"/>
  <c r="Q72" i="43"/>
  <c r="K73" i="43"/>
  <c r="G73" i="43"/>
  <c r="Q71" i="43"/>
  <c r="K72" i="43"/>
  <c r="G72" i="43"/>
  <c r="Q70" i="43"/>
  <c r="K71" i="43"/>
  <c r="G71" i="43"/>
  <c r="Q69" i="43"/>
  <c r="K70" i="43"/>
  <c r="G70" i="43"/>
  <c r="Q68" i="43"/>
  <c r="K69" i="43"/>
  <c r="G69" i="43"/>
  <c r="Q67" i="43"/>
  <c r="K68" i="43"/>
  <c r="G68" i="43"/>
  <c r="Q66" i="43"/>
  <c r="K67" i="43"/>
  <c r="G67" i="43"/>
  <c r="Q65" i="43"/>
  <c r="K66" i="43"/>
  <c r="G66" i="43"/>
  <c r="Q64" i="43"/>
  <c r="K65" i="43"/>
  <c r="G65" i="43"/>
  <c r="Q63" i="43"/>
  <c r="K64" i="43"/>
  <c r="G64" i="43"/>
  <c r="Q62" i="43"/>
  <c r="K63" i="43"/>
  <c r="G63" i="43"/>
  <c r="Q61" i="43"/>
  <c r="K62" i="43"/>
  <c r="G62" i="43"/>
  <c r="Q60" i="43"/>
  <c r="K61" i="43"/>
  <c r="G61" i="43"/>
  <c r="Q59" i="43"/>
  <c r="K60" i="43"/>
  <c r="G60" i="43"/>
  <c r="Q58" i="43"/>
  <c r="K59" i="43"/>
  <c r="G59" i="43"/>
  <c r="Q57" i="43"/>
  <c r="K58" i="43"/>
  <c r="G58" i="43"/>
  <c r="Q56" i="43"/>
  <c r="K57" i="43"/>
  <c r="G57" i="43"/>
  <c r="Q55" i="43"/>
  <c r="K56" i="43"/>
  <c r="G56" i="43"/>
  <c r="Q54" i="43"/>
  <c r="K55" i="43"/>
  <c r="G55" i="43"/>
  <c r="Q53" i="43"/>
  <c r="K54" i="43"/>
  <c r="G54" i="43"/>
  <c r="Q52" i="43"/>
  <c r="K53" i="43"/>
  <c r="G53" i="43"/>
  <c r="Q51" i="43"/>
  <c r="K52" i="43"/>
  <c r="G52" i="43"/>
  <c r="AP51" i="43"/>
  <c r="Q50" i="43"/>
  <c r="K51" i="43"/>
  <c r="G51" i="43"/>
  <c r="AP50" i="43"/>
  <c r="Q49" i="43"/>
  <c r="K50" i="43"/>
  <c r="G50" i="43"/>
  <c r="AP49" i="43"/>
  <c r="Q48" i="43"/>
  <c r="K49" i="43"/>
  <c r="G49" i="43"/>
  <c r="AP48" i="43"/>
  <c r="Q47" i="43"/>
  <c r="K48" i="43"/>
  <c r="G48" i="43"/>
  <c r="AP47" i="43"/>
  <c r="Q46" i="43"/>
  <c r="K47" i="43"/>
  <c r="G47" i="43"/>
  <c r="AP46" i="43"/>
  <c r="Q45" i="43"/>
  <c r="K46" i="43"/>
  <c r="G46" i="43"/>
  <c r="AP45" i="43"/>
  <c r="Q44" i="43"/>
  <c r="K45" i="43"/>
  <c r="G45" i="43"/>
  <c r="AP44" i="43"/>
  <c r="Q43" i="43"/>
  <c r="K44" i="43"/>
  <c r="G44" i="43"/>
  <c r="AP43" i="43"/>
  <c r="Q42" i="43"/>
  <c r="K43" i="43"/>
  <c r="G43" i="43"/>
  <c r="AY42" i="43"/>
  <c r="AP42" i="43"/>
  <c r="Q41" i="43"/>
  <c r="K42" i="43"/>
  <c r="G42" i="43"/>
  <c r="AY41" i="43"/>
  <c r="AP41" i="43"/>
  <c r="Q40" i="43"/>
  <c r="K41" i="43"/>
  <c r="G41" i="43"/>
  <c r="AY40" i="43"/>
  <c r="AP40" i="43"/>
  <c r="Q39" i="43"/>
  <c r="K40" i="43"/>
  <c r="G40" i="43"/>
  <c r="AY39" i="43"/>
  <c r="AP39" i="43"/>
  <c r="Q38" i="43"/>
  <c r="K39" i="43"/>
  <c r="G39" i="43"/>
  <c r="AY38" i="43"/>
  <c r="AP38" i="43"/>
  <c r="Q37" i="43"/>
  <c r="K38" i="43"/>
  <c r="G38" i="43"/>
  <c r="AY37" i="43"/>
  <c r="AP37" i="43"/>
  <c r="Q36" i="43"/>
  <c r="K37" i="43"/>
  <c r="G37" i="43"/>
  <c r="AY36" i="43"/>
  <c r="AP36" i="43"/>
  <c r="Q35" i="43"/>
  <c r="K36" i="43"/>
  <c r="G36" i="43"/>
  <c r="AY35" i="43"/>
  <c r="AP35" i="43"/>
  <c r="Q34" i="43"/>
  <c r="G35" i="43"/>
  <c r="AY34" i="43"/>
  <c r="Q33" i="43"/>
  <c r="K34" i="43"/>
  <c r="G34" i="43"/>
  <c r="AY33" i="43"/>
  <c r="AP33" i="43"/>
  <c r="Q32" i="43"/>
  <c r="G33" i="43"/>
  <c r="AY32" i="43"/>
  <c r="AP32" i="43"/>
  <c r="Q31" i="43"/>
  <c r="K32" i="43"/>
  <c r="G32" i="43"/>
  <c r="AY31" i="43"/>
  <c r="AP31" i="43"/>
  <c r="Q30" i="43"/>
  <c r="K31" i="43"/>
  <c r="G31" i="43"/>
  <c r="BQ30" i="43"/>
  <c r="AY30" i="43"/>
  <c r="AP3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K28" i="43"/>
  <c r="G28" i="43"/>
  <c r="BQ27" i="43"/>
  <c r="AY27" i="43"/>
  <c r="AP27" i="43"/>
  <c r="Q26" i="43"/>
  <c r="K27" i="43"/>
  <c r="G27" i="43"/>
  <c r="BQ26" i="43"/>
  <c r="AY26" i="43"/>
  <c r="AP26" i="43"/>
  <c r="Q25" i="43"/>
  <c r="K26" i="43"/>
  <c r="G26" i="43"/>
  <c r="BQ25" i="43"/>
  <c r="AY25" i="43"/>
  <c r="AP25" i="43"/>
  <c r="AG25" i="43"/>
  <c r="Q24" i="43"/>
  <c r="K25" i="43"/>
  <c r="G25" i="43"/>
  <c r="AP24" i="43"/>
  <c r="AG24" i="43"/>
  <c r="Q23" i="43"/>
  <c r="K24" i="43"/>
  <c r="G24" i="43"/>
  <c r="AY23" i="43"/>
  <c r="AP23" i="43"/>
  <c r="Q22" i="43"/>
  <c r="K23" i="43"/>
  <c r="G23" i="43"/>
  <c r="AY22" i="43"/>
  <c r="AG22" i="43"/>
  <c r="Q21" i="43"/>
  <c r="K22" i="43"/>
  <c r="G22" i="43"/>
  <c r="AY21" i="43"/>
  <c r="AP21" i="43"/>
  <c r="AG21" i="43"/>
  <c r="Q20" i="43"/>
  <c r="K21" i="43"/>
  <c r="G21" i="43"/>
  <c r="AY20" i="43"/>
  <c r="AP20" i="43"/>
  <c r="AG20" i="43"/>
  <c r="Q19" i="43"/>
  <c r="K20" i="43"/>
  <c r="G20" i="43"/>
  <c r="AY19" i="43"/>
  <c r="AP19" i="43"/>
  <c r="AG19" i="43"/>
  <c r="Q18" i="43"/>
  <c r="K19" i="43"/>
  <c r="G19" i="43"/>
  <c r="AY18" i="43"/>
  <c r="AP18" i="43"/>
  <c r="AG18" i="43"/>
  <c r="Q17" i="43"/>
  <c r="K18" i="43"/>
  <c r="G18" i="43"/>
  <c r="AY17" i="43"/>
  <c r="AP17" i="43"/>
  <c r="AG17" i="43"/>
  <c r="Q16" i="43"/>
  <c r="K17" i="43"/>
  <c r="G17" i="43"/>
  <c r="AY16" i="43"/>
  <c r="AP16" i="43"/>
  <c r="AG16" i="43"/>
  <c r="Q15" i="43"/>
  <c r="K16" i="43"/>
  <c r="G16" i="43"/>
  <c r="AY15" i="43"/>
  <c r="AP15" i="43"/>
  <c r="AG15" i="43"/>
  <c r="Q14" i="43"/>
  <c r="K15" i="43"/>
  <c r="G15" i="43"/>
  <c r="AY14" i="43"/>
  <c r="AP14" i="43"/>
  <c r="AG14" i="43"/>
  <c r="Q13" i="43"/>
  <c r="K14" i="43"/>
  <c r="G14" i="43"/>
  <c r="AY13" i="43"/>
  <c r="AP13" i="43"/>
  <c r="AG13" i="43"/>
  <c r="Q12" i="43"/>
  <c r="K13" i="43"/>
  <c r="G13" i="43"/>
  <c r="AY12" i="43"/>
  <c r="AP12" i="43"/>
  <c r="AG12" i="43"/>
  <c r="K12" i="43"/>
  <c r="G12" i="43"/>
  <c r="AY11" i="43"/>
  <c r="AP11" i="43"/>
  <c r="AG11" i="43"/>
  <c r="Q11" i="43"/>
  <c r="K11" i="43"/>
  <c r="G11" i="43"/>
  <c r="AY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Q8" i="43"/>
  <c r="K8" i="43"/>
  <c r="G8" i="43"/>
  <c r="AY7" i="43"/>
  <c r="AP7" i="43"/>
  <c r="AG7" i="43"/>
  <c r="Q7" i="43"/>
  <c r="K7" i="43"/>
  <c r="G7" i="43"/>
  <c r="AY6" i="43"/>
  <c r="AP6" i="43"/>
  <c r="AG6" i="43"/>
  <c r="Q6" i="43"/>
  <c r="K6" i="43"/>
  <c r="G6" i="43"/>
  <c r="Q27" i="43" l="1"/>
  <c r="AP10" i="43"/>
  <c r="X44" i="43" s="1"/>
  <c r="P27" i="42"/>
  <c r="Q27" i="42" s="1"/>
  <c r="P33" i="42"/>
  <c r="Q33" i="42" s="1"/>
  <c r="P30" i="42"/>
  <c r="Q30" i="42" s="1"/>
  <c r="P29" i="42"/>
  <c r="Q29" i="42" s="1"/>
  <c r="P28" i="42"/>
  <c r="Q28" i="42" s="1"/>
  <c r="P26" i="42"/>
  <c r="Q26" i="42" s="1"/>
  <c r="P25" i="42"/>
  <c r="Q25" i="42" s="1"/>
  <c r="P24" i="42"/>
  <c r="Q24" i="42" s="1"/>
  <c r="P32" i="42"/>
  <c r="Q32" i="42" s="1"/>
  <c r="P31" i="42"/>
  <c r="Q31" i="42" s="1"/>
  <c r="Q13" i="41" l="1"/>
  <c r="Q14" i="41"/>
  <c r="G251" i="4" l="1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G92" i="42"/>
  <c r="K91" i="42"/>
  <c r="K90" i="42"/>
  <c r="G90" i="42"/>
  <c r="K89" i="42"/>
  <c r="G89" i="42"/>
  <c r="K88" i="42"/>
  <c r="G88" i="42"/>
  <c r="K87" i="42"/>
  <c r="G87" i="42"/>
  <c r="K86" i="42"/>
  <c r="K85" i="42"/>
  <c r="K84" i="42"/>
  <c r="G84" i="42"/>
  <c r="K83" i="42"/>
  <c r="G83" i="42"/>
  <c r="K82" i="42"/>
  <c r="G82" i="42"/>
  <c r="K81" i="42"/>
  <c r="K80" i="42"/>
  <c r="G80" i="42"/>
  <c r="K79" i="42"/>
  <c r="G79" i="42"/>
  <c r="K78" i="42"/>
  <c r="G78" i="42"/>
  <c r="K77" i="42"/>
  <c r="G77" i="42"/>
  <c r="K76" i="42"/>
  <c r="G76" i="42"/>
  <c r="K75" i="42"/>
  <c r="G75" i="42"/>
  <c r="K74" i="42"/>
  <c r="G74" i="42"/>
  <c r="K73" i="42"/>
  <c r="G73" i="42"/>
  <c r="K72" i="42"/>
  <c r="G72" i="42"/>
  <c r="K71" i="42"/>
  <c r="G71" i="42"/>
  <c r="K70" i="42"/>
  <c r="G70" i="42"/>
  <c r="K69" i="42"/>
  <c r="G69" i="42"/>
  <c r="K68" i="42"/>
  <c r="G68" i="42"/>
  <c r="K67" i="42"/>
  <c r="G67" i="42"/>
  <c r="K66" i="42"/>
  <c r="G66" i="42"/>
  <c r="K65" i="42"/>
  <c r="G65" i="42"/>
  <c r="K64" i="42"/>
  <c r="G64" i="42"/>
  <c r="K63" i="42"/>
  <c r="G63" i="42"/>
  <c r="K62" i="42"/>
  <c r="G62" i="42"/>
  <c r="K61" i="42"/>
  <c r="G61" i="42"/>
  <c r="K60" i="42"/>
  <c r="G60" i="42"/>
  <c r="K59" i="42"/>
  <c r="G59" i="42"/>
  <c r="K58" i="42"/>
  <c r="G58" i="42"/>
  <c r="K57" i="42"/>
  <c r="G57" i="42"/>
  <c r="K56" i="42"/>
  <c r="G56" i="42"/>
  <c r="K55" i="42"/>
  <c r="G55" i="42"/>
  <c r="K54" i="42"/>
  <c r="G54" i="42"/>
  <c r="K53" i="42"/>
  <c r="G53" i="42"/>
  <c r="K52" i="42"/>
  <c r="G52" i="42"/>
  <c r="AP51" i="42"/>
  <c r="K51" i="42"/>
  <c r="G51" i="42"/>
  <c r="AP50" i="42"/>
  <c r="K50" i="42"/>
  <c r="G50" i="42"/>
  <c r="AP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AY38" i="42"/>
  <c r="AP38" i="42"/>
  <c r="K38" i="42"/>
  <c r="G38" i="42"/>
  <c r="AY37" i="42"/>
  <c r="AP37" i="42"/>
  <c r="K37" i="42"/>
  <c r="G37" i="42"/>
  <c r="BH36" i="42"/>
  <c r="AY36" i="42"/>
  <c r="AP36" i="42"/>
  <c r="K36" i="42"/>
  <c r="G36" i="42"/>
  <c r="BH35" i="42"/>
  <c r="AY35" i="42"/>
  <c r="AP35" i="42"/>
  <c r="G35" i="42"/>
  <c r="BH34" i="42"/>
  <c r="AY34" i="42"/>
  <c r="K34" i="42"/>
  <c r="G34" i="42"/>
  <c r="BH33" i="42"/>
  <c r="AY33" i="42"/>
  <c r="AP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K30" i="42"/>
  <c r="G30" i="42"/>
  <c r="BQ29" i="42"/>
  <c r="BH29" i="42"/>
  <c r="AY29" i="42"/>
  <c r="AP29" i="42"/>
  <c r="K29" i="42"/>
  <c r="G29" i="42"/>
  <c r="BQ28" i="42"/>
  <c r="BH28" i="42"/>
  <c r="AY28" i="42"/>
  <c r="AP28" i="42"/>
  <c r="K28" i="42"/>
  <c r="G28" i="42"/>
  <c r="BQ27" i="42"/>
  <c r="BH27" i="42"/>
  <c r="AY27" i="42"/>
  <c r="AP27" i="42"/>
  <c r="K27" i="42"/>
  <c r="G27" i="42"/>
  <c r="BQ26" i="42"/>
  <c r="BH26" i="42"/>
  <c r="AY26" i="42"/>
  <c r="AP26" i="42"/>
  <c r="K26" i="42"/>
  <c r="G26" i="42"/>
  <c r="BQ25" i="42"/>
  <c r="BH25" i="42"/>
  <c r="AY25" i="42"/>
  <c r="AP25" i="42"/>
  <c r="K25" i="42"/>
  <c r="G25" i="42"/>
  <c r="AP24" i="42"/>
  <c r="K24" i="42"/>
  <c r="G24" i="42"/>
  <c r="BQ23" i="42"/>
  <c r="BH23" i="42"/>
  <c r="AY23" i="42"/>
  <c r="AP23" i="42"/>
  <c r="K23" i="42"/>
  <c r="G23" i="42"/>
  <c r="BQ22" i="42"/>
  <c r="BH22" i="42"/>
  <c r="AY22" i="42"/>
  <c r="K22" i="42"/>
  <c r="G22" i="42"/>
  <c r="BQ21" i="42"/>
  <c r="BH21" i="42"/>
  <c r="AY21" i="42"/>
  <c r="AP21" i="42"/>
  <c r="K21" i="42"/>
  <c r="G21" i="42"/>
  <c r="BQ20" i="42"/>
  <c r="BH20" i="42"/>
  <c r="AY20" i="42"/>
  <c r="AP20" i="42"/>
  <c r="K20" i="42"/>
  <c r="G20" i="42"/>
  <c r="BQ19" i="42"/>
  <c r="BH19" i="42"/>
  <c r="AY19" i="42"/>
  <c r="AP19" i="42"/>
  <c r="K19" i="42"/>
  <c r="G19" i="42"/>
  <c r="BQ18" i="42"/>
  <c r="BH18" i="42"/>
  <c r="AY18" i="42"/>
  <c r="AP18" i="42"/>
  <c r="K18" i="42"/>
  <c r="G18" i="42"/>
  <c r="BQ17" i="42"/>
  <c r="BH17" i="42"/>
  <c r="AY17" i="42"/>
  <c r="AP17" i="42"/>
  <c r="K17" i="42"/>
  <c r="G17" i="42"/>
  <c r="BQ16" i="42"/>
  <c r="BH16" i="42"/>
  <c r="AY16" i="42"/>
  <c r="AP16" i="42"/>
  <c r="K16" i="42"/>
  <c r="G16" i="42"/>
  <c r="BQ15" i="42"/>
  <c r="BH15" i="42"/>
  <c r="AY15" i="42"/>
  <c r="AP15" i="42"/>
  <c r="K15" i="42"/>
  <c r="G15" i="42"/>
  <c r="BQ14" i="42"/>
  <c r="BH14" i="42"/>
  <c r="AY14" i="42"/>
  <c r="AP14" i="42"/>
  <c r="K14" i="42"/>
  <c r="G14" i="42"/>
  <c r="BQ13" i="42"/>
  <c r="BH13" i="42"/>
  <c r="AY13" i="42"/>
  <c r="AP13" i="42"/>
  <c r="K13" i="42"/>
  <c r="G13" i="42"/>
  <c r="BQ12" i="42"/>
  <c r="BH12" i="42"/>
  <c r="AY12" i="42"/>
  <c r="AP12" i="42"/>
  <c r="K12" i="42"/>
  <c r="G12" i="42"/>
  <c r="BQ11" i="42"/>
  <c r="BH11" i="42"/>
  <c r="AY11" i="42"/>
  <c r="AP11" i="42"/>
  <c r="K11" i="42"/>
  <c r="G11" i="42"/>
  <c r="BQ10" i="42"/>
  <c r="BH10" i="42"/>
  <c r="AY10" i="42"/>
  <c r="AP10" i="42"/>
  <c r="K10" i="42"/>
  <c r="G10" i="42"/>
  <c r="BQ9" i="42"/>
  <c r="BH9" i="42"/>
  <c r="AY9" i="42"/>
  <c r="AP9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K6" i="42"/>
  <c r="G6" i="42"/>
  <c r="G102" i="2"/>
  <c r="G101" i="2"/>
  <c r="G100" i="2"/>
  <c r="G99" i="2"/>
  <c r="G98" i="2"/>
  <c r="G97" i="2"/>
  <c r="G96" i="2"/>
  <c r="Q12" i="41" l="1"/>
  <c r="X23" i="41" l="1"/>
  <c r="X22" i="41"/>
  <c r="X21" i="41"/>
  <c r="X20" i="41"/>
  <c r="X19" i="41"/>
  <c r="Q7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42" i="41" l="1"/>
  <c r="X44" i="41" s="1"/>
  <c r="X23" i="40"/>
  <c r="X22" i="40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Q105" i="41"/>
  <c r="K104" i="41"/>
  <c r="G104" i="41"/>
  <c r="Q104" i="41"/>
  <c r="K103" i="41"/>
  <c r="G103" i="41"/>
  <c r="Q103" i="41"/>
  <c r="K102" i="41"/>
  <c r="G102" i="41"/>
  <c r="Q102" i="41"/>
  <c r="K101" i="41"/>
  <c r="G101" i="41"/>
  <c r="Q101" i="41"/>
  <c r="K100" i="41"/>
  <c r="G100" i="41"/>
  <c r="Q100" i="41"/>
  <c r="K99" i="41"/>
  <c r="G99" i="41"/>
  <c r="Q99" i="41"/>
  <c r="K98" i="41"/>
  <c r="G98" i="41"/>
  <c r="Q98" i="41"/>
  <c r="K97" i="41"/>
  <c r="G97" i="41"/>
  <c r="Q97" i="41"/>
  <c r="K96" i="41"/>
  <c r="G96" i="41"/>
  <c r="Q96" i="41"/>
  <c r="K95" i="41"/>
  <c r="G95" i="41"/>
  <c r="Q95" i="41"/>
  <c r="K94" i="41"/>
  <c r="G94" i="41"/>
  <c r="Q94" i="41"/>
  <c r="K93" i="41"/>
  <c r="G93" i="41"/>
  <c r="Q93" i="41"/>
  <c r="K92" i="41"/>
  <c r="G92" i="41"/>
  <c r="Q92" i="41"/>
  <c r="K91" i="41"/>
  <c r="Q91" i="41"/>
  <c r="K90" i="41"/>
  <c r="G90" i="41"/>
  <c r="Q90" i="41"/>
  <c r="K89" i="41"/>
  <c r="G89" i="41"/>
  <c r="Q89" i="41"/>
  <c r="K88" i="41"/>
  <c r="G88" i="41"/>
  <c r="Q88" i="41"/>
  <c r="K87" i="41"/>
  <c r="G87" i="41"/>
  <c r="Q87" i="41"/>
  <c r="K86" i="41"/>
  <c r="Q86" i="41"/>
  <c r="K85" i="41"/>
  <c r="Q85" i="41"/>
  <c r="K84" i="41"/>
  <c r="G84" i="41"/>
  <c r="Q84" i="41"/>
  <c r="K83" i="41"/>
  <c r="G83" i="41"/>
  <c r="Q83" i="41"/>
  <c r="K82" i="41"/>
  <c r="G82" i="41"/>
  <c r="Q82" i="41"/>
  <c r="K81" i="41"/>
  <c r="Q81" i="41"/>
  <c r="K80" i="41"/>
  <c r="G80" i="41"/>
  <c r="Q80" i="41"/>
  <c r="K79" i="41"/>
  <c r="G79" i="41"/>
  <c r="Q79" i="41"/>
  <c r="K78" i="41"/>
  <c r="G78" i="41"/>
  <c r="Q78" i="41"/>
  <c r="K77" i="41"/>
  <c r="G77" i="41"/>
  <c r="Q77" i="41"/>
  <c r="K76" i="41"/>
  <c r="G76" i="41"/>
  <c r="Q76" i="41"/>
  <c r="K75" i="41"/>
  <c r="G75" i="41"/>
  <c r="Q75" i="41"/>
  <c r="K74" i="41"/>
  <c r="G74" i="41"/>
  <c r="Q74" i="41"/>
  <c r="K73" i="41"/>
  <c r="G73" i="41"/>
  <c r="Q73" i="41"/>
  <c r="K72" i="41"/>
  <c r="G72" i="41"/>
  <c r="Q72" i="41"/>
  <c r="K71" i="41"/>
  <c r="G71" i="41"/>
  <c r="Q71" i="41"/>
  <c r="K70" i="41"/>
  <c r="G70" i="41"/>
  <c r="Q70" i="41"/>
  <c r="K69" i="41"/>
  <c r="G69" i="41"/>
  <c r="Q69" i="41"/>
  <c r="K68" i="41"/>
  <c r="G68" i="41"/>
  <c r="Q68" i="41"/>
  <c r="K67" i="41"/>
  <c r="G67" i="41"/>
  <c r="Q67" i="41"/>
  <c r="K66" i="41"/>
  <c r="G66" i="41"/>
  <c r="Q66" i="41"/>
  <c r="K65" i="41"/>
  <c r="G65" i="41"/>
  <c r="Q65" i="41"/>
  <c r="K64" i="41"/>
  <c r="G64" i="41"/>
  <c r="Q64" i="41"/>
  <c r="K63" i="41"/>
  <c r="G63" i="41"/>
  <c r="Q63" i="41"/>
  <c r="K62" i="41"/>
  <c r="G62" i="41"/>
  <c r="Q62" i="41"/>
  <c r="K61" i="41"/>
  <c r="G61" i="41"/>
  <c r="Q61" i="41"/>
  <c r="K60" i="41"/>
  <c r="G60" i="41"/>
  <c r="Q60" i="41"/>
  <c r="K59" i="41"/>
  <c r="G59" i="41"/>
  <c r="Q59" i="41"/>
  <c r="K58" i="41"/>
  <c r="G58" i="41"/>
  <c r="Q58" i="41"/>
  <c r="K57" i="41"/>
  <c r="G57" i="41"/>
  <c r="Q57" i="41"/>
  <c r="K56" i="41"/>
  <c r="G56" i="41"/>
  <c r="Q56" i="41"/>
  <c r="K55" i="41"/>
  <c r="G55" i="41"/>
  <c r="Q55" i="41"/>
  <c r="K54" i="41"/>
  <c r="G54" i="41"/>
  <c r="Q54" i="41"/>
  <c r="K53" i="41"/>
  <c r="G53" i="41"/>
  <c r="Q53" i="41"/>
  <c r="K52" i="41"/>
  <c r="G52" i="41"/>
  <c r="Q52" i="41"/>
  <c r="K51" i="41"/>
  <c r="G51" i="41"/>
  <c r="AP51" i="41"/>
  <c r="Q51" i="41"/>
  <c r="K50" i="41"/>
  <c r="G50" i="41"/>
  <c r="AP50" i="41"/>
  <c r="Q50" i="41"/>
  <c r="K49" i="41"/>
  <c r="G49" i="41"/>
  <c r="AP49" i="41"/>
  <c r="Q49" i="41"/>
  <c r="K48" i="41"/>
  <c r="G48" i="41"/>
  <c r="AP48" i="41"/>
  <c r="Q48" i="41"/>
  <c r="K47" i="41"/>
  <c r="G47" i="41"/>
  <c r="AP47" i="41"/>
  <c r="Q47" i="41"/>
  <c r="K46" i="41"/>
  <c r="G46" i="41"/>
  <c r="AP46" i="41"/>
  <c r="Q46" i="41"/>
  <c r="K45" i="41"/>
  <c r="G45" i="41"/>
  <c r="AP45" i="41"/>
  <c r="Q45" i="41"/>
  <c r="K44" i="41"/>
  <c r="G44" i="41"/>
  <c r="AP44" i="41"/>
  <c r="Q44" i="41"/>
  <c r="K43" i="41"/>
  <c r="G43" i="41"/>
  <c r="AP43" i="41"/>
  <c r="Q43" i="41"/>
  <c r="K42" i="41"/>
  <c r="G42" i="41"/>
  <c r="AY42" i="41"/>
  <c r="AP42" i="41"/>
  <c r="Q42" i="41"/>
  <c r="K41" i="41"/>
  <c r="G41" i="41"/>
  <c r="AY41" i="41"/>
  <c r="AP41" i="41"/>
  <c r="Q41" i="41"/>
  <c r="K40" i="41"/>
  <c r="G40" i="41"/>
  <c r="AY40" i="41"/>
  <c r="AP40" i="41"/>
  <c r="Q40" i="41"/>
  <c r="K39" i="41"/>
  <c r="G39" i="41"/>
  <c r="AY39" i="41"/>
  <c r="AP39" i="41"/>
  <c r="Q39" i="41"/>
  <c r="K38" i="41"/>
  <c r="G38" i="41"/>
  <c r="AY38" i="41"/>
  <c r="AP38" i="41"/>
  <c r="Q38" i="41"/>
  <c r="K37" i="41"/>
  <c r="G37" i="41"/>
  <c r="AY37" i="41"/>
  <c r="AP37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Q33" i="41"/>
  <c r="K32" i="41"/>
  <c r="G32" i="41"/>
  <c r="BH32" i="41"/>
  <c r="AY32" i="41"/>
  <c r="Q32" i="41"/>
  <c r="K31" i="41"/>
  <c r="G31" i="41"/>
  <c r="BH31" i="41"/>
  <c r="AY31" i="41"/>
  <c r="Q31" i="41"/>
  <c r="K30" i="41"/>
  <c r="G30" i="41"/>
  <c r="BQ30" i="41"/>
  <c r="BH30" i="41"/>
  <c r="AY30" i="41"/>
  <c r="Q30" i="41"/>
  <c r="K29" i="41"/>
  <c r="G29" i="41"/>
  <c r="BQ29" i="41"/>
  <c r="BH29" i="41"/>
  <c r="AY29" i="41"/>
  <c r="Q29" i="41"/>
  <c r="K28" i="41"/>
  <c r="G28" i="41"/>
  <c r="BQ28" i="41"/>
  <c r="BH28" i="41"/>
  <c r="AY28" i="41"/>
  <c r="Q28" i="41"/>
  <c r="K27" i="41"/>
  <c r="G27" i="41"/>
  <c r="BQ27" i="41"/>
  <c r="BH27" i="41"/>
  <c r="AY27" i="41"/>
  <c r="Q27" i="41"/>
  <c r="K26" i="41"/>
  <c r="G26" i="41"/>
  <c r="BQ26" i="41"/>
  <c r="BH26" i="41"/>
  <c r="AY26" i="41"/>
  <c r="K25" i="41"/>
  <c r="G25" i="41"/>
  <c r="BQ25" i="41"/>
  <c r="BH25" i="41"/>
  <c r="AY25" i="41"/>
  <c r="AG25" i="41"/>
  <c r="Q25" i="41"/>
  <c r="K24" i="41"/>
  <c r="G24" i="41"/>
  <c r="AG24" i="41"/>
  <c r="Q24" i="41"/>
  <c r="BQ23" i="41"/>
  <c r="BH23" i="41"/>
  <c r="AY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G21" i="41"/>
  <c r="Q21" i="41"/>
  <c r="K21" i="41"/>
  <c r="G21" i="41"/>
  <c r="BQ20" i="41"/>
  <c r="BH20" i="41"/>
  <c r="AY20" i="41"/>
  <c r="AG20" i="41"/>
  <c r="Q20" i="41"/>
  <c r="K20" i="41"/>
  <c r="G20" i="41"/>
  <c r="BQ19" i="41"/>
  <c r="BH19" i="41"/>
  <c r="AY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G14" i="41"/>
  <c r="K14" i="41"/>
  <c r="G14" i="41"/>
  <c r="BQ13" i="41"/>
  <c r="BH13" i="41"/>
  <c r="AY13" i="41"/>
  <c r="AG13" i="41"/>
  <c r="K13" i="41"/>
  <c r="G13" i="41"/>
  <c r="BQ12" i="41"/>
  <c r="BH12" i="41"/>
  <c r="AY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K7" i="41"/>
  <c r="G7" i="41"/>
  <c r="BQ6" i="41"/>
  <c r="BH6" i="41"/>
  <c r="AY6" i="41"/>
  <c r="K6" i="41"/>
  <c r="G6" i="41"/>
  <c r="Q26" i="41" l="1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Q6" i="40"/>
  <c r="BG6" i="40"/>
  <c r="BH6" i="40" s="1"/>
  <c r="BH11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2" i="40"/>
  <c r="K116" i="40"/>
  <c r="G116" i="40"/>
  <c r="X101" i="40"/>
  <c r="K115" i="40"/>
  <c r="G115" i="40"/>
  <c r="X100" i="40"/>
  <c r="K114" i="40"/>
  <c r="G114" i="40"/>
  <c r="X99" i="40"/>
  <c r="K113" i="40"/>
  <c r="G113" i="40"/>
  <c r="X98" i="40"/>
  <c r="K112" i="40"/>
  <c r="G112" i="40"/>
  <c r="X97" i="40"/>
  <c r="K111" i="40"/>
  <c r="G111" i="40"/>
  <c r="X96" i="40"/>
  <c r="K110" i="40"/>
  <c r="G110" i="40"/>
  <c r="X95" i="40"/>
  <c r="K109" i="40"/>
  <c r="G109" i="40"/>
  <c r="X94" i="40"/>
  <c r="K108" i="40"/>
  <c r="G108" i="40"/>
  <c r="X93" i="40"/>
  <c r="K107" i="40"/>
  <c r="G107" i="40"/>
  <c r="X92" i="40"/>
  <c r="K106" i="40"/>
  <c r="G106" i="40"/>
  <c r="X91" i="40"/>
  <c r="Q105" i="40"/>
  <c r="K105" i="40"/>
  <c r="G105" i="40"/>
  <c r="X90" i="40"/>
  <c r="Q104" i="40"/>
  <c r="K104" i="40"/>
  <c r="G104" i="40"/>
  <c r="X89" i="40"/>
  <c r="Q103" i="40"/>
  <c r="K103" i="40"/>
  <c r="G103" i="40"/>
  <c r="X88" i="40"/>
  <c r="Q102" i="40"/>
  <c r="K102" i="40"/>
  <c r="G102" i="40"/>
  <c r="X87" i="40"/>
  <c r="Q101" i="40"/>
  <c r="K101" i="40"/>
  <c r="G101" i="40"/>
  <c r="X86" i="40"/>
  <c r="Q100" i="40"/>
  <c r="K100" i="40"/>
  <c r="G100" i="40"/>
  <c r="X85" i="40"/>
  <c r="Q99" i="40"/>
  <c r="K99" i="40"/>
  <c r="G99" i="40"/>
  <c r="X84" i="40"/>
  <c r="Q98" i="40"/>
  <c r="K98" i="40"/>
  <c r="G98" i="40"/>
  <c r="X83" i="40"/>
  <c r="Q97" i="40"/>
  <c r="K97" i="40"/>
  <c r="G97" i="40"/>
  <c r="X82" i="40"/>
  <c r="Q96" i="40"/>
  <c r="K96" i="40"/>
  <c r="G96" i="40"/>
  <c r="X81" i="40"/>
  <c r="Q95" i="40"/>
  <c r="K95" i="40"/>
  <c r="G95" i="40"/>
  <c r="X80" i="40"/>
  <c r="Q94" i="40"/>
  <c r="K94" i="40"/>
  <c r="G94" i="40"/>
  <c r="X79" i="40"/>
  <c r="Q93" i="40"/>
  <c r="K93" i="40"/>
  <c r="G93" i="40"/>
  <c r="X78" i="40"/>
  <c r="Q92" i="40"/>
  <c r="K92" i="40"/>
  <c r="X77" i="40"/>
  <c r="Q91" i="40"/>
  <c r="K91" i="40"/>
  <c r="G91" i="40"/>
  <c r="X76" i="40"/>
  <c r="Q90" i="40"/>
  <c r="K90" i="40"/>
  <c r="G90" i="40"/>
  <c r="X75" i="40"/>
  <c r="Q89" i="40"/>
  <c r="K89" i="40"/>
  <c r="G89" i="40"/>
  <c r="X74" i="40"/>
  <c r="Q88" i="40"/>
  <c r="K88" i="40"/>
  <c r="G88" i="40"/>
  <c r="X73" i="40"/>
  <c r="Q87" i="40"/>
  <c r="K87" i="40"/>
  <c r="X72" i="40"/>
  <c r="Q86" i="40"/>
  <c r="K86" i="40"/>
  <c r="X71" i="40"/>
  <c r="Q85" i="40"/>
  <c r="K85" i="40"/>
  <c r="G85" i="40"/>
  <c r="X70" i="40"/>
  <c r="Q84" i="40"/>
  <c r="K84" i="40"/>
  <c r="G84" i="40"/>
  <c r="X69" i="40"/>
  <c r="Q83" i="40"/>
  <c r="K83" i="40"/>
  <c r="G83" i="40"/>
  <c r="X68" i="40"/>
  <c r="Q82" i="40"/>
  <c r="K82" i="40"/>
  <c r="X67" i="40"/>
  <c r="Q81" i="40"/>
  <c r="K81" i="40"/>
  <c r="G81" i="40"/>
  <c r="X66" i="40"/>
  <c r="Q80" i="40"/>
  <c r="K80" i="40"/>
  <c r="G80" i="40"/>
  <c r="X65" i="40"/>
  <c r="Q79" i="40"/>
  <c r="K79" i="40"/>
  <c r="G79" i="40"/>
  <c r="X64" i="40"/>
  <c r="Q78" i="40"/>
  <c r="K78" i="40"/>
  <c r="G78" i="40"/>
  <c r="X63" i="40"/>
  <c r="Q77" i="40"/>
  <c r="K77" i="40"/>
  <c r="G77" i="40"/>
  <c r="X62" i="40"/>
  <c r="Q76" i="40"/>
  <c r="K76" i="40"/>
  <c r="G76" i="40"/>
  <c r="X61" i="40"/>
  <c r="Q75" i="40"/>
  <c r="K75" i="40"/>
  <c r="G75" i="40"/>
  <c r="X60" i="40"/>
  <c r="Q74" i="40"/>
  <c r="K74" i="40"/>
  <c r="G74" i="40"/>
  <c r="X59" i="40"/>
  <c r="Q73" i="40"/>
  <c r="K73" i="40"/>
  <c r="G73" i="40"/>
  <c r="X58" i="40"/>
  <c r="Q72" i="40"/>
  <c r="K72" i="40"/>
  <c r="G72" i="40"/>
  <c r="X57" i="40"/>
  <c r="Q71" i="40"/>
  <c r="K71" i="40"/>
  <c r="G71" i="40"/>
  <c r="X56" i="40"/>
  <c r="Q70" i="40"/>
  <c r="K70" i="40"/>
  <c r="G70" i="40"/>
  <c r="X55" i="40"/>
  <c r="Q69" i="40"/>
  <c r="K69" i="40"/>
  <c r="G69" i="40"/>
  <c r="X54" i="40"/>
  <c r="Q68" i="40"/>
  <c r="K68" i="40"/>
  <c r="G68" i="40"/>
  <c r="X53" i="40"/>
  <c r="Q67" i="40"/>
  <c r="K67" i="40"/>
  <c r="G67" i="40"/>
  <c r="X52" i="40"/>
  <c r="Q66" i="40"/>
  <c r="K66" i="40"/>
  <c r="G66" i="40"/>
  <c r="X51" i="40"/>
  <c r="Q65" i="40"/>
  <c r="K65" i="40"/>
  <c r="G65" i="40"/>
  <c r="X50" i="40"/>
  <c r="Q64" i="40"/>
  <c r="K64" i="40"/>
  <c r="G64" i="40"/>
  <c r="X49" i="40"/>
  <c r="Q63" i="40"/>
  <c r="K63" i="40"/>
  <c r="G63" i="40"/>
  <c r="X48" i="40"/>
  <c r="Q62" i="40"/>
  <c r="K62" i="40"/>
  <c r="G62" i="40"/>
  <c r="X47" i="40"/>
  <c r="Q61" i="40"/>
  <c r="K61" i="40"/>
  <c r="G61" i="40"/>
  <c r="X46" i="40"/>
  <c r="Q60" i="40"/>
  <c r="K60" i="40"/>
  <c r="G60" i="40"/>
  <c r="X45" i="40"/>
  <c r="Q59" i="40"/>
  <c r="K59" i="40"/>
  <c r="G59" i="40"/>
  <c r="X44" i="40"/>
  <c r="Q58" i="40"/>
  <c r="K58" i="40"/>
  <c r="G58" i="40"/>
  <c r="X43" i="40"/>
  <c r="Q57" i="40"/>
  <c r="K57" i="40"/>
  <c r="G57" i="40"/>
  <c r="X42" i="40"/>
  <c r="Q56" i="40"/>
  <c r="K56" i="40"/>
  <c r="G56" i="40"/>
  <c r="X41" i="40"/>
  <c r="Q55" i="40"/>
  <c r="K55" i="40"/>
  <c r="G55" i="40"/>
  <c r="X40" i="40"/>
  <c r="Q54" i="40"/>
  <c r="K54" i="40"/>
  <c r="G54" i="40"/>
  <c r="X39" i="40"/>
  <c r="Q53" i="40"/>
  <c r="K53" i="40"/>
  <c r="G53" i="40"/>
  <c r="X38" i="40"/>
  <c r="Q52" i="40"/>
  <c r="K52" i="40"/>
  <c r="G52" i="40"/>
  <c r="AP51" i="40"/>
  <c r="Q51" i="40"/>
  <c r="K51" i="40"/>
  <c r="G51" i="40"/>
  <c r="AP50" i="40"/>
  <c r="X36" i="40"/>
  <c r="Q50" i="40"/>
  <c r="K50" i="40"/>
  <c r="G50" i="40"/>
  <c r="AP49" i="40"/>
  <c r="Q49" i="40"/>
  <c r="K49" i="40"/>
  <c r="G49" i="40"/>
  <c r="AP48" i="40"/>
  <c r="Q48" i="40"/>
  <c r="K48" i="40"/>
  <c r="G48" i="40"/>
  <c r="AP47" i="40"/>
  <c r="Q47" i="40"/>
  <c r="K47" i="40"/>
  <c r="G47" i="40"/>
  <c r="AP46" i="40"/>
  <c r="Q46" i="40"/>
  <c r="K46" i="40"/>
  <c r="G46" i="40"/>
  <c r="AP45" i="40"/>
  <c r="Q45" i="40"/>
  <c r="K45" i="40"/>
  <c r="G45" i="40"/>
  <c r="AP44" i="40"/>
  <c r="Q44" i="40"/>
  <c r="K44" i="40"/>
  <c r="G44" i="40"/>
  <c r="AP43" i="40"/>
  <c r="Q43" i="40"/>
  <c r="K43" i="40"/>
  <c r="G43" i="40"/>
  <c r="AY42" i="40"/>
  <c r="AP42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X35" i="40" s="1"/>
  <c r="X37" i="40" s="1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Q33" i="40"/>
  <c r="K33" i="40"/>
  <c r="G33" i="40"/>
  <c r="AY32" i="40"/>
  <c r="AP32" i="40"/>
  <c r="Q32" i="40"/>
  <c r="K32" i="40"/>
  <c r="G32" i="40"/>
  <c r="AY31" i="40"/>
  <c r="AP31" i="40"/>
  <c r="Q31" i="40"/>
  <c r="K31" i="40"/>
  <c r="G31" i="40"/>
  <c r="BQ30" i="40"/>
  <c r="AY30" i="40"/>
  <c r="AP30" i="40"/>
  <c r="Q30" i="40"/>
  <c r="K30" i="40"/>
  <c r="G30" i="40"/>
  <c r="BQ29" i="40"/>
  <c r="AY29" i="40"/>
  <c r="AP29" i="40"/>
  <c r="Q29" i="40"/>
  <c r="K29" i="40"/>
  <c r="G29" i="40"/>
  <c r="BQ28" i="40"/>
  <c r="AY28" i="40"/>
  <c r="AP28" i="40"/>
  <c r="K28" i="40"/>
  <c r="G28" i="40"/>
  <c r="BQ27" i="40"/>
  <c r="AY27" i="40"/>
  <c r="AP27" i="40"/>
  <c r="Q27" i="40"/>
  <c r="K27" i="40"/>
  <c r="G27" i="40"/>
  <c r="BQ26" i="40"/>
  <c r="AY26" i="40"/>
  <c r="AP26" i="40"/>
  <c r="Q26" i="40"/>
  <c r="K26" i="40"/>
  <c r="G26" i="40"/>
  <c r="BQ25" i="40"/>
  <c r="AY25" i="40"/>
  <c r="AP25" i="40"/>
  <c r="AG25" i="40"/>
  <c r="Q25" i="40"/>
  <c r="K25" i="40"/>
  <c r="G25" i="40"/>
  <c r="AP24" i="40"/>
  <c r="AG24" i="40"/>
  <c r="Q24" i="40"/>
  <c r="BQ23" i="40"/>
  <c r="AY23" i="40"/>
  <c r="AP23" i="40"/>
  <c r="Q23" i="40"/>
  <c r="K23" i="40"/>
  <c r="G23" i="40"/>
  <c r="BQ22" i="40"/>
  <c r="AY22" i="40"/>
  <c r="AG22" i="40"/>
  <c r="Q22" i="40"/>
  <c r="K22" i="40"/>
  <c r="G22" i="40"/>
  <c r="BQ21" i="40"/>
  <c r="AY21" i="40"/>
  <c r="AP21" i="40"/>
  <c r="AG21" i="40"/>
  <c r="Q21" i="40"/>
  <c r="K21" i="40"/>
  <c r="G21" i="40"/>
  <c r="BQ20" i="40"/>
  <c r="AY20" i="40"/>
  <c r="AP20" i="40"/>
  <c r="AG20" i="40"/>
  <c r="Q20" i="40"/>
  <c r="K20" i="40"/>
  <c r="G20" i="40"/>
  <c r="BQ19" i="40"/>
  <c r="AY19" i="40"/>
  <c r="AP19" i="40"/>
  <c r="AG19" i="40"/>
  <c r="Q19" i="40"/>
  <c r="K19" i="40"/>
  <c r="G19" i="40"/>
  <c r="BQ18" i="40"/>
  <c r="AY18" i="40"/>
  <c r="AP18" i="40"/>
  <c r="AG18" i="40"/>
  <c r="Q18" i="40"/>
  <c r="K18" i="40"/>
  <c r="G18" i="40"/>
  <c r="BQ17" i="40"/>
  <c r="AY17" i="40"/>
  <c r="AP17" i="40"/>
  <c r="AG17" i="40"/>
  <c r="Q17" i="40"/>
  <c r="K17" i="40"/>
  <c r="G17" i="40"/>
  <c r="BQ16" i="40"/>
  <c r="AY16" i="40"/>
  <c r="AP16" i="40"/>
  <c r="AG16" i="40"/>
  <c r="Q16" i="40"/>
  <c r="K16" i="40"/>
  <c r="G16" i="40"/>
  <c r="BQ15" i="40"/>
  <c r="AY15" i="40"/>
  <c r="AP15" i="40"/>
  <c r="AG15" i="40"/>
  <c r="Q15" i="40"/>
  <c r="K15" i="40"/>
  <c r="G15" i="40"/>
  <c r="BQ14" i="40"/>
  <c r="AP14" i="40"/>
  <c r="AG14" i="40"/>
  <c r="Q14" i="40"/>
  <c r="K14" i="40"/>
  <c r="G14" i="40"/>
  <c r="BQ13" i="40"/>
  <c r="AP13" i="40"/>
  <c r="AG13" i="40"/>
  <c r="Q13" i="40"/>
  <c r="K13" i="40"/>
  <c r="G13" i="40"/>
  <c r="BQ12" i="40"/>
  <c r="AP12" i="40"/>
  <c r="AG12" i="40"/>
  <c r="Q12" i="40"/>
  <c r="K12" i="40"/>
  <c r="G12" i="40"/>
  <c r="BQ11" i="40"/>
  <c r="AP11" i="40"/>
  <c r="AG11" i="40"/>
  <c r="Q11" i="40"/>
  <c r="K11" i="40"/>
  <c r="G11" i="40"/>
  <c r="BQ10" i="40"/>
  <c r="AP10" i="40"/>
  <c r="AG10" i="40"/>
  <c r="Q10" i="40"/>
  <c r="K10" i="40"/>
  <c r="G10" i="40"/>
  <c r="BQ9" i="40"/>
  <c r="AP9" i="40"/>
  <c r="AG9" i="40"/>
  <c r="Q9" i="40"/>
  <c r="K9" i="40"/>
  <c r="G9" i="40"/>
  <c r="BQ8" i="40"/>
  <c r="AP8" i="40"/>
  <c r="AG8" i="40"/>
  <c r="Q8" i="40"/>
  <c r="K8" i="40"/>
  <c r="G8" i="40"/>
  <c r="BQ7" i="40"/>
  <c r="AP7" i="40"/>
  <c r="AG7" i="40"/>
  <c r="Q7" i="40"/>
  <c r="K7" i="40"/>
  <c r="G7" i="40"/>
  <c r="BQ6" i="40"/>
  <c r="AP6" i="40"/>
  <c r="AG6" i="40"/>
  <c r="K6" i="40"/>
  <c r="G6" i="40"/>
  <c r="Q28" i="40" l="1"/>
  <c r="G152" i="4"/>
  <c r="G132" i="4" l="1"/>
  <c r="G131" i="4"/>
  <c r="G130" i="4"/>
  <c r="G129" i="4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K86" i="39"/>
  <c r="K85" i="39"/>
  <c r="G85" i="39"/>
  <c r="K84" i="39"/>
  <c r="G84" i="39"/>
  <c r="K83" i="39"/>
  <c r="G83" i="39"/>
  <c r="K82" i="39"/>
  <c r="K81" i="39"/>
  <c r="G81" i="39"/>
  <c r="K80" i="39"/>
  <c r="G80" i="39"/>
  <c r="K79" i="39"/>
  <c r="G79" i="39"/>
  <c r="K78" i="39"/>
  <c r="G78" i="39"/>
  <c r="K77" i="39"/>
  <c r="G77" i="39"/>
  <c r="K76" i="39"/>
  <c r="G76" i="39"/>
  <c r="K75" i="39"/>
  <c r="G75" i="39"/>
  <c r="K74" i="39"/>
  <c r="G74" i="39"/>
  <c r="K73" i="39"/>
  <c r="G73" i="39"/>
  <c r="K72" i="39"/>
  <c r="G72" i="39"/>
  <c r="K71" i="39"/>
  <c r="G71" i="39"/>
  <c r="K70" i="39"/>
  <c r="G70" i="39"/>
  <c r="K69" i="39"/>
  <c r="G69" i="39"/>
  <c r="K68" i="39"/>
  <c r="G68" i="39"/>
  <c r="K67" i="39"/>
  <c r="G67" i="39"/>
  <c r="K66" i="39"/>
  <c r="G66" i="39"/>
  <c r="K65" i="39"/>
  <c r="G65" i="39"/>
  <c r="K64" i="39"/>
  <c r="G64" i="39"/>
  <c r="K63" i="39"/>
  <c r="G63" i="39"/>
  <c r="K62" i="39"/>
  <c r="G62" i="39"/>
  <c r="K61" i="39"/>
  <c r="G61" i="39"/>
  <c r="K60" i="39"/>
  <c r="G60" i="39"/>
  <c r="K59" i="39"/>
  <c r="G59" i="39"/>
  <c r="K58" i="39"/>
  <c r="G58" i="39"/>
  <c r="K57" i="39"/>
  <c r="G57" i="39"/>
  <c r="K56" i="39"/>
  <c r="G56" i="39"/>
  <c r="K55" i="39"/>
  <c r="G55" i="39"/>
  <c r="K54" i="39"/>
  <c r="G54" i="39"/>
  <c r="K53" i="39"/>
  <c r="G53" i="39"/>
  <c r="K52" i="39"/>
  <c r="G52" i="39"/>
  <c r="AP51" i="39"/>
  <c r="K51" i="39"/>
  <c r="G51" i="39"/>
  <c r="AP50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AY38" i="39"/>
  <c r="AP38" i="39"/>
  <c r="K38" i="39"/>
  <c r="G38" i="39"/>
  <c r="AY37" i="39"/>
  <c r="AP37" i="39"/>
  <c r="K37" i="39"/>
  <c r="G37" i="39"/>
  <c r="BH36" i="39"/>
  <c r="AY36" i="39"/>
  <c r="AP36" i="39"/>
  <c r="G36" i="39"/>
  <c r="BH35" i="39"/>
  <c r="AY35" i="39"/>
  <c r="AP35" i="39"/>
  <c r="K35" i="39"/>
  <c r="G35" i="39"/>
  <c r="BH34" i="39"/>
  <c r="AY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AP24" i="39"/>
  <c r="AG24" i="39"/>
  <c r="BQ23" i="39"/>
  <c r="BH23" i="39"/>
  <c r="AY23" i="39"/>
  <c r="AP23" i="39"/>
  <c r="K23" i="39"/>
  <c r="G23" i="39"/>
  <c r="BQ22" i="39"/>
  <c r="BH22" i="39"/>
  <c r="AY22" i="39"/>
  <c r="K22" i="39"/>
  <c r="G22" i="39"/>
  <c r="BQ21" i="39"/>
  <c r="BH21" i="39"/>
  <c r="AY21" i="39"/>
  <c r="AP21" i="39"/>
  <c r="K21" i="39"/>
  <c r="G21" i="39"/>
  <c r="BQ20" i="39"/>
  <c r="BH20" i="39"/>
  <c r="AY20" i="39"/>
  <c r="AP20" i="39"/>
  <c r="K20" i="39"/>
  <c r="G20" i="39"/>
  <c r="BQ19" i="39"/>
  <c r="BH19" i="39"/>
  <c r="AY19" i="39"/>
  <c r="AP19" i="39"/>
  <c r="K19" i="39"/>
  <c r="G19" i="39"/>
  <c r="BQ18" i="39"/>
  <c r="BH18" i="39"/>
  <c r="AY18" i="39"/>
  <c r="AP18" i="39"/>
  <c r="K18" i="39"/>
  <c r="G18" i="39"/>
  <c r="BQ17" i="39"/>
  <c r="BH17" i="39"/>
  <c r="AY17" i="39"/>
  <c r="AP17" i="39"/>
  <c r="K17" i="39"/>
  <c r="G17" i="39"/>
  <c r="BQ16" i="39"/>
  <c r="BH16" i="39"/>
  <c r="AY16" i="39"/>
  <c r="AP16" i="39"/>
  <c r="K16" i="39"/>
  <c r="G16" i="39"/>
  <c r="BQ15" i="39"/>
  <c r="BH15" i="39"/>
  <c r="AY15" i="39"/>
  <c r="AP15" i="39"/>
  <c r="K15" i="39"/>
  <c r="G15" i="39"/>
  <c r="BQ14" i="39"/>
  <c r="BH14" i="39"/>
  <c r="AX14" i="39"/>
  <c r="AP14" i="39"/>
  <c r="K14" i="39"/>
  <c r="G14" i="39"/>
  <c r="BQ13" i="39"/>
  <c r="BH13" i="39"/>
  <c r="AX13" i="39"/>
  <c r="AP13" i="39"/>
  <c r="K13" i="39"/>
  <c r="G13" i="39"/>
  <c r="BQ12" i="39"/>
  <c r="BH12" i="39"/>
  <c r="AX12" i="39"/>
  <c r="AP12" i="39"/>
  <c r="K12" i="39"/>
  <c r="G12" i="39"/>
  <c r="BQ11" i="39"/>
  <c r="BH11" i="39"/>
  <c r="AX11" i="39"/>
  <c r="AP11" i="39"/>
  <c r="K11" i="39"/>
  <c r="G11" i="39"/>
  <c r="BQ10" i="39"/>
  <c r="BH10" i="39"/>
  <c r="AX10" i="39"/>
  <c r="AP10" i="39"/>
  <c r="K10" i="39"/>
  <c r="G10" i="39"/>
  <c r="BQ9" i="39"/>
  <c r="BH9" i="39"/>
  <c r="AX9" i="39"/>
  <c r="AP9" i="39"/>
  <c r="K9" i="39"/>
  <c r="G9" i="39"/>
  <c r="BQ8" i="39"/>
  <c r="BH8" i="39"/>
  <c r="AX8" i="39"/>
  <c r="AP8" i="39"/>
  <c r="K8" i="39"/>
  <c r="G8" i="39"/>
  <c r="BQ7" i="39"/>
  <c r="BH7" i="39"/>
  <c r="AX7" i="39"/>
  <c r="AP7" i="39"/>
  <c r="K7" i="39"/>
  <c r="G7" i="39"/>
  <c r="BQ6" i="39"/>
  <c r="BH6" i="39"/>
  <c r="AX6" i="39"/>
  <c r="AP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37" i="2" l="1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K104" i="38"/>
  <c r="G104" i="38"/>
  <c r="K103" i="38"/>
  <c r="G103" i="38"/>
  <c r="K102" i="38"/>
  <c r="G102" i="38"/>
  <c r="K101" i="38"/>
  <c r="G101" i="38"/>
  <c r="K100" i="38"/>
  <c r="G100" i="38"/>
  <c r="K99" i="38"/>
  <c r="G99" i="38"/>
  <c r="K98" i="38"/>
  <c r="G98" i="38"/>
  <c r="K97" i="38"/>
  <c r="G97" i="38"/>
  <c r="K96" i="38"/>
  <c r="G96" i="38"/>
  <c r="K95" i="38"/>
  <c r="G95" i="38"/>
  <c r="K94" i="38"/>
  <c r="G94" i="38"/>
  <c r="K93" i="38"/>
  <c r="G93" i="38"/>
  <c r="K92" i="38"/>
  <c r="K91" i="38"/>
  <c r="G91" i="38"/>
  <c r="K90" i="38"/>
  <c r="G90" i="38"/>
  <c r="K89" i="38"/>
  <c r="G89" i="38"/>
  <c r="K88" i="38"/>
  <c r="G88" i="38"/>
  <c r="K87" i="38"/>
  <c r="K86" i="38"/>
  <c r="K85" i="38"/>
  <c r="G85" i="38"/>
  <c r="K84" i="38"/>
  <c r="G84" i="38"/>
  <c r="K83" i="38"/>
  <c r="G83" i="38"/>
  <c r="K82" i="38"/>
  <c r="K81" i="38"/>
  <c r="G81" i="38"/>
  <c r="K80" i="38"/>
  <c r="G80" i="38"/>
  <c r="K79" i="38"/>
  <c r="G79" i="38"/>
  <c r="K78" i="38"/>
  <c r="G78" i="38"/>
  <c r="K77" i="38"/>
  <c r="G77" i="38"/>
  <c r="K76" i="38"/>
  <c r="G76" i="38"/>
  <c r="K75" i="38"/>
  <c r="G75" i="38"/>
  <c r="K74" i="38"/>
  <c r="G74" i="38"/>
  <c r="K73" i="38"/>
  <c r="G73" i="38"/>
  <c r="K72" i="38"/>
  <c r="G72" i="38"/>
  <c r="K71" i="38"/>
  <c r="G71" i="38"/>
  <c r="K70" i="38"/>
  <c r="G70" i="38"/>
  <c r="K69" i="38"/>
  <c r="G69" i="38"/>
  <c r="K68" i="38"/>
  <c r="G68" i="38"/>
  <c r="K67" i="38"/>
  <c r="G67" i="38"/>
  <c r="K66" i="38"/>
  <c r="G66" i="38"/>
  <c r="K65" i="38"/>
  <c r="G65" i="38"/>
  <c r="K64" i="38"/>
  <c r="G64" i="38"/>
  <c r="K63" i="38"/>
  <c r="G63" i="38"/>
  <c r="K62" i="38"/>
  <c r="G62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1" i="38"/>
  <c r="K52" i="38"/>
  <c r="G52" i="38"/>
  <c r="AP50" i="38"/>
  <c r="K51" i="38"/>
  <c r="G51" i="38"/>
  <c r="AP49" i="38"/>
  <c r="K50" i="38"/>
  <c r="G50" i="38"/>
  <c r="AP48" i="38"/>
  <c r="K49" i="38"/>
  <c r="G49" i="38"/>
  <c r="AP47" i="38"/>
  <c r="K48" i="38"/>
  <c r="G48" i="38"/>
  <c r="AP46" i="38"/>
  <c r="K47" i="38"/>
  <c r="G47" i="38"/>
  <c r="AP45" i="38"/>
  <c r="K46" i="38"/>
  <c r="G46" i="38"/>
  <c r="AP44" i="38"/>
  <c r="K45" i="38"/>
  <c r="G45" i="38"/>
  <c r="AP43" i="38"/>
  <c r="K44" i="38"/>
  <c r="G44" i="38"/>
  <c r="AP42" i="38"/>
  <c r="K43" i="38"/>
  <c r="G43" i="38"/>
  <c r="AY42" i="38"/>
  <c r="AP41" i="38"/>
  <c r="K42" i="38"/>
  <c r="G42" i="38"/>
  <c r="AY41" i="38"/>
  <c r="AP40" i="38"/>
  <c r="K41" i="38"/>
  <c r="G41" i="38"/>
  <c r="AY40" i="38"/>
  <c r="AP39" i="38"/>
  <c r="K40" i="38"/>
  <c r="G40" i="38"/>
  <c r="AY39" i="38"/>
  <c r="AP38" i="38"/>
  <c r="K39" i="38"/>
  <c r="G39" i="38"/>
  <c r="AY38" i="38"/>
  <c r="AP37" i="38"/>
  <c r="K38" i="38"/>
  <c r="G38" i="38"/>
  <c r="AY37" i="38"/>
  <c r="AP36" i="38"/>
  <c r="K37" i="38"/>
  <c r="G37" i="38"/>
  <c r="BH36" i="38"/>
  <c r="AY36" i="38"/>
  <c r="AP35" i="38"/>
  <c r="G36" i="38"/>
  <c r="BH35" i="38"/>
  <c r="AY35" i="38"/>
  <c r="K35" i="38"/>
  <c r="G35" i="38"/>
  <c r="BH34" i="38"/>
  <c r="AY34" i="38"/>
  <c r="AP33" i="38"/>
  <c r="G34" i="38"/>
  <c r="BH33" i="38"/>
  <c r="AY33" i="38"/>
  <c r="AP32" i="38"/>
  <c r="K33" i="38"/>
  <c r="G33" i="38"/>
  <c r="BH32" i="38"/>
  <c r="AY32" i="38"/>
  <c r="AP31" i="38"/>
  <c r="K32" i="38"/>
  <c r="G32" i="38"/>
  <c r="BH31" i="38"/>
  <c r="AY31" i="38"/>
  <c r="AP30" i="38"/>
  <c r="K31" i="38"/>
  <c r="G31" i="38"/>
  <c r="BQ30" i="38"/>
  <c r="BH30" i="38"/>
  <c r="AY30" i="38"/>
  <c r="AP29" i="38"/>
  <c r="K30" i="38"/>
  <c r="G30" i="38"/>
  <c r="BQ29" i="38"/>
  <c r="BH29" i="38"/>
  <c r="AY29" i="38"/>
  <c r="AP28" i="38"/>
  <c r="K29" i="38"/>
  <c r="G29" i="38"/>
  <c r="BQ28" i="38"/>
  <c r="BH28" i="38"/>
  <c r="AY28" i="38"/>
  <c r="AP27" i="38"/>
  <c r="K28" i="38"/>
  <c r="G28" i="38"/>
  <c r="BQ27" i="38"/>
  <c r="BH27" i="38"/>
  <c r="AY27" i="38"/>
  <c r="AP26" i="38"/>
  <c r="K27" i="38"/>
  <c r="G27" i="38"/>
  <c r="BQ26" i="38"/>
  <c r="BH26" i="38"/>
  <c r="AY26" i="38"/>
  <c r="AP25" i="38"/>
  <c r="K26" i="38"/>
  <c r="G26" i="38"/>
  <c r="BQ25" i="38"/>
  <c r="BH25" i="38"/>
  <c r="AY25" i="38"/>
  <c r="AP24" i="38"/>
  <c r="K25" i="38"/>
  <c r="G25" i="38"/>
  <c r="AP23" i="38"/>
  <c r="BQ23" i="38"/>
  <c r="BH23" i="38"/>
  <c r="AY23" i="38"/>
  <c r="K23" i="38"/>
  <c r="G23" i="38"/>
  <c r="BQ22" i="38"/>
  <c r="BH22" i="38"/>
  <c r="AY22" i="38"/>
  <c r="K22" i="38"/>
  <c r="G22" i="38"/>
  <c r="BQ21" i="38"/>
  <c r="BH21" i="38"/>
  <c r="AY21" i="38"/>
  <c r="K21" i="38"/>
  <c r="G21" i="38"/>
  <c r="BQ20" i="38"/>
  <c r="BH20" i="38"/>
  <c r="AY20" i="38"/>
  <c r="K20" i="38"/>
  <c r="G20" i="38"/>
  <c r="BQ19" i="38"/>
  <c r="BH19" i="38"/>
  <c r="AY19" i="38"/>
  <c r="K19" i="38"/>
  <c r="G19" i="38"/>
  <c r="BQ18" i="38"/>
  <c r="BH18" i="38"/>
  <c r="AY18" i="38"/>
  <c r="K18" i="38"/>
  <c r="G18" i="38"/>
  <c r="BQ17" i="38"/>
  <c r="BH17" i="38"/>
  <c r="AY17" i="38"/>
  <c r="K17" i="38"/>
  <c r="G17" i="38"/>
  <c r="BQ16" i="38"/>
  <c r="BH16" i="38"/>
  <c r="AY16" i="38"/>
  <c r="K16" i="38"/>
  <c r="G16" i="38"/>
  <c r="BQ15" i="38"/>
  <c r="BH15" i="38"/>
  <c r="AY15" i="38"/>
  <c r="K15" i="38"/>
  <c r="G15" i="38"/>
  <c r="BQ14" i="38"/>
  <c r="BH14" i="38"/>
  <c r="AX14" i="38"/>
  <c r="K14" i="38"/>
  <c r="G14" i="38"/>
  <c r="BQ13" i="38"/>
  <c r="BH13" i="38"/>
  <c r="AX13" i="38"/>
  <c r="K13" i="38"/>
  <c r="G13" i="38"/>
  <c r="BQ12" i="38"/>
  <c r="BH12" i="38"/>
  <c r="AX12" i="38"/>
  <c r="K12" i="38"/>
  <c r="G12" i="38"/>
  <c r="BQ11" i="38"/>
  <c r="BH11" i="38"/>
  <c r="AX11" i="38"/>
  <c r="K11" i="38"/>
  <c r="G11" i="38"/>
  <c r="BQ10" i="38"/>
  <c r="BH10" i="38"/>
  <c r="AX10" i="38"/>
  <c r="K10" i="38"/>
  <c r="G10" i="38"/>
  <c r="BQ9" i="38"/>
  <c r="BH9" i="38"/>
  <c r="AX9" i="38"/>
  <c r="K9" i="38"/>
  <c r="G9" i="38"/>
  <c r="BQ8" i="38"/>
  <c r="BH8" i="38"/>
  <c r="AX8" i="38"/>
  <c r="K8" i="38"/>
  <c r="G8" i="38"/>
  <c r="BQ7" i="38"/>
  <c r="BH7" i="38"/>
  <c r="AX7" i="38"/>
  <c r="K7" i="38"/>
  <c r="G7" i="38"/>
  <c r="BQ6" i="38"/>
  <c r="BH6" i="38"/>
  <c r="AX6" i="38"/>
  <c r="K6" i="38"/>
  <c r="G6" i="38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F12" i="35"/>
  <c r="AG12" i="35" s="1"/>
  <c r="AF11" i="35"/>
  <c r="AG11" i="35" s="1"/>
  <c r="AG21" i="35" l="1"/>
  <c r="AP9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K104" i="37"/>
  <c r="G104" i="37"/>
  <c r="K103" i="37"/>
  <c r="G103" i="37"/>
  <c r="K102" i="37"/>
  <c r="G102" i="37"/>
  <c r="K101" i="37"/>
  <c r="G101" i="37"/>
  <c r="K100" i="37"/>
  <c r="G100" i="37"/>
  <c r="K99" i="37"/>
  <c r="G99" i="37"/>
  <c r="K98" i="37"/>
  <c r="G98" i="37"/>
  <c r="K97" i="37"/>
  <c r="G97" i="37"/>
  <c r="K96" i="37"/>
  <c r="G96" i="37"/>
  <c r="K95" i="37"/>
  <c r="G95" i="37"/>
  <c r="K94" i="37"/>
  <c r="G94" i="37"/>
  <c r="K93" i="37"/>
  <c r="G93" i="37"/>
  <c r="K92" i="37"/>
  <c r="K91" i="37"/>
  <c r="G91" i="37"/>
  <c r="K90" i="37"/>
  <c r="G90" i="37"/>
  <c r="K89" i="37"/>
  <c r="G89" i="37"/>
  <c r="K88" i="37"/>
  <c r="G88" i="37"/>
  <c r="K87" i="37"/>
  <c r="K86" i="37"/>
  <c r="K85" i="37"/>
  <c r="G85" i="37"/>
  <c r="K84" i="37"/>
  <c r="G84" i="37"/>
  <c r="K83" i="37"/>
  <c r="G83" i="37"/>
  <c r="K82" i="37"/>
  <c r="K81" i="37"/>
  <c r="G81" i="37"/>
  <c r="K80" i="37"/>
  <c r="G80" i="37"/>
  <c r="K79" i="37"/>
  <c r="G79" i="37"/>
  <c r="K78" i="37"/>
  <c r="G78" i="37"/>
  <c r="K77" i="37"/>
  <c r="G77" i="37"/>
  <c r="K76" i="37"/>
  <c r="G76" i="37"/>
  <c r="K75" i="37"/>
  <c r="G75" i="37"/>
  <c r="K74" i="37"/>
  <c r="G74" i="37"/>
  <c r="K73" i="37"/>
  <c r="G73" i="37"/>
  <c r="K72" i="37"/>
  <c r="G72" i="37"/>
  <c r="K71" i="37"/>
  <c r="G71" i="37"/>
  <c r="K70" i="37"/>
  <c r="G70" i="37"/>
  <c r="K69" i="37"/>
  <c r="G69" i="37"/>
  <c r="K68" i="37"/>
  <c r="G68" i="37"/>
  <c r="K67" i="37"/>
  <c r="G67" i="37"/>
  <c r="K66" i="37"/>
  <c r="G66" i="37"/>
  <c r="K65" i="37"/>
  <c r="G65" i="37"/>
  <c r="K64" i="37"/>
  <c r="G64" i="37"/>
  <c r="K63" i="37"/>
  <c r="G63" i="37"/>
  <c r="K62" i="37"/>
  <c r="G62" i="37"/>
  <c r="K61" i="37"/>
  <c r="G61" i="37"/>
  <c r="K60" i="37"/>
  <c r="G60" i="37"/>
  <c r="K59" i="37"/>
  <c r="G59" i="37"/>
  <c r="K58" i="37"/>
  <c r="G58" i="37"/>
  <c r="K57" i="37"/>
  <c r="G57" i="37"/>
  <c r="K56" i="37"/>
  <c r="G56" i="37"/>
  <c r="K55" i="37"/>
  <c r="G55" i="37"/>
  <c r="K54" i="37"/>
  <c r="G54" i="37"/>
  <c r="K53" i="37"/>
  <c r="G53" i="37"/>
  <c r="AP53" i="37"/>
  <c r="K52" i="37"/>
  <c r="G52" i="37"/>
  <c r="AP52" i="37"/>
  <c r="K51" i="37"/>
  <c r="G51" i="37"/>
  <c r="AP51" i="37"/>
  <c r="K50" i="37"/>
  <c r="G50" i="37"/>
  <c r="AP50" i="37"/>
  <c r="K49" i="37"/>
  <c r="G49" i="37"/>
  <c r="AP49" i="37"/>
  <c r="K48" i="37"/>
  <c r="G48" i="37"/>
  <c r="AP48" i="37"/>
  <c r="K47" i="37"/>
  <c r="G47" i="37"/>
  <c r="AP47" i="37"/>
  <c r="K46" i="37"/>
  <c r="G46" i="37"/>
  <c r="AP46" i="37"/>
  <c r="K45" i="37"/>
  <c r="G45" i="37"/>
  <c r="AP45" i="37"/>
  <c r="K44" i="37"/>
  <c r="G44" i="37"/>
  <c r="AP44" i="37"/>
  <c r="K43" i="37"/>
  <c r="G43" i="37"/>
  <c r="AY42" i="37"/>
  <c r="AP43" i="37"/>
  <c r="K42" i="37"/>
  <c r="G42" i="37"/>
  <c r="AY41" i="37"/>
  <c r="AP42" i="37"/>
  <c r="K41" i="37"/>
  <c r="G41" i="37"/>
  <c r="AY40" i="37"/>
  <c r="AP41" i="37"/>
  <c r="K40" i="37"/>
  <c r="G40" i="37"/>
  <c r="AY39" i="37"/>
  <c r="AP40" i="37"/>
  <c r="K39" i="37"/>
  <c r="G39" i="37"/>
  <c r="AY38" i="37"/>
  <c r="AP39" i="37"/>
  <c r="K38" i="37"/>
  <c r="G38" i="37"/>
  <c r="AY37" i="37"/>
  <c r="AP38" i="37"/>
  <c r="K37" i="37"/>
  <c r="G37" i="37"/>
  <c r="BH36" i="37"/>
  <c r="AY36" i="37"/>
  <c r="AP37" i="37"/>
  <c r="G36" i="37"/>
  <c r="BH35" i="37"/>
  <c r="AY35" i="37"/>
  <c r="K35" i="37"/>
  <c r="G35" i="37"/>
  <c r="BH34" i="37"/>
  <c r="AY34" i="37"/>
  <c r="AP35" i="37"/>
  <c r="G34" i="37"/>
  <c r="BH33" i="37"/>
  <c r="AY33" i="37"/>
  <c r="AP34" i="37"/>
  <c r="K33" i="37"/>
  <c r="G33" i="37"/>
  <c r="BH32" i="37"/>
  <c r="AY32" i="37"/>
  <c r="AP33" i="37"/>
  <c r="K32" i="37"/>
  <c r="G32" i="37"/>
  <c r="BH31" i="37"/>
  <c r="AY31" i="37"/>
  <c r="AP32" i="37"/>
  <c r="K31" i="37"/>
  <c r="G31" i="37"/>
  <c r="BQ30" i="37"/>
  <c r="BH30" i="37"/>
  <c r="AY30" i="37"/>
  <c r="AP31" i="37"/>
  <c r="K30" i="37"/>
  <c r="G30" i="37"/>
  <c r="BQ29" i="37"/>
  <c r="BH29" i="37"/>
  <c r="AY29" i="37"/>
  <c r="AP30" i="37"/>
  <c r="K29" i="37"/>
  <c r="G29" i="37"/>
  <c r="BQ28" i="37"/>
  <c r="BH28" i="37"/>
  <c r="AY28" i="37"/>
  <c r="AP29" i="37"/>
  <c r="K28" i="37"/>
  <c r="G28" i="37"/>
  <c r="BQ27" i="37"/>
  <c r="BH27" i="37"/>
  <c r="AY27" i="37"/>
  <c r="AP28" i="37"/>
  <c r="K27" i="37"/>
  <c r="G27" i="37"/>
  <c r="BQ26" i="37"/>
  <c r="BH26" i="37"/>
  <c r="AY26" i="37"/>
  <c r="AP27" i="37"/>
  <c r="K26" i="37"/>
  <c r="G26" i="37"/>
  <c r="BQ25" i="37"/>
  <c r="BH25" i="37"/>
  <c r="AY25" i="37"/>
  <c r="AP26" i="37"/>
  <c r="K25" i="37"/>
  <c r="G25" i="37"/>
  <c r="AP25" i="37"/>
  <c r="AG24" i="37"/>
  <c r="BQ23" i="37"/>
  <c r="BH23" i="37"/>
  <c r="AY23" i="37"/>
  <c r="AG23" i="37"/>
  <c r="K23" i="37"/>
  <c r="G23" i="37"/>
  <c r="BQ22" i="37"/>
  <c r="BH22" i="37"/>
  <c r="AY22" i="37"/>
  <c r="AP23" i="37"/>
  <c r="AG22" i="37"/>
  <c r="K22" i="37"/>
  <c r="G22" i="37"/>
  <c r="BQ21" i="37"/>
  <c r="BH21" i="37"/>
  <c r="AY21" i="37"/>
  <c r="AP22" i="37"/>
  <c r="AG21" i="37"/>
  <c r="K21" i="37"/>
  <c r="G21" i="37"/>
  <c r="BQ20" i="37"/>
  <c r="BH20" i="37"/>
  <c r="AY20" i="37"/>
  <c r="AP21" i="37"/>
  <c r="AG20" i="37"/>
  <c r="K20" i="37"/>
  <c r="G20" i="37"/>
  <c r="BQ19" i="37"/>
  <c r="BH19" i="37"/>
  <c r="AY19" i="37"/>
  <c r="AP20" i="37"/>
  <c r="AG19" i="37"/>
  <c r="K19" i="37"/>
  <c r="G19" i="37"/>
  <c r="BQ18" i="37"/>
  <c r="BH18" i="37"/>
  <c r="AY18" i="37"/>
  <c r="AP19" i="37"/>
  <c r="AG18" i="37"/>
  <c r="K18" i="37"/>
  <c r="G18" i="37"/>
  <c r="BQ17" i="37"/>
  <c r="BH17" i="37"/>
  <c r="AY17" i="37"/>
  <c r="AP18" i="37"/>
  <c r="AG17" i="37"/>
  <c r="K17" i="37"/>
  <c r="G17" i="37"/>
  <c r="BQ16" i="37"/>
  <c r="BH16" i="37"/>
  <c r="AY16" i="37"/>
  <c r="AP17" i="37"/>
  <c r="AG16" i="37"/>
  <c r="K16" i="37"/>
  <c r="G16" i="37"/>
  <c r="BQ15" i="37"/>
  <c r="BH15" i="37"/>
  <c r="AY15" i="37"/>
  <c r="AP16" i="37"/>
  <c r="AG15" i="37"/>
  <c r="K15" i="37"/>
  <c r="G15" i="37"/>
  <c r="BQ14" i="37"/>
  <c r="BH14" i="37"/>
  <c r="AX14" i="37"/>
  <c r="AP15" i="37"/>
  <c r="AG14" i="37"/>
  <c r="K14" i="37"/>
  <c r="G14" i="37"/>
  <c r="BQ13" i="37"/>
  <c r="BH13" i="37"/>
  <c r="AX13" i="37"/>
  <c r="AP14" i="37"/>
  <c r="AG13" i="37"/>
  <c r="K13" i="37"/>
  <c r="G13" i="37"/>
  <c r="BQ12" i="37"/>
  <c r="BH12" i="37"/>
  <c r="AX12" i="37"/>
  <c r="AP13" i="37"/>
  <c r="AG12" i="37"/>
  <c r="K12" i="37"/>
  <c r="G12" i="37"/>
  <c r="BQ11" i="37"/>
  <c r="BH11" i="37"/>
  <c r="AX11" i="37"/>
  <c r="AP12" i="37"/>
  <c r="AG11" i="37"/>
  <c r="K11" i="37"/>
  <c r="G11" i="37"/>
  <c r="BQ10" i="37"/>
  <c r="BH10" i="37"/>
  <c r="AX10" i="37"/>
  <c r="AP11" i="37"/>
  <c r="AG10" i="37"/>
  <c r="K10" i="37"/>
  <c r="G10" i="37"/>
  <c r="BQ9" i="37"/>
  <c r="BH9" i="37"/>
  <c r="AX9" i="37"/>
  <c r="AG9" i="37"/>
  <c r="K9" i="37"/>
  <c r="G9" i="37"/>
  <c r="BQ8" i="37"/>
  <c r="BH8" i="37"/>
  <c r="AX8" i="37"/>
  <c r="AG8" i="37"/>
  <c r="K8" i="37"/>
  <c r="G8" i="37"/>
  <c r="BQ7" i="37"/>
  <c r="BH7" i="37"/>
  <c r="AX7" i="37"/>
  <c r="AP8" i="37"/>
  <c r="AG7" i="37"/>
  <c r="K7" i="37"/>
  <c r="G7" i="37"/>
  <c r="BQ6" i="37"/>
  <c r="BH6" i="37"/>
  <c r="AX6" i="37"/>
  <c r="AP7" i="37"/>
  <c r="AG6" i="37"/>
  <c r="K6" i="37"/>
  <c r="G6" i="37"/>
  <c r="Q27" i="35"/>
  <c r="X15" i="36"/>
  <c r="X13" i="36"/>
  <c r="X12" i="36"/>
  <c r="X10" i="36"/>
  <c r="X8" i="36"/>
  <c r="AP10" i="37" l="1"/>
  <c r="X25" i="37" s="1"/>
  <c r="D7" i="3"/>
  <c r="D8" i="3" s="1"/>
  <c r="D9" i="3" s="1"/>
  <c r="H7" i="3"/>
  <c r="H8" i="3" s="1"/>
  <c r="H9" i="3" s="1"/>
  <c r="L7" i="3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P7" i="3"/>
  <c r="P8" i="3" s="1"/>
  <c r="P9" i="3" s="1"/>
  <c r="T7" i="3"/>
  <c r="T8" i="3" s="1"/>
  <c r="T9" i="3" s="1"/>
  <c r="X7" i="3"/>
  <c r="AB7" i="3"/>
  <c r="AB8" i="3" s="1"/>
  <c r="AB9" i="3" s="1"/>
  <c r="AF7" i="3"/>
  <c r="AF8" i="3" s="1"/>
  <c r="AF9" i="3" s="1"/>
  <c r="AJ7" i="3"/>
  <c r="AJ8" i="3" s="1"/>
  <c r="AJ9" i="3" s="1"/>
  <c r="X8" i="3"/>
  <c r="X9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X32" i="36"/>
  <c r="Q39" i="36"/>
  <c r="K39" i="36"/>
  <c r="G39" i="36"/>
  <c r="AY38" i="36"/>
  <c r="X31" i="36"/>
  <c r="Q38" i="36"/>
  <c r="K38" i="36"/>
  <c r="G38" i="36"/>
  <c r="AY37" i="36"/>
  <c r="X30" i="36"/>
  <c r="Q37" i="36"/>
  <c r="K37" i="36"/>
  <c r="G37" i="36"/>
  <c r="BH36" i="36"/>
  <c r="AY36" i="36"/>
  <c r="Q36" i="36"/>
  <c r="G36" i="36"/>
  <c r="BH35" i="36"/>
  <c r="AY35" i="36"/>
  <c r="X28" i="36"/>
  <c r="Q35" i="36"/>
  <c r="K35" i="36"/>
  <c r="G35" i="36"/>
  <c r="BH34" i="36"/>
  <c r="AY34" i="36"/>
  <c r="Q34" i="36"/>
  <c r="G34" i="36"/>
  <c r="BH33" i="36"/>
  <c r="AY33" i="36"/>
  <c r="X26" i="36"/>
  <c r="Q33" i="36"/>
  <c r="K33" i="36"/>
  <c r="G33" i="36"/>
  <c r="BH32" i="36"/>
  <c r="AY32" i="36"/>
  <c r="X25" i="36"/>
  <c r="Q32" i="36"/>
  <c r="K32" i="36"/>
  <c r="G32" i="36"/>
  <c r="BH31" i="36"/>
  <c r="AY31" i="36"/>
  <c r="X24" i="36"/>
  <c r="Q31" i="36"/>
  <c r="K31" i="36"/>
  <c r="G31" i="36"/>
  <c r="BQ30" i="36"/>
  <c r="BH30" i="36"/>
  <c r="AY30" i="36"/>
  <c r="Q30" i="36"/>
  <c r="K30" i="36"/>
  <c r="G30" i="36"/>
  <c r="BQ29" i="36"/>
  <c r="BH29" i="36"/>
  <c r="AY29" i="36"/>
  <c r="X22" i="36"/>
  <c r="Q29" i="36"/>
  <c r="K29" i="36"/>
  <c r="G29" i="36"/>
  <c r="BQ28" i="36"/>
  <c r="BH28" i="36"/>
  <c r="AY28" i="36"/>
  <c r="X21" i="36"/>
  <c r="Q28" i="36"/>
  <c r="K28" i="36"/>
  <c r="G28" i="36"/>
  <c r="BQ27" i="36"/>
  <c r="BH27" i="36"/>
  <c r="AY27" i="36"/>
  <c r="X20" i="36"/>
  <c r="Q27" i="36"/>
  <c r="K27" i="36"/>
  <c r="G27" i="36"/>
  <c r="BQ26" i="36"/>
  <c r="BH26" i="36"/>
  <c r="AY26" i="36"/>
  <c r="X17" i="36"/>
  <c r="Q26" i="36"/>
  <c r="K26" i="36"/>
  <c r="G26" i="36"/>
  <c r="BQ25" i="36"/>
  <c r="BH25" i="36"/>
  <c r="AY25" i="36"/>
  <c r="X16" i="36"/>
  <c r="Q25" i="36"/>
  <c r="K25" i="36"/>
  <c r="G25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G22" i="36"/>
  <c r="X18" i="36"/>
  <c r="Q22" i="36"/>
  <c r="K22" i="36"/>
  <c r="G22" i="36"/>
  <c r="BQ21" i="36"/>
  <c r="BH21" i="36"/>
  <c r="AY21" i="36"/>
  <c r="AG21" i="36"/>
  <c r="Q21" i="36"/>
  <c r="K21" i="36"/>
  <c r="G21" i="36"/>
  <c r="BQ20" i="36"/>
  <c r="BH20" i="36"/>
  <c r="AY20" i="36"/>
  <c r="AG20" i="36"/>
  <c r="Q20" i="36"/>
  <c r="K20" i="36"/>
  <c r="G20" i="36"/>
  <c r="BQ19" i="36"/>
  <c r="BH19" i="36"/>
  <c r="AY19" i="36"/>
  <c r="AG19" i="36"/>
  <c r="Q19" i="36"/>
  <c r="K19" i="36"/>
  <c r="G19" i="36"/>
  <c r="BQ18" i="36"/>
  <c r="BH18" i="36"/>
  <c r="AY18" i="36"/>
  <c r="AG18" i="36"/>
  <c r="X14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G16" i="36"/>
  <c r="Q16" i="36"/>
  <c r="K16" i="36"/>
  <c r="G16" i="36"/>
  <c r="BQ15" i="36"/>
  <c r="BH15" i="36"/>
  <c r="AY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X7" i="36"/>
  <c r="Q7" i="36"/>
  <c r="K7" i="36"/>
  <c r="G7" i="36"/>
  <c r="BQ6" i="36"/>
  <c r="BH6" i="36"/>
  <c r="AX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29" i="36" l="1"/>
  <c r="Q13" i="35"/>
  <c r="W6" i="35" l="1"/>
  <c r="X6" i="35" s="1"/>
  <c r="X46" i="35" s="1"/>
  <c r="X48" i="35" s="1"/>
  <c r="Y46" i="60" s="1"/>
  <c r="G217" i="35" l="1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Q28" i="35"/>
  <c r="K28" i="35"/>
  <c r="G28" i="35"/>
  <c r="BQ27" i="35"/>
  <c r="BH27" i="35"/>
  <c r="AY27" i="35"/>
  <c r="AP27" i="35"/>
  <c r="K27" i="35"/>
  <c r="G27" i="35"/>
  <c r="BQ26" i="35"/>
  <c r="BH26" i="35"/>
  <c r="AY26" i="35"/>
  <c r="AP26" i="35"/>
  <c r="Q26" i="35"/>
  <c r="K26" i="35"/>
  <c r="G26" i="35"/>
  <c r="BQ25" i="35"/>
  <c r="BH25" i="35"/>
  <c r="AY25" i="35"/>
  <c r="AP25" i="35"/>
  <c r="Q25" i="35"/>
  <c r="K25" i="35"/>
  <c r="G25" i="35"/>
  <c r="AP24" i="35"/>
  <c r="Q24" i="35"/>
  <c r="AY23" i="35"/>
  <c r="K23" i="35"/>
  <c r="G23" i="35"/>
  <c r="AY22" i="35"/>
  <c r="AP22" i="35"/>
  <c r="Q22" i="35"/>
  <c r="K22" i="35"/>
  <c r="G22" i="35"/>
  <c r="AY21" i="35"/>
  <c r="AP21" i="35"/>
  <c r="Q21" i="35"/>
  <c r="K21" i="35"/>
  <c r="G21" i="35"/>
  <c r="AY20" i="35"/>
  <c r="AP20" i="35"/>
  <c r="Q20" i="35"/>
  <c r="K20" i="35"/>
  <c r="G20" i="35"/>
  <c r="AY19" i="35"/>
  <c r="AP19" i="35"/>
  <c r="Q19" i="35"/>
  <c r="K19" i="35"/>
  <c r="G19" i="35"/>
  <c r="AY18" i="35"/>
  <c r="AP18" i="35"/>
  <c r="Q18" i="35"/>
  <c r="K18" i="35"/>
  <c r="G18" i="35"/>
  <c r="AY17" i="35"/>
  <c r="AP17" i="35"/>
  <c r="Q17" i="35"/>
  <c r="K17" i="35"/>
  <c r="G17" i="35"/>
  <c r="AY16" i="35"/>
  <c r="AP16" i="35"/>
  <c r="Q16" i="35"/>
  <c r="K16" i="35"/>
  <c r="G16" i="35"/>
  <c r="AY15" i="35"/>
  <c r="AP15" i="35"/>
  <c r="Q15" i="35"/>
  <c r="K15" i="35"/>
  <c r="G15" i="35"/>
  <c r="AX14" i="35"/>
  <c r="AP14" i="35"/>
  <c r="Q14" i="35"/>
  <c r="K14" i="35"/>
  <c r="G14" i="35"/>
  <c r="AX13" i="35"/>
  <c r="AP13" i="35"/>
  <c r="K13" i="35"/>
  <c r="G13" i="35"/>
  <c r="AX12" i="35"/>
  <c r="AP12" i="35"/>
  <c r="Q12" i="35"/>
  <c r="K12" i="35"/>
  <c r="G12" i="35"/>
  <c r="AX11" i="35"/>
  <c r="AP11" i="35"/>
  <c r="Q11" i="35"/>
  <c r="K11" i="35"/>
  <c r="G11" i="35"/>
  <c r="AX10" i="35"/>
  <c r="AP10" i="35"/>
  <c r="Q10" i="35"/>
  <c r="K10" i="35"/>
  <c r="G10" i="35"/>
  <c r="AX9" i="35"/>
  <c r="AP9" i="35"/>
  <c r="Q9" i="35"/>
  <c r="K9" i="35"/>
  <c r="G9" i="35"/>
  <c r="AX8" i="35"/>
  <c r="AP8" i="35"/>
  <c r="Q8" i="35"/>
  <c r="K8" i="35"/>
  <c r="G8" i="35"/>
  <c r="AX7" i="35"/>
  <c r="AP7" i="35"/>
  <c r="Q7" i="35"/>
  <c r="K7" i="35"/>
  <c r="G7" i="35"/>
  <c r="AX6" i="35"/>
  <c r="AP6" i="35"/>
  <c r="Q6" i="35"/>
  <c r="K6" i="35"/>
  <c r="G6" i="35"/>
  <c r="Q23" i="35" l="1"/>
  <c r="R31" i="60" s="1"/>
  <c r="L2581" i="5"/>
  <c r="L1151" i="5" l="1"/>
  <c r="M829" i="5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B101" i="3"/>
  <c r="AJ10" i="3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F10" i="3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B10" i="3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X10" i="3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T10" i="3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P10" i="3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H10" i="3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D10" i="3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AJ25" i="3" l="1"/>
  <c r="AJ26" i="3" s="1"/>
  <c r="AJ27" i="3" s="1"/>
  <c r="AJ28" i="3" s="1"/>
  <c r="AJ29" i="3" s="1"/>
  <c r="AJ30" i="3" s="1"/>
  <c r="AJ31" i="3" s="1"/>
  <c r="AJ32" i="3" s="1"/>
  <c r="AJ33" i="3" s="1"/>
  <c r="AB25" i="3"/>
  <c r="AB26" i="3" s="1"/>
  <c r="AB27" i="3" s="1"/>
  <c r="AB28" i="3" s="1"/>
  <c r="AF25" i="3"/>
  <c r="AF26" i="3" s="1"/>
  <c r="AF27" i="3" s="1"/>
  <c r="AF28" i="3" s="1"/>
  <c r="T25" i="3"/>
  <c r="T26" i="3" s="1"/>
  <c r="T27" i="3" s="1"/>
  <c r="T28" i="3" s="1"/>
  <c r="T29" i="3" s="1"/>
  <c r="T30" i="3" s="1"/>
  <c r="H26" i="3"/>
  <c r="H27" i="3" s="1"/>
  <c r="H25" i="3"/>
  <c r="X25" i="3"/>
  <c r="X26" i="3" s="1"/>
  <c r="X27" i="3" s="1"/>
  <c r="X28" i="3" s="1"/>
  <c r="X29" i="3" s="1"/>
  <c r="X30" i="3" s="1"/>
  <c r="L24" i="3"/>
  <c r="L25" i="3" s="1"/>
  <c r="L26" i="3" s="1"/>
  <c r="L27" i="3" s="1"/>
  <c r="L28" i="3" s="1"/>
  <c r="P25" i="3"/>
  <c r="P26" i="3" s="1"/>
  <c r="P27" i="3" s="1"/>
  <c r="P28" i="3" s="1"/>
  <c r="P29" i="3" s="1"/>
  <c r="P30" i="3" s="1"/>
  <c r="P31" i="3" s="1"/>
  <c r="P32" i="3" s="1"/>
  <c r="P33" i="3" s="1"/>
  <c r="D21" i="3"/>
  <c r="D22" i="3" s="1"/>
  <c r="D23" i="3" s="1"/>
  <c r="D24" i="3" s="1"/>
  <c r="T31" i="3" l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X31" i="3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AF29" i="3"/>
  <c r="AF30" i="3" s="1"/>
  <c r="AB29" i="3"/>
  <c r="AB30" i="3" s="1"/>
  <c r="L29" i="3"/>
  <c r="L30" i="3" s="1"/>
  <c r="P34" i="3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H28" i="3"/>
  <c r="H29" i="3" s="1"/>
  <c r="H30" i="3" s="1"/>
  <c r="AJ34" i="3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AJ48" i="3" s="1"/>
  <c r="D25" i="3"/>
  <c r="D26" i="3" s="1"/>
  <c r="D27" i="3" s="1"/>
  <c r="D28" i="3" s="1"/>
  <c r="D29" i="3" s="1"/>
  <c r="D30" i="3" s="1"/>
  <c r="D31" i="3" s="1"/>
  <c r="D32" i="3" s="1"/>
  <c r="L31" i="3" l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H31" i="3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AB31" i="3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F34" i="3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31" i="3"/>
  <c r="AF32" i="3" s="1"/>
  <c r="AF33" i="3" s="1"/>
  <c r="T49" i="3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AJ49" i="3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P49" i="3"/>
  <c r="P50" i="3" s="1"/>
  <c r="P51" i="3" s="1"/>
  <c r="P52" i="3" s="1"/>
  <c r="P53" i="3" s="1"/>
  <c r="P54" i="3" s="1"/>
  <c r="P55" i="3" s="1"/>
  <c r="X49" i="3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D33" i="3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AB64" i="3" l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J64" i="3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1" i="3" s="1"/>
  <c r="AJ103" i="3" s="1"/>
  <c r="X64" i="3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F64" i="3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1" i="3" s="1"/>
  <c r="AF103" i="3" s="1"/>
  <c r="T64" i="3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L48" i="3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P56" i="3"/>
  <c r="P57" i="3"/>
  <c r="P58" i="3" s="1"/>
  <c r="P59" i="3" s="1"/>
  <c r="P60" i="3" s="1"/>
  <c r="P61" i="3" s="1"/>
  <c r="P62" i="3" s="1"/>
  <c r="P63" i="3" s="1"/>
  <c r="H56" i="3"/>
  <c r="H57" i="3" s="1"/>
  <c r="H58" i="3" s="1"/>
  <c r="H59" i="3" s="1"/>
  <c r="H60" i="3" s="1"/>
  <c r="H61" i="3" s="1"/>
  <c r="H62" i="3" s="1"/>
  <c r="H63" i="3" s="1"/>
  <c r="D49" i="3"/>
  <c r="D50" i="3" s="1"/>
  <c r="D51" i="3" s="1"/>
  <c r="D52" i="3" s="1"/>
  <c r="D53" i="3" s="1"/>
  <c r="D54" i="3" s="1"/>
  <c r="D55" i="3" s="1"/>
  <c r="H64" i="3" l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P64" i="3"/>
  <c r="P65" i="3" s="1"/>
  <c r="P66" i="3" s="1"/>
  <c r="P67" i="3" s="1"/>
  <c r="P68" i="3" s="1"/>
  <c r="P69" i="3" s="1"/>
  <c r="L64" i="3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D56" i="3"/>
  <c r="D57" i="3" s="1"/>
  <c r="D58" i="3" s="1"/>
  <c r="D59" i="3" s="1"/>
  <c r="D60" i="3" s="1"/>
  <c r="D61" i="3" s="1"/>
  <c r="D62" i="3" s="1"/>
  <c r="D63" i="3" s="1"/>
  <c r="P71" i="3" l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P70" i="3"/>
  <c r="D64" i="3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</calcChain>
</file>

<file path=xl/comments1.xml><?xml version="1.0" encoding="utf-8"?>
<comments xmlns="http://schemas.openxmlformats.org/spreadsheetml/2006/main">
  <authors>
    <author>PC</author>
  </authors>
  <commentList>
    <comment ref="P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662,000
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3/1
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3/1
</t>
        </r>
      </text>
    </comment>
  </commentList>
</comments>
</file>

<file path=xl/comments2.xml><?xml version="1.0" encoding="utf-8"?>
<comments xmlns="http://schemas.openxmlformats.org/spreadsheetml/2006/main">
  <authors>
    <author>PC</author>
    <author>WAYUU</author>
  </authors>
  <commentList>
    <comment ref="AO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662,000
</t>
        </r>
      </text>
    </comment>
    <comment ref="R10" authorId="1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8/1
</t>
        </r>
      </text>
    </comment>
  </commentList>
</comments>
</file>

<file path=xl/comments3.xml><?xml version="1.0" encoding="utf-8"?>
<comments xmlns="http://schemas.openxmlformats.org/spreadsheetml/2006/main">
  <authors>
    <author>WAYUU</author>
    <author>PC</author>
  </authors>
  <commentList>
    <comment ref="R6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5/1</t>
        </r>
      </text>
    </comment>
    <comment ref="AM6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1 pcs </t>
        </r>
      </text>
    </comment>
    <comment ref="R7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5/1
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5/1
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5/1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5/1</t>
        </r>
      </text>
    </comment>
    <comment ref="P18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400,000
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5/1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5/1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dipakai 9/1</t>
        </r>
      </text>
    </comment>
    <comment ref="R22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11/1
</t>
        </r>
      </text>
    </comment>
    <comment ref="R23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11/1
</t>
        </r>
      </text>
    </comment>
    <comment ref="R24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11/1
</t>
        </r>
      </text>
    </comment>
    <comment ref="R25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11/1
</t>
        </r>
      </text>
    </comment>
  </commentList>
</comments>
</file>

<file path=xl/comments4.xml><?xml version="1.0" encoding="utf-8"?>
<comments xmlns="http://schemas.openxmlformats.org/spreadsheetml/2006/main">
  <authors>
    <author>PC</author>
  </authors>
  <commentList>
    <comment ref="P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6,850,000
</t>
        </r>
      </text>
    </comment>
    <comment ref="P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7,920,000
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 kotak / 20 Pcs </t>
        </r>
      </text>
    </comment>
  </commentList>
</comments>
</file>

<file path=xl/comments5.xml><?xml version="1.0" encoding="utf-8"?>
<comments xmlns="http://schemas.openxmlformats.org/spreadsheetml/2006/main">
  <authors>
    <author>PC</author>
  </authors>
  <commentList>
    <comment ref="N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1 Roll / 25 mtr</t>
        </r>
      </text>
    </comment>
    <comment ref="N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1 Roll / 25 mtr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krim tgl 5/1
</t>
        </r>
      </text>
    </comment>
    <comment ref="P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1,200,000
</t>
        </r>
      </text>
    </comment>
    <comment ref="P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220,000
</t>
        </r>
      </text>
    </comment>
    <comment ref="P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230,000
</t>
        </r>
      </text>
    </comment>
    <comment ref="P2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harganya</t>
        </r>
      </text>
    </comment>
    <comment ref="P2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harganya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 sak/40 kg</t>
        </r>
      </text>
    </comment>
    <comment ref="U3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 sak/40 kg</t>
        </r>
      </text>
    </comment>
    <comment ref="N3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 sak/50 kg</t>
        </r>
      </text>
    </comment>
    <comment ref="U3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 sak/50 kg</t>
        </r>
      </text>
    </comment>
  </commentList>
</comments>
</file>

<file path=xl/comments6.xml><?xml version="1.0" encoding="utf-8"?>
<comments xmlns="http://schemas.openxmlformats.org/spreadsheetml/2006/main">
  <authors>
    <author>WAYUU</author>
    <author>PC</author>
  </authors>
  <commentList>
    <comment ref="R8" authorId="0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dipakai 9/1</t>
        </r>
      </text>
    </comment>
    <comment ref="P10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Belum PPN</t>
        </r>
      </text>
    </comment>
    <comment ref="R16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N 9446 UG</t>
        </r>
      </text>
    </comment>
    <comment ref="R17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22/1</t>
        </r>
      </text>
    </comment>
    <comment ref="R18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STOK</t>
        </r>
      </text>
    </comment>
    <comment ref="X27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januari</t>
        </r>
      </text>
    </comment>
    <comment ref="Y31" authorId="1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STOK</t>
        </r>
      </text>
    </comment>
  </commentList>
</comments>
</file>

<file path=xl/comments7.xml><?xml version="1.0" encoding="utf-8"?>
<comments xmlns="http://schemas.openxmlformats.org/spreadsheetml/2006/main">
  <authors>
    <author>PC</author>
  </authors>
  <commentList>
    <comment ref="R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12/1
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12/1
</t>
        </r>
      </text>
    </comment>
    <comment ref="P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173,050 blm trmasuk ongkir</t>
        </r>
      </text>
    </comment>
    <comment ref="AQ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N 9613 UH </t>
        </r>
      </text>
    </comment>
    <comment ref="P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Harga + Ongkir</t>
        </r>
      </text>
    </comment>
    <comment ref="AQ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N 9491 UH</t>
        </r>
      </text>
    </comment>
  </commentList>
</comments>
</file>

<file path=xl/comments8.xml><?xml version="1.0" encoding="utf-8"?>
<comments xmlns="http://schemas.openxmlformats.org/spreadsheetml/2006/main">
  <authors>
    <author>PC</author>
  </authors>
  <commentList>
    <comment ref="P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108,000
</t>
        </r>
      </text>
    </comment>
    <comment ref="AD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2 Pcs </t>
        </r>
      </text>
    </comment>
    <comment ref="AD1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2 Pcs 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12/2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12/2
</t>
        </r>
      </text>
    </comment>
    <comment ref="N3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1 Pcs </t>
        </r>
      </text>
    </comment>
    <comment ref="P3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820,000
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62,000
</t>
        </r>
      </text>
    </comment>
  </commentList>
</comments>
</file>

<file path=xl/comments9.xml><?xml version="1.0" encoding="utf-8"?>
<comments xmlns="http://schemas.openxmlformats.org/spreadsheetml/2006/main">
  <authors>
    <author>PC</author>
  </authors>
  <commentList>
    <comment ref="P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2.000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12/2
</t>
        </r>
      </text>
    </comment>
  </commentList>
</comments>
</file>

<file path=xl/comments10.xml><?xml version="1.0" encoding="utf-8"?>
<comments xmlns="http://schemas.openxmlformats.org/spreadsheetml/2006/main">
  <authors>
    <author>PC</author>
    <author>WAYUU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14" authorId="1">
      <text>
        <r>
          <rPr>
            <b/>
            <sz val="9"/>
            <color indexed="81"/>
            <rFont val="Tahoma"/>
            <family val="2"/>
          </rPr>
          <t>WAYUU:</t>
        </r>
        <r>
          <rPr>
            <sz val="9"/>
            <color indexed="81"/>
            <rFont val="Tahoma"/>
            <family val="2"/>
          </rPr>
          <t xml:space="preserve">
dikirim 13/1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2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  <comment ref="R2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</t>
        </r>
      </text>
    </comment>
  </commentList>
</comments>
</file>

<file path=xl/comments11.xml><?xml version="1.0" encoding="utf-8"?>
<comments xmlns="http://schemas.openxmlformats.org/spreadsheetml/2006/main">
  <authors>
    <author>PC</author>
  </authors>
  <commentList>
    <comment ref="BE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SJ 1 Pcs</t>
        </r>
      </text>
    </comment>
    <comment ref="BJ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E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SJ 1 set</t>
        </r>
      </text>
    </comment>
    <comment ref="BJ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E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4 pcs 1 set</t>
        </r>
      </text>
    </comment>
    <comment ref="BG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BUKANNYA 1,5 jt totalnya ??</t>
        </r>
      </text>
    </comment>
    <comment ref="BJ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BJ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No. SJ Salah semua</t>
        </r>
      </text>
    </comment>
    <comment ref="R2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tangkil 15/1
</t>
        </r>
      </text>
    </comment>
    <comment ref="R2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tangkil 15/1
</t>
        </r>
      </text>
    </comment>
    <comment ref="R2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tangkil 15/1
</t>
        </r>
      </text>
    </comment>
  </commentList>
</comments>
</file>

<file path=xl/comments12.xml><?xml version="1.0" encoding="utf-8"?>
<comments xmlns="http://schemas.openxmlformats.org/spreadsheetml/2006/main">
  <authors>
    <author>PC</author>
  </authors>
  <commentList>
    <comment ref="R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Granmax Pvg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Granmax Pvg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Granmax Pvg</t>
        </r>
      </text>
    </comment>
    <comment ref="AD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1 Pak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Granmax Pvg</t>
        </r>
      </text>
    </comment>
    <comment ref="R1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Granmax Pvg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Granmax Pvg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tgkil 17/1
</t>
        </r>
      </text>
    </comment>
    <comment ref="AD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1 pcs</t>
        </r>
      </text>
    </comment>
  </commentList>
</comments>
</file>

<file path=xl/comments13.xml><?xml version="1.0" encoding="utf-8"?>
<comments xmlns="http://schemas.openxmlformats.org/spreadsheetml/2006/main">
  <authors>
    <author>PC</author>
  </authors>
  <commentList>
    <comment ref="AQ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Screw Semen Paving Puntir 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18/1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blm dimasukkan di pengeluaran</t>
        </r>
      </text>
    </comment>
    <comment ref="P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575,000
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17/1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17/1
</t>
        </r>
      </text>
    </comment>
    <comment ref="P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30,000</t>
        </r>
      </text>
    </comment>
    <comment ref="Q2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pemakaian ada tapi 3 kg , apa itu ?
</t>
        </r>
      </text>
    </comment>
    <comment ref="R2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4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</commentList>
</comments>
</file>

<file path=xl/comments14.xml><?xml version="1.0" encoding="utf-8"?>
<comments xmlns="http://schemas.openxmlformats.org/spreadsheetml/2006/main">
  <authors>
    <author>PC</author>
  </authors>
  <commentList>
    <comment ref="R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blm dipakai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AD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3 Pcs </t>
        </r>
      </text>
    </comment>
    <comment ref="L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baut 5/8</t>
        </r>
      </text>
    </comment>
    <comment ref="L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5x8x4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8,000
</t>
        </r>
      </text>
    </comment>
  </commentList>
</comments>
</file>

<file path=xl/comments15.xml><?xml version="1.0" encoding="utf-8"?>
<comments xmlns="http://schemas.openxmlformats.org/spreadsheetml/2006/main">
  <authors>
    <author>PC</author>
  </authors>
  <commentList>
    <comment ref="P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100.000</t>
        </r>
      </text>
    </comment>
    <comment ref="P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dikriim ke puntir 29/1</t>
        </r>
      </text>
    </comment>
    <comment ref="P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dikriim ke puntir 29/1</t>
        </r>
      </text>
    </comment>
    <comment ref="P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dikriim ke puntir 29/1</t>
        </r>
      </text>
    </comment>
    <comment ref="P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dikriim ke puntir 29/1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19/1
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R2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</commentList>
</comments>
</file>

<file path=xl/comments16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P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18,900
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P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Termasuk Packing + Ongkir . Jika harga barangnya saja @455,000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22/1
</t>
        </r>
      </text>
    </comment>
  </commentList>
</comments>
</file>

<file path=xl/comments17.xml><?xml version="1.0" encoding="utf-8"?>
<comments xmlns="http://schemas.openxmlformats.org/spreadsheetml/2006/main">
  <authors>
    <author>PC</author>
  </authors>
  <commentList>
    <comment ref="R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23/1
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blm dikirim ke banjar</t>
        </r>
      </text>
    </comment>
  </commentList>
</comments>
</file>

<file path=xl/comments18.xml><?xml version="1.0" encoding="utf-8"?>
<comments xmlns="http://schemas.openxmlformats.org/spreadsheetml/2006/main">
  <authors>
    <author>PC</author>
  </authors>
  <commentList>
    <comment ref="R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N 8448 UF
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Vina N 8448 UF
</t>
        </r>
      </text>
    </comment>
  </commentList>
</comments>
</file>

<file path=xl/comments19.xml><?xml version="1.0" encoding="utf-8"?>
<comments xmlns="http://schemas.openxmlformats.org/spreadsheetml/2006/main">
  <authors>
    <author>PC</author>
  </authors>
  <commentList>
    <comment ref="R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tangkil 25/1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tangkil 25/1
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25/1
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25/1
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97,000
</t>
        </r>
      </text>
    </comment>
    <comment ref="P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93,000
</t>
        </r>
      </text>
    </comment>
    <comment ref="P2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28,000
</t>
        </r>
      </text>
    </comment>
    <comment ref="P2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29,000
</t>
        </r>
      </text>
    </comment>
    <comment ref="P2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10,000
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4,300,000
</t>
        </r>
      </text>
    </comment>
    <comment ref="P2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1,302,979
</t>
        </r>
      </text>
    </comment>
    <comment ref="P2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851,282</t>
        </r>
      </text>
    </comment>
  </commentList>
</comments>
</file>

<file path=xl/comments20.xml><?xml version="1.0" encoding="utf-8"?>
<comments xmlns="http://schemas.openxmlformats.org/spreadsheetml/2006/main">
  <authors>
    <author>PC</author>
  </authors>
  <commentList>
    <comment ref="R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dipakai 1 februari tp bberapa , sisa nya masih stok </t>
        </r>
      </text>
    </comment>
  </commentList>
</comments>
</file>

<file path=xl/comments21.xml><?xml version="1.0" encoding="utf-8"?>
<comments xmlns="http://schemas.openxmlformats.org/spreadsheetml/2006/main">
  <authors>
    <author>PC</author>
  </authors>
  <commentList>
    <comment ref="R1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puntir 29/1
</t>
        </r>
      </text>
    </comment>
    <comment ref="P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100.000 </t>
        </r>
      </text>
    </comment>
  </commentList>
</comments>
</file>

<file path=xl/comments22.xml><?xml version="1.0" encoding="utf-8"?>
<comments xmlns="http://schemas.openxmlformats.org/spreadsheetml/2006/main">
  <authors>
    <author>PC</author>
  </authors>
  <commentList>
    <comment ref="P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logistik 1,450,000
</t>
        </r>
      </text>
    </comment>
  </commentList>
</comments>
</file>

<file path=xl/comments23.xml><?xml version="1.0" encoding="utf-8"?>
<comments xmlns="http://schemas.openxmlformats.org/spreadsheetml/2006/main">
  <authors>
    <author>PC</author>
  </authors>
  <commentList>
    <comment ref="R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beban februari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beban februari</t>
        </r>
      </text>
    </comment>
    <comment ref="BD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+ Laporan khusus ban UJB 964
 tp di logistik UJB 946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30/1
</t>
        </r>
      </text>
    </comment>
    <comment ref="AO1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AO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AO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AO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tdk ada harga 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kediri 1/2/2024
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kediri 1/2/2024
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kediri 1/2/2024
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kediri 1/2/2024
</t>
        </r>
      </text>
    </comment>
  </commentList>
</comments>
</file>

<file path=xl/comments24.xml><?xml version="1.0" encoding="utf-8"?>
<comments xmlns="http://schemas.openxmlformats.org/spreadsheetml/2006/main">
  <authors>
    <author>PC</author>
  </authors>
  <commentList>
    <comment ref="AD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SJ 2 pcs apa sama saja ? YA SAMA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15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P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100.000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R2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</commentList>
</comments>
</file>

<file path=xl/comments25.xml><?xml version="1.0" encoding="utf-8"?>
<comments xmlns="http://schemas.openxmlformats.org/spreadsheetml/2006/main">
  <authors>
    <author>PC</author>
  </authors>
  <commentList>
    <comment ref="P13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Logistik 21,000
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dipakai feb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ke kediri 1/2/2024
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dikirim 31/1
</t>
        </r>
      </text>
    </comment>
    <comment ref="Y42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dipakai feb
</t>
        </r>
      </text>
    </comment>
  </commentList>
</comments>
</file>

<file path=xl/sharedStrings.xml><?xml version="1.0" encoding="utf-8"?>
<sst xmlns="http://schemas.openxmlformats.org/spreadsheetml/2006/main" count="70247" uniqueCount="7913">
  <si>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</si>
  <si>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</si>
  <si>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</si>
  <si>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</si>
  <si>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</si>
  <si>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</si>
  <si>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</si>
  <si>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</si>
  <si>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</si>
  <si>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</si>
  <si>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</si>
  <si>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</si>
  <si>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</si>
  <si>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</si>
  <si>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</si>
  <si>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</si>
  <si>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</si>
  <si>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</si>
  <si>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</si>
  <si>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</si>
  <si>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</si>
  <si>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</si>
  <si>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</si>
  <si>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</si>
  <si>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</si>
  <si>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</si>
  <si>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</si>
  <si>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</si>
  <si>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</si>
  <si>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</si>
  <si>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</si>
  <si>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</si>
  <si>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</si>
  <si>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</si>
  <si>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</si>
  <si>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</si>
  <si>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</si>
  <si>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</si>
  <si>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</si>
  <si>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</si>
  <si>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</si>
  <si>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</si>
  <si>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</si>
  <si>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</si>
  <si>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</si>
  <si>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</si>
  <si>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</si>
  <si>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</si>
  <si>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</si>
  <si>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</si>
  <si>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</si>
  <si>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</si>
  <si>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</si>
  <si>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</si>
  <si>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</si>
  <si>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</si>
  <si>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</si>
  <si>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</si>
  <si>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</si>
  <si>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</si>
  <si>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</si>
  <si>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</si>
  <si>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</si>
  <si>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</si>
  <si>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</si>
  <si>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</si>
  <si>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</si>
  <si>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</si>
  <si>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</si>
  <si>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</si>
  <si>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</si>
  <si>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</si>
  <si>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</si>
  <si>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</si>
  <si>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</si>
  <si>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</si>
  <si>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</si>
  <si>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</si>
  <si>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</si>
  <si>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</si>
  <si>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</si>
  <si>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</si>
  <si>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</si>
  <si>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</si>
  <si>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</si>
  <si>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</si>
  <si>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</si>
  <si>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</si>
  <si>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</si>
  <si>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</si>
  <si>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</si>
  <si>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</si>
  <si>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</si>
  <si>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</si>
  <si>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</si>
  <si>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</si>
  <si>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</si>
  <si>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</si>
  <si>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</si>
  <si>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</si>
  <si>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</si>
  <si>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</si>
  <si>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</si>
  <si>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</si>
  <si>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</si>
  <si>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</si>
  <si>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</si>
  <si>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</si>
  <si>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</si>
  <si>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</si>
  <si>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</si>
  <si>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</si>
  <si>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</si>
  <si>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</si>
  <si>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</si>
  <si>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</si>
  <si>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</si>
  <si>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</si>
  <si>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</si>
  <si>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</si>
  <si>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</si>
  <si>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</si>
  <si>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</si>
  <si>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</si>
  <si>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</si>
  <si>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</si>
  <si>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</si>
  <si>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</si>
  <si>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</si>
  <si>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</si>
  <si>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</si>
  <si>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</si>
  <si>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</si>
  <si>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</si>
  <si>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</si>
  <si>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</si>
  <si>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</si>
  <si>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</si>
  <si>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</si>
  <si>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</si>
  <si>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</si>
  <si>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</si>
  <si>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</si>
  <si>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</si>
  <si>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</si>
  <si>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</si>
  <si>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</si>
  <si>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</si>
  <si>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</si>
  <si>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</si>
  <si>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</si>
  <si>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</si>
  <si>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</si>
  <si>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</si>
  <si>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</si>
  <si>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</si>
  <si>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</si>
  <si>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</si>
  <si>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</si>
  <si>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</si>
  <si>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</si>
  <si>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</si>
  <si>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</si>
  <si>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</si>
  <si>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</si>
  <si>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</si>
  <si>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</si>
  <si>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</si>
  <si>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</si>
  <si>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</si>
  <si>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</si>
  <si>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</si>
  <si>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</si>
  <si>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</si>
  <si>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</si>
  <si>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</si>
  <si>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</si>
  <si>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</si>
  <si>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</si>
  <si>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</si>
  <si>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</si>
  <si>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</si>
  <si>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</si>
  <si>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</si>
  <si>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</si>
  <si>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</si>
  <si>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</si>
  <si>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</si>
  <si>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</si>
  <si>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</si>
  <si>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</si>
  <si>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</si>
  <si>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</si>
  <si>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</si>
  <si>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</si>
  <si>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</si>
  <si>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</si>
  <si>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</si>
  <si>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</si>
  <si>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</si>
  <si>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</si>
  <si>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</si>
  <si>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</si>
  <si>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</si>
  <si>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</si>
  <si>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</si>
  <si>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</si>
  <si>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</si>
  <si>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</si>
  <si>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</si>
  <si>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</si>
  <si>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</si>
  <si>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</si>
  <si>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</si>
  <si>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</si>
  <si>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</si>
  <si>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</si>
  <si>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</si>
  <si>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</si>
  <si>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</si>
  <si>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</si>
  <si>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</si>
  <si>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</si>
  <si>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</si>
  <si>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</si>
  <si>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</si>
  <si>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</si>
  <si>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</si>
  <si>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</si>
  <si>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</si>
  <si>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</si>
  <si>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</si>
  <si>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</si>
  <si>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</si>
  <si>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</si>
  <si>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</si>
  <si>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</si>
  <si>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</si>
  <si>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</si>
  <si>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</si>
  <si>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</si>
  <si>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</si>
  <si>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</si>
  <si>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</si>
  <si>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</si>
  <si>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</si>
  <si>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</si>
  <si>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</si>
  <si>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</si>
  <si>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</si>
  <si>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</si>
  <si>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</si>
  <si>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</si>
  <si>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</si>
  <si>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</si>
  <si>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</si>
  <si>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</si>
  <si>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</si>
  <si>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</si>
  <si>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</si>
  <si>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</si>
  <si>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</si>
  <si>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</si>
  <si>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</si>
  <si>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</si>
  <si>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</si>
  <si>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</si>
  <si>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</si>
  <si>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</si>
  <si>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</si>
  <si>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</si>
  <si>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</si>
  <si>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</si>
  <si>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</si>
  <si>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</si>
  <si>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</si>
  <si>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</si>
  <si>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</si>
  <si>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</si>
  <si>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</si>
  <si>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</si>
  <si>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</si>
  <si>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</si>
  <si>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</si>
  <si>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</si>
  <si>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</si>
  <si>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</si>
  <si>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</si>
  <si>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</si>
  <si>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</si>
  <si>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</si>
  <si>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</si>
  <si>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</si>
  <si>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</si>
  <si>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</si>
  <si>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</si>
  <si>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</si>
  <si>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</si>
  <si>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</si>
  <si>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</si>
  <si>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</si>
  <si>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</si>
  <si>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</si>
  <si>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</si>
  <si>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</si>
  <si>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</si>
  <si>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</si>
  <si>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</si>
  <si>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</si>
  <si>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</si>
  <si>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</si>
  <si>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</si>
  <si>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</si>
  <si>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</si>
  <si>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</si>
  <si>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</si>
  <si>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</si>
  <si>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</si>
  <si>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</si>
  <si>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</si>
  <si>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</si>
  <si>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</si>
  <si>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</si>
  <si>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</si>
  <si>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</si>
  <si>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</si>
  <si>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</si>
  <si>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</si>
  <si>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</si>
  <si>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</si>
  <si>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</si>
  <si>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</si>
  <si>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</si>
  <si>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</si>
  <si>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</si>
  <si>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</si>
  <si>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</si>
  <si>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</si>
  <si>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</si>
  <si>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</si>
  <si>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</si>
  <si>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</si>
  <si>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</si>
  <si>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</si>
  <si>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</si>
  <si>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</si>
  <si>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</si>
  <si>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</si>
  <si>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</si>
  <si>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</si>
  <si>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</si>
  <si>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</si>
  <si>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</si>
  <si>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</si>
  <si>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</si>
  <si>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</si>
  <si>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</si>
  <si>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</si>
  <si>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</si>
  <si>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</si>
  <si>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</si>
  <si>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</si>
  <si>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</si>
  <si>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</si>
  <si>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</si>
  <si>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</si>
  <si>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</si>
  <si>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</si>
  <si>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</si>
  <si>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</si>
  <si>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</si>
  <si>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</si>
  <si>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</si>
  <si>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</si>
  <si>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</si>
  <si>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</si>
  <si>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</si>
  <si>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</si>
  <si>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</si>
  <si>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</si>
  <si>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</si>
  <si>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</si>
  <si>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</si>
  <si>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</si>
  <si>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</si>
  <si>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</si>
  <si>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</si>
  <si>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</si>
  <si>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</si>
  <si>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</si>
  <si>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</si>
  <si>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</si>
  <si>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</si>
  <si>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</si>
  <si>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</si>
  <si>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</si>
  <si>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</si>
  <si>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</si>
  <si>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</si>
  <si>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</si>
  <si>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</si>
  <si>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</si>
  <si>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</si>
  <si>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</si>
  <si>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</si>
  <si>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</si>
  <si>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</si>
  <si>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</si>
  <si>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</si>
  <si>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</si>
  <si>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</si>
  <si>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</si>
  <si>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</si>
  <si>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</si>
  <si>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</si>
  <si>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</si>
  <si>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</si>
  <si>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</si>
  <si>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</si>
  <si>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</si>
  <si>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</si>
  <si>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</si>
  <si>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</si>
  <si>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</si>
  <si>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</si>
  <si>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</si>
  <si>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</si>
  <si>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</si>
  <si>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</si>
  <si>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</si>
  <si>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</si>
  <si>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</si>
  <si>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</si>
  <si>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</si>
  <si>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</si>
  <si>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</si>
  <si>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</si>
  <si>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</si>
  <si>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</si>
  <si>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</si>
  <si>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</si>
  <si>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</si>
  <si>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</si>
  <si>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</si>
  <si>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</si>
  <si>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</si>
  <si>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</si>
  <si>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</si>
  <si>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</si>
  <si>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</si>
  <si>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</si>
  <si>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</si>
  <si>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</si>
  <si>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</si>
  <si>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</si>
  <si>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</si>
  <si>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</si>
  <si>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</si>
  <si>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</si>
  <si>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</si>
  <si>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</si>
  <si>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</si>
  <si>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</si>
  <si>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</si>
  <si>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</si>
  <si>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</si>
  <si>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</si>
  <si>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</si>
  <si>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</si>
  <si>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</si>
  <si>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</si>
  <si>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</si>
  <si>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</si>
  <si>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</si>
  <si>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</si>
  <si>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</si>
  <si>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</si>
  <si>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</si>
  <si>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</si>
  <si>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</si>
  <si>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</si>
  <si>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</si>
  <si>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</si>
  <si>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</si>
  <si>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</si>
  <si>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</si>
  <si>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</si>
  <si>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</si>
  <si>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</si>
  <si>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</si>
  <si>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</si>
  <si>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</si>
  <si>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</si>
  <si>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</si>
  <si>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</si>
  <si>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</si>
  <si>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</si>
  <si>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</si>
  <si>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</si>
  <si>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</si>
  <si>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</si>
  <si>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</si>
  <si>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</si>
  <si>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</si>
  <si>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</si>
  <si>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</si>
  <si>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</si>
  <si>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</si>
  <si>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</si>
  <si>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</si>
  <si>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</si>
  <si>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</si>
  <si>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</si>
  <si>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</si>
  <si>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</si>
  <si>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</si>
  <si>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</si>
  <si>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</si>
  <si>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</si>
  <si>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</si>
  <si>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</si>
  <si>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</si>
  <si>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</si>
  <si>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</si>
  <si>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</si>
  <si>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</si>
  <si>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</si>
  <si>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</si>
  <si>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</si>
  <si>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</si>
  <si>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</si>
  <si>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</si>
  <si>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</si>
  <si>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</si>
  <si>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</si>
  <si>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</si>
  <si>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</si>
  <si>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</si>
  <si>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</si>
  <si>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</si>
  <si>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</si>
  <si>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</si>
  <si>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</si>
  <si>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</si>
  <si>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</si>
  <si>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</si>
  <si>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</si>
  <si>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</si>
  <si>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</si>
  <si>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</si>
  <si>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</si>
  <si>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</si>
  <si>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</si>
  <si>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</si>
  <si>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</si>
  <si>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</si>
  <si>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</si>
  <si>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</si>
  <si>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</si>
  <si>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</si>
  <si>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</si>
  <si>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</si>
  <si>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</si>
  <si>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</si>
  <si>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</si>
  <si>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</si>
  <si>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</si>
  <si>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</si>
  <si>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</si>
  <si>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</si>
  <si>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</si>
  <si>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</si>
  <si>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</si>
  <si>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</si>
  <si>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</si>
  <si>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</si>
  <si>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</si>
  <si>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</si>
  <si>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</si>
  <si>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</si>
  <si>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</si>
  <si>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</si>
  <si>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</si>
  <si>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</si>
  <si>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</si>
  <si>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</si>
  <si>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</si>
  <si>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</si>
  <si>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</si>
  <si>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</si>
  <si>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</si>
  <si>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</si>
  <si>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</si>
  <si>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</si>
  <si>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</si>
  <si>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</si>
  <si>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</si>
  <si>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</si>
  <si>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</si>
  <si>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</si>
  <si>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</si>
  <si>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</si>
  <si>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</si>
  <si>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</si>
  <si>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</si>
  <si>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</si>
  <si>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</si>
  <si>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</si>
  <si>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</si>
  <si>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</si>
  <si>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</si>
  <si>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</si>
  <si>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</si>
  <si>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</si>
  <si>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</si>
  <si>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</si>
  <si>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</si>
  <si>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</si>
  <si>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</si>
  <si>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</si>
  <si>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</si>
  <si>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</si>
  <si>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</si>
  <si>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</si>
  <si>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</si>
  <si>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</si>
  <si>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</si>
  <si>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</si>
  <si>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</si>
  <si>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</si>
  <si>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</si>
  <si>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</si>
  <si>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</si>
  <si>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</si>
  <si>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</si>
  <si>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</si>
  <si>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</si>
  <si>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</si>
  <si>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</si>
  <si>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</si>
  <si>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</si>
  <si>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</si>
  <si>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</si>
  <si>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</si>
  <si>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</si>
  <si>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</si>
  <si>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</si>
  <si>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</si>
  <si>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</si>
  <si>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</si>
  <si>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</si>
  <si>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</si>
  <si>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</si>
  <si>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</si>
  <si>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</si>
  <si>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</si>
  <si>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</si>
  <si>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</si>
  <si>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</si>
  <si>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</si>
  <si>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</si>
  <si>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</si>
  <si>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</si>
  <si>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</si>
  <si>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</si>
  <si>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</si>
  <si>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</si>
  <si>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</si>
  <si>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</si>
  <si>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</si>
  <si>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</si>
  <si>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</si>
  <si>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</si>
  <si>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</si>
  <si>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</si>
  <si>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</si>
  <si>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</si>
  <si>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</si>
  <si>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</si>
  <si>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</si>
  <si>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</si>
  <si>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</si>
  <si>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</si>
  <si>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</si>
  <si>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</si>
  <si>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</si>
  <si>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</si>
  <si>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</si>
  <si>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</si>
  <si>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</si>
  <si>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</si>
  <si>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</si>
  <si>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</si>
  <si>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</si>
  <si>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</si>
  <si>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</si>
  <si>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</si>
  <si>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</si>
  <si>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</si>
  <si>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</si>
  <si>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</si>
  <si>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</si>
  <si>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</si>
  <si>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</si>
  <si>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</si>
  <si>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</si>
  <si>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</si>
  <si>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</si>
  <si>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</si>
  <si>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</si>
  <si>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</si>
  <si>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</si>
  <si>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</si>
  <si>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</si>
  <si>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</si>
  <si>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</si>
  <si>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</si>
  <si>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</si>
  <si>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</si>
  <si>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</si>
  <si>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</si>
  <si>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</si>
  <si>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</si>
  <si>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</si>
  <si>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</si>
  <si>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</si>
  <si>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</si>
  <si>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</si>
  <si>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</si>
  <si>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</si>
  <si>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</si>
  <si>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</si>
  <si>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</si>
  <si>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</si>
  <si>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</si>
  <si>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</si>
  <si>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</si>
  <si>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</si>
  <si>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</si>
  <si>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</si>
  <si>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</si>
  <si>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</si>
  <si>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</si>
  <si>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</si>
  <si>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</si>
  <si>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</si>
  <si>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</si>
  <si>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</si>
  <si>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</si>
  <si>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</si>
  <si>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</si>
  <si>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</si>
  <si>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</si>
  <si>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</si>
  <si>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</si>
  <si>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</si>
  <si>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</si>
  <si>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</si>
  <si>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</si>
  <si>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</si>
  <si>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</si>
  <si>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</si>
  <si>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</si>
  <si>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</si>
  <si>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</si>
  <si>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</si>
  <si>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</si>
  <si>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</si>
  <si>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</si>
  <si>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</si>
  <si>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</si>
  <si>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</si>
  <si>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</si>
  <si>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</si>
  <si>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</si>
  <si>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</si>
  <si>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</si>
  <si>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</si>
  <si>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</si>
  <si>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</si>
  <si>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</si>
  <si>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</si>
  <si>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</si>
  <si>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</si>
  <si>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</si>
  <si>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</si>
  <si>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</si>
  <si>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</si>
  <si>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</si>
  <si>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</si>
  <si>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</si>
  <si>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</si>
  <si>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</si>
  <si>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</si>
  <si>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</si>
  <si>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</si>
  <si>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</si>
  <si>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</si>
  <si>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</si>
  <si>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</si>
  <si>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</si>
  <si>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</si>
  <si>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</si>
  <si>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</si>
  <si>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</si>
  <si>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</si>
  <si>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</si>
  <si>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</si>
  <si>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</si>
  <si>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</si>
  <si>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</si>
  <si>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</si>
  <si>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</si>
  <si>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</si>
  <si>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</si>
  <si>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</si>
  <si>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</si>
  <si>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</si>
  <si>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</si>
  <si>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</si>
  <si>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</si>
  <si>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</si>
  <si>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</si>
  <si>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</si>
  <si>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</si>
  <si>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</si>
  <si>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</si>
  <si>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</si>
  <si>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</si>
  <si>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</si>
  <si>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</si>
  <si>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</si>
  <si>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</si>
  <si>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</si>
  <si>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</si>
  <si>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</si>
  <si>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</si>
  <si>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</si>
  <si>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</si>
  <si>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</si>
  <si>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</si>
  <si>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</si>
  <si>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</si>
  <si>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</si>
  <si>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</si>
  <si>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</si>
  <si>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</si>
  <si>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</si>
  <si>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</si>
  <si>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</si>
  <si>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</si>
  <si>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</si>
  <si>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</si>
  <si>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</si>
  <si>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</si>
  <si>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</si>
  <si>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</si>
  <si>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</si>
  <si>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</si>
  <si>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</si>
  <si>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</si>
  <si>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</si>
  <si>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</si>
  <si>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</si>
  <si>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</si>
  <si>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</si>
  <si>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</si>
  <si>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</si>
  <si>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</si>
  <si>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</si>
  <si>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</si>
  <si>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</si>
  <si>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</si>
  <si>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</si>
  <si>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</si>
  <si>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</si>
  <si>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</si>
  <si>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</si>
  <si>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</si>
  <si>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</si>
  <si>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</si>
  <si>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</si>
  <si>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</si>
  <si>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</si>
  <si>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</si>
  <si>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</si>
  <si>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</si>
  <si>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</si>
  <si>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</si>
  <si>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</si>
  <si>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</si>
  <si>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</si>
  <si>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</si>
  <si>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</si>
  <si>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</si>
  <si>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</si>
  <si>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</si>
  <si>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</si>
  <si>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</si>
  <si>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</si>
  <si>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</si>
  <si>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</si>
  <si>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</si>
  <si>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</si>
  <si>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</si>
  <si>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</si>
  <si>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</si>
  <si>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</si>
  <si>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</si>
  <si>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</si>
  <si>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</si>
  <si>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</si>
  <si>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</si>
  <si>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</si>
  <si>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</si>
  <si>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</si>
  <si>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</si>
  <si>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</si>
  <si>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</si>
  <si>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</si>
  <si>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</si>
  <si>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</si>
  <si>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</si>
  <si>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</si>
  <si>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</si>
  <si>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</si>
  <si>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</si>
  <si>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</si>
  <si>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</si>
  <si>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</si>
  <si>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</si>
  <si>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</si>
  <si>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</si>
  <si>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</si>
  <si>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</si>
  <si>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</si>
  <si>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</si>
  <si>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</si>
  <si>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</si>
  <si>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</si>
  <si>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</si>
  <si>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</si>
  <si>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</si>
  <si>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</si>
  <si>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</si>
  <si>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</si>
  <si>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</si>
  <si>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</si>
  <si>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</si>
  <si>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</si>
  <si>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</si>
  <si>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</si>
  <si>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</si>
  <si>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</si>
  <si>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</si>
  <si>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</si>
  <si>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</si>
  <si>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</si>
  <si>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</si>
  <si>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</si>
  <si>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</si>
  <si>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</si>
  <si>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</si>
  <si>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</si>
  <si>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</si>
  <si>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</si>
  <si>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</si>
  <si>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</si>
  <si>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</si>
  <si>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</si>
  <si>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</si>
  <si>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</si>
  <si>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</si>
  <si>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</si>
  <si>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</si>
  <si>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</si>
  <si>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</si>
  <si>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</si>
  <si>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</si>
  <si>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</si>
  <si>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</si>
  <si>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</si>
  <si>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</si>
  <si>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</si>
  <si>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</si>
  <si>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</si>
  <si>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</si>
  <si>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</si>
  <si>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</si>
  <si>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</si>
  <si>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</si>
  <si>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</si>
  <si>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</si>
  <si>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</si>
  <si>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</si>
  <si>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</si>
  <si>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</si>
  <si>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</si>
  <si>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</si>
  <si>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</si>
  <si>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</si>
  <si>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</si>
  <si>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</si>
  <si>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</si>
  <si>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</si>
  <si>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</si>
  <si>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</si>
  <si>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</si>
  <si>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</si>
  <si>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</si>
  <si>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</si>
  <si>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</si>
  <si>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</si>
  <si>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</si>
  <si>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</si>
  <si>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</si>
  <si>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</si>
  <si>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</si>
  <si>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</si>
  <si>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</si>
  <si>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</si>
  <si>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</si>
  <si>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</si>
  <si>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</si>
  <si>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</si>
  <si>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</si>
  <si>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</si>
  <si>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</si>
  <si>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</si>
  <si>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</si>
  <si>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</si>
  <si>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</si>
  <si>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</si>
  <si>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</si>
  <si>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</si>
  <si>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</si>
  <si>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</si>
  <si>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</si>
  <si>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</si>
  <si>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</si>
  <si>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</si>
  <si>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</si>
  <si>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</si>
  <si>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</si>
  <si>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</si>
  <si>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</si>
  <si>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</si>
  <si>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</si>
  <si>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</si>
  <si>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</si>
  <si>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</si>
  <si>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</si>
  <si>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</si>
  <si>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</si>
  <si>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</si>
  <si>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</si>
  <si>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</si>
  <si>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</si>
  <si>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</si>
  <si>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</si>
  <si>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</si>
  <si>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</si>
  <si>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</si>
  <si>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</si>
  <si>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</si>
  <si>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</si>
  <si>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</si>
  <si>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</si>
  <si>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</si>
  <si>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</si>
  <si>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</si>
  <si>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</si>
  <si>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</si>
  <si>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</si>
  <si>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</si>
  <si>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</si>
  <si>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</si>
  <si>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</si>
  <si>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</si>
  <si>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</si>
  <si>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</si>
  <si>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</si>
  <si>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</si>
  <si>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</si>
  <si>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</si>
  <si>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</si>
  <si>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</si>
  <si>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</si>
  <si>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</si>
  <si>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</si>
  <si>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</si>
  <si>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</si>
  <si>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</si>
  <si>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</si>
  <si>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</si>
  <si>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</si>
  <si>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</si>
  <si>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</si>
  <si>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</si>
  <si>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</si>
  <si>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</si>
  <si>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</si>
  <si>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</si>
  <si>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</si>
  <si>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</si>
  <si>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</si>
  <si>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</si>
  <si>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</si>
  <si>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</si>
  <si>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</si>
  <si>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</si>
  <si>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</si>
  <si>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</si>
  <si>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</si>
  <si>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</si>
  <si>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</si>
  <si>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</si>
  <si>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</si>
  <si>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</si>
  <si>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</si>
  <si>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</si>
  <si>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</si>
  <si>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</si>
  <si>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</si>
  <si>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</si>
  <si>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</si>
  <si>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</si>
  <si>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</si>
  <si>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</si>
  <si>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</si>
  <si>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</si>
  <si>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</si>
  <si>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</si>
  <si>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</si>
  <si>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</si>
  <si>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</si>
  <si>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</si>
  <si>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</si>
  <si>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</si>
  <si>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</si>
  <si>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</si>
  <si>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</si>
  <si>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</si>
  <si>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</si>
  <si>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</si>
  <si>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</si>
  <si>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</si>
  <si>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</si>
  <si>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</si>
  <si>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</si>
  <si>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</si>
  <si>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</si>
  <si>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</si>
  <si>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</si>
  <si>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</si>
  <si>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</si>
  <si>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</si>
  <si>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</si>
  <si>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</si>
  <si>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</si>
  <si>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</si>
  <si>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</si>
  <si>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</si>
  <si>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</si>
  <si>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</si>
  <si>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</si>
  <si>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</si>
  <si>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</si>
  <si>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</si>
  <si>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</si>
  <si>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</si>
  <si>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</si>
  <si>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</si>
  <si>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</si>
  <si>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</si>
  <si>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</si>
  <si>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</si>
  <si>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</si>
  <si>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</si>
  <si>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</si>
  <si>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</si>
  <si>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</si>
  <si>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</si>
  <si>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</si>
  <si>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</si>
  <si>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</si>
  <si>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</si>
  <si>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</si>
  <si>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</si>
  <si>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</si>
  <si>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</si>
  <si>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</si>
  <si>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</si>
  <si>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</si>
  <si>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</si>
  <si>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</si>
  <si>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</si>
  <si>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</si>
  <si>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</si>
  <si>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</si>
  <si>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</si>
  <si>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</si>
  <si>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</si>
  <si>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</si>
  <si>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</si>
  <si>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</si>
  <si>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</si>
  <si>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</si>
  <si>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</si>
  <si>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</si>
  <si>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</si>
  <si>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</si>
  <si>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</si>
  <si>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</si>
  <si>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</si>
  <si>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</si>
  <si>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</si>
  <si>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</si>
  <si>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</si>
  <si>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</si>
  <si>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</si>
  <si>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</si>
  <si>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</si>
  <si>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</si>
  <si>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</si>
  <si>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</si>
  <si>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</si>
  <si>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</si>
  <si>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</si>
  <si>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</si>
  <si>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</si>
  <si>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</si>
  <si>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</si>
  <si>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</si>
  <si>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</si>
  <si>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</si>
  <si>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</si>
  <si>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</si>
  <si>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</si>
  <si>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</si>
  <si>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</si>
  <si>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</si>
  <si>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</si>
  <si>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</si>
  <si>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</si>
  <si>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</si>
  <si>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</si>
  <si>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</si>
  <si>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</si>
  <si>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</si>
  <si>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</si>
  <si>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</si>
  <si>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</si>
  <si>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</si>
  <si>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</si>
  <si>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</si>
  <si>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</si>
  <si>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</si>
  <si>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</si>
  <si>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</si>
  <si>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</si>
  <si>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</si>
  <si>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</si>
  <si>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</si>
  <si>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</si>
  <si>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</si>
  <si>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</si>
  <si>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</si>
  <si>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</si>
  <si>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</si>
  <si>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</si>
  <si>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</si>
  <si>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</si>
  <si>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</si>
  <si>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</si>
  <si>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</si>
  <si>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</si>
  <si>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</si>
  <si>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</si>
  <si>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</si>
  <si>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</si>
  <si>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</si>
  <si>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</si>
  <si>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</si>
  <si>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</si>
  <si>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</si>
  <si>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</si>
  <si>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</si>
  <si>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</si>
  <si>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</si>
  <si>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</si>
  <si>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</si>
  <si>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</si>
  <si>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</si>
  <si>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</si>
  <si>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</si>
  <si>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</si>
  <si>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</si>
  <si>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</si>
  <si>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</si>
  <si>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</si>
  <si>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</si>
  <si>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</si>
  <si>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</si>
  <si>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</si>
  <si>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</si>
  <si>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</si>
  <si>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</si>
  <si>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</si>
  <si>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</si>
  <si>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</si>
  <si>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</si>
  <si>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</si>
  <si>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</si>
  <si>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</si>
  <si>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</si>
  <si>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</si>
  <si>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</si>
  <si>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</si>
  <si>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</si>
  <si>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</si>
  <si>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</si>
  <si>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</si>
  <si>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</si>
  <si>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</si>
  <si>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</si>
  <si>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</si>
  <si>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</si>
  <si>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</si>
  <si>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</si>
  <si>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</si>
  <si>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</si>
  <si>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</si>
  <si>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</si>
  <si>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</si>
  <si>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</si>
  <si>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</si>
  <si>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</si>
  <si>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</si>
  <si>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</si>
  <si>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</si>
  <si>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</si>
  <si>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</si>
  <si>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</si>
  <si>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</si>
  <si>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</si>
  <si>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</si>
  <si>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</si>
  <si>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</si>
  <si>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</si>
  <si>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</si>
  <si>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</si>
  <si>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</si>
  <si>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</si>
  <si>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</si>
  <si>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</si>
  <si>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</si>
  <si>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</si>
  <si>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</si>
  <si>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</si>
  <si>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</si>
  <si>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</si>
  <si>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</si>
  <si>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</si>
  <si>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</si>
  <si>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</si>
  <si>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</si>
  <si>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</si>
  <si>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</si>
  <si>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</si>
  <si>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</si>
  <si>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</si>
  <si>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</si>
  <si>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</si>
  <si>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</si>
  <si>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</si>
  <si>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</si>
  <si>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</si>
  <si>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</si>
  <si>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</si>
  <si>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</si>
  <si>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</si>
  <si>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</si>
  <si>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</si>
  <si>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</si>
  <si>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</si>
  <si>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</si>
  <si>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</si>
  <si>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</si>
  <si>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</si>
  <si>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</si>
  <si>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</si>
  <si>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</si>
  <si>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</si>
  <si>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</si>
  <si>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</si>
  <si>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</si>
  <si>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</si>
  <si>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</si>
  <si>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</si>
  <si>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</si>
  <si>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</si>
  <si>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</si>
  <si>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</si>
  <si>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</si>
  <si>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</si>
  <si>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</si>
  <si>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</si>
  <si>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</si>
  <si>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</si>
  <si>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</si>
  <si>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</si>
  <si>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</si>
  <si>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</si>
  <si>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</si>
  <si>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</si>
  <si>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</si>
  <si>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</si>
  <si>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</si>
  <si>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</si>
  <si>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</si>
  <si>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</si>
  <si>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</si>
  <si>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</si>
  <si>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</si>
  <si>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</si>
  <si>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</si>
  <si>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</si>
  <si>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</si>
  <si>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</si>
  <si>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</si>
  <si>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</si>
  <si>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</si>
  <si>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</si>
  <si>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</si>
  <si>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</si>
  <si>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</si>
  <si>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</si>
  <si>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</si>
  <si>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</si>
  <si>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</si>
  <si>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</si>
  <si>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</si>
  <si>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</si>
  <si>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</si>
  <si>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</si>
  <si>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</si>
  <si>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</si>
  <si>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</si>
  <si>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</si>
  <si>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</si>
  <si>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</si>
  <si>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</si>
  <si>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</si>
  <si>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</si>
  <si>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</si>
  <si>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</si>
  <si>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</si>
  <si>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</si>
  <si>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</si>
  <si>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</si>
  <si>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</si>
  <si>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</si>
  <si>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</si>
  <si>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</si>
  <si>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</si>
  <si>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</si>
  <si>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</si>
  <si>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</si>
  <si>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</si>
  <si>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</si>
  <si>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</si>
  <si>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</si>
  <si>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</si>
  <si>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</si>
  <si>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</si>
  <si>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</si>
  <si>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</si>
  <si>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</si>
  <si>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</si>
  <si>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</si>
  <si>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</si>
  <si>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</si>
  <si>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</si>
  <si>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</si>
  <si>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</si>
  <si>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</si>
  <si>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</si>
  <si>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</si>
  <si>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</si>
  <si>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</si>
  <si>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</si>
  <si>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</si>
  <si>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</si>
  <si>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</si>
  <si>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</si>
  <si>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</si>
  <si>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</si>
  <si>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</si>
  <si>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</si>
  <si>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</si>
  <si>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</si>
  <si>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</si>
  <si>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</si>
  <si>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</si>
  <si>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</si>
  <si>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</si>
  <si>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</si>
  <si>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</si>
  <si>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</si>
  <si>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</si>
  <si>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</si>
  <si>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</si>
  <si>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</si>
  <si>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</si>
  <si>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</si>
  <si>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</si>
  <si>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</si>
  <si>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</si>
  <si>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</si>
  <si>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</si>
  <si>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</si>
  <si>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</si>
  <si>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</si>
  <si>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</si>
  <si>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</si>
  <si>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</si>
  <si>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</si>
  <si>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</si>
  <si>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</si>
  <si>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</si>
  <si>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</si>
  <si>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</si>
  <si>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</si>
  <si>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</si>
  <si>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</si>
  <si>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</si>
  <si>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</si>
  <si>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</si>
  <si>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</si>
  <si>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</si>
  <si>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</si>
  <si>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</si>
  <si>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</si>
  <si>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</si>
  <si>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</si>
  <si>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</si>
  <si>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</si>
  <si>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</si>
  <si>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</si>
  <si>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</si>
  <si>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</si>
  <si>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</si>
  <si>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</si>
  <si>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</si>
  <si>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</si>
  <si>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</si>
  <si>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</si>
  <si>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</si>
  <si>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</si>
  <si>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</si>
  <si>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</si>
  <si>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</si>
  <si>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</si>
  <si>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</si>
  <si>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</si>
  <si>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</si>
  <si>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</si>
  <si>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</si>
  <si>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</si>
  <si>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</si>
  <si>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</si>
  <si>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</si>
  <si>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</si>
  <si>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</si>
  <si>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</si>
  <si>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</si>
  <si>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</si>
  <si>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</si>
  <si>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</si>
  <si>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</si>
  <si>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</si>
  <si>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</si>
  <si>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</si>
  <si>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</si>
  <si>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</si>
  <si>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</si>
  <si>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</si>
  <si>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</si>
  <si>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</si>
  <si>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</si>
  <si>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</si>
  <si>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</si>
  <si>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</si>
  <si>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</si>
  <si>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</si>
  <si>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</si>
  <si>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</si>
  <si>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</si>
  <si>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</si>
  <si>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</si>
  <si>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</si>
  <si>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</si>
  <si>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</si>
  <si>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</si>
  <si>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</si>
  <si>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</si>
  <si>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</si>
  <si>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</si>
  <si>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</si>
  <si>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</si>
  <si>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</si>
  <si>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</si>
  <si>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</si>
  <si>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</si>
  <si>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</si>
  <si>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</si>
  <si>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</si>
  <si>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</si>
  <si>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</si>
  <si>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</si>
  <si>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</si>
  <si>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</si>
  <si>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</si>
  <si>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</si>
  <si>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</si>
  <si>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</si>
  <si>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</si>
  <si>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</si>
  <si>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</si>
  <si>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</si>
  <si>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</si>
  <si>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</si>
  <si>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</si>
  <si>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</si>
  <si>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</si>
  <si>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</si>
  <si>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</si>
  <si>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</si>
  <si>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</si>
  <si>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</si>
  <si>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</si>
  <si>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</si>
  <si>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</si>
  <si>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</si>
  <si>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</si>
  <si>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</si>
  <si>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</si>
  <si>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</si>
  <si>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</si>
  <si>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</si>
  <si>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</si>
  <si>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</si>
  <si>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</si>
  <si>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</si>
  <si>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</si>
  <si>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</si>
  <si>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</si>
  <si>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</si>
  <si>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</si>
  <si>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</si>
  <si>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</si>
  <si>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</si>
  <si>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</si>
  <si>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</si>
  <si>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</si>
  <si>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</si>
  <si>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</si>
  <si>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</si>
  <si>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</si>
  <si>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</si>
  <si>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</si>
  <si>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</si>
  <si>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</si>
  <si>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</si>
  <si>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</si>
  <si>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</si>
  <si>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</si>
  <si>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</si>
  <si>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</si>
  <si>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</si>
  <si>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</si>
  <si>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</si>
  <si>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</si>
  <si>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</si>
  <si>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</si>
  <si>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</si>
  <si>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</si>
  <si>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</si>
  <si>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</si>
  <si>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</si>
  <si>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</si>
  <si>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</si>
  <si>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</si>
  <si>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</si>
  <si>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</si>
  <si>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</si>
  <si>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</si>
  <si>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</si>
  <si>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</si>
  <si>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</si>
  <si>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</si>
  <si>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</si>
  <si>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</si>
  <si>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</si>
  <si>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</si>
  <si>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</si>
  <si>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</si>
  <si>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</si>
  <si>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</si>
  <si>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</si>
  <si>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</si>
  <si>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</si>
  <si>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</si>
  <si>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</si>
  <si>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</si>
  <si>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</si>
  <si>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</si>
  <si>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</si>
  <si>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</si>
  <si>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</si>
  <si>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</si>
  <si>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</si>
  <si>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</si>
  <si>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</si>
  <si>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</si>
  <si>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</si>
  <si>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</si>
  <si>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</si>
  <si>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</si>
  <si>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</si>
  <si>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</si>
  <si>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</si>
  <si>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</si>
  <si>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</si>
  <si>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</si>
  <si>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</si>
  <si>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</si>
  <si>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</si>
  <si>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</si>
  <si>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</si>
  <si>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</si>
  <si>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</si>
  <si>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</si>
  <si>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</si>
  <si>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</si>
  <si>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</si>
  <si>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</si>
  <si>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</si>
  <si>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</si>
  <si>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</si>
  <si>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</si>
  <si>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</si>
  <si>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</si>
  <si>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</si>
  <si>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</si>
  <si>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</si>
  <si>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</si>
  <si>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</si>
  <si>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</si>
  <si>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</si>
  <si>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</si>
  <si>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</si>
  <si>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</si>
  <si>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</si>
  <si>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</si>
  <si>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</si>
  <si>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</si>
  <si>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</si>
  <si>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</si>
  <si>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</si>
  <si>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</si>
  <si>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</si>
  <si>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</si>
  <si>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</si>
  <si>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</si>
  <si>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</si>
  <si>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</si>
  <si>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</si>
  <si>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</si>
  <si>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</si>
  <si>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</si>
  <si>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</si>
  <si>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</si>
  <si>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</si>
  <si>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</si>
  <si>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</si>
  <si>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</si>
  <si>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</si>
  <si>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</si>
  <si>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</si>
  <si>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</si>
  <si>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</si>
  <si>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</si>
  <si>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</si>
  <si>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</si>
  <si>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</si>
  <si>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</si>
  <si>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</si>
  <si>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</si>
  <si>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</si>
  <si>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</si>
  <si>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</si>
  <si>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</si>
  <si>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</si>
  <si>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</si>
  <si>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</si>
  <si>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</si>
  <si>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</si>
  <si>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</si>
  <si>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</si>
  <si>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</si>
  <si>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</si>
  <si>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</si>
  <si>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</si>
  <si>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</si>
  <si>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</si>
  <si>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</si>
  <si>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</si>
  <si>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</si>
  <si>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</si>
  <si>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</si>
  <si>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</si>
  <si>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</si>
  <si>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</si>
  <si>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</si>
  <si>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</si>
  <si>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</si>
  <si>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</si>
  <si>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</si>
  <si>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</si>
  <si>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</si>
  <si>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</si>
  <si>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</si>
  <si>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</si>
  <si>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</si>
  <si>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</si>
  <si>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</si>
  <si>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</si>
  <si>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</si>
  <si>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</si>
  <si>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</si>
  <si>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</si>
  <si>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</si>
  <si>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</si>
  <si>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</si>
  <si>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</si>
  <si>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</si>
  <si>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</si>
  <si>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</si>
  <si>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</si>
  <si>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</si>
  <si>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</si>
  <si>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</si>
  <si>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</si>
  <si>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</si>
  <si>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</si>
  <si>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</si>
  <si>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</si>
  <si>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</si>
  <si>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</si>
  <si>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</si>
  <si>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</si>
  <si>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</si>
  <si>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</si>
  <si>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</si>
  <si>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</si>
  <si>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</si>
  <si>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</si>
  <si>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</si>
  <si>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</si>
  <si>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</si>
  <si>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</si>
  <si>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</si>
  <si>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</si>
  <si>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</si>
  <si>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</si>
  <si>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</si>
  <si>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</si>
  <si>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</si>
  <si>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</si>
  <si>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</si>
  <si>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</si>
  <si>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</si>
  <si>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</si>
  <si>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</si>
  <si>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</si>
  <si>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</si>
  <si>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</si>
  <si>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</si>
  <si>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</si>
  <si>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</si>
  <si>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</si>
  <si>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</si>
  <si>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</si>
  <si>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</si>
  <si>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</si>
  <si>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</si>
  <si>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</si>
  <si>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</si>
  <si>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</si>
  <si>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</si>
  <si>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</si>
  <si>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</si>
  <si>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</si>
  <si>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</si>
  <si>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</si>
  <si>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</si>
  <si>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</si>
  <si>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</si>
  <si>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</si>
  <si>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</si>
  <si>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</si>
  <si>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</si>
  <si>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</si>
  <si>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</si>
  <si>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</si>
  <si>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</si>
  <si>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</si>
  <si>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</si>
  <si>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</si>
  <si>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</si>
  <si>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</si>
  <si>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</si>
  <si>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</si>
  <si>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</si>
  <si>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</si>
  <si>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</si>
  <si>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</si>
  <si>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</si>
  <si>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</si>
  <si>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</si>
  <si>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</si>
  <si>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</si>
  <si>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</si>
  <si>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</si>
  <si>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</si>
  <si>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</si>
  <si>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</si>
  <si>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</si>
  <si>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</si>
  <si>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</si>
  <si>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</si>
  <si>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</si>
  <si>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</si>
  <si>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</si>
  <si>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</si>
  <si>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</si>
  <si>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</si>
  <si>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</si>
  <si>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</si>
  <si>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</si>
  <si>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</si>
  <si>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</si>
  <si>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</si>
  <si>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</si>
  <si>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</si>
  <si>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</si>
  <si>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</si>
  <si>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</si>
  <si>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</si>
  <si>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</si>
  <si>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</si>
  <si>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</si>
  <si>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</si>
  <si>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</si>
  <si>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</si>
  <si>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</si>
  <si>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</si>
  <si>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</si>
  <si>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</si>
  <si>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</si>
  <si>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</si>
  <si>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</si>
  <si>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</si>
  <si>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</si>
  <si>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</si>
  <si>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</si>
  <si>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</si>
  <si>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</si>
  <si>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</si>
  <si>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</si>
  <si>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</si>
  <si>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</si>
  <si>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</si>
  <si>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</si>
  <si>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</si>
  <si>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</si>
  <si>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</si>
  <si>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</si>
  <si>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</si>
  <si>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</si>
  <si>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</si>
  <si>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</si>
  <si>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</si>
  <si>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</si>
  <si>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</si>
  <si>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</si>
  <si>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</si>
  <si>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</si>
  <si>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</si>
  <si>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</si>
  <si>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</si>
  <si>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</si>
  <si>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</si>
  <si>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</si>
  <si>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</si>
  <si>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</si>
  <si>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</si>
  <si>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</si>
  <si>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</si>
  <si>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</si>
  <si>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</si>
  <si>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</si>
  <si>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</si>
  <si>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</si>
  <si>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</si>
  <si>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</si>
  <si>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</si>
  <si>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</si>
  <si>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</si>
  <si>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</si>
  <si>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</si>
  <si>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</si>
  <si>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</si>
  <si>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</si>
  <si>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</si>
  <si>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</si>
  <si>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</si>
  <si>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</si>
  <si>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</si>
  <si>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</si>
  <si>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</si>
  <si>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</si>
  <si>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</si>
  <si>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</si>
  <si>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</si>
  <si>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</si>
  <si>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</si>
  <si>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</si>
  <si>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</si>
  <si>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</si>
  <si>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</si>
  <si>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</si>
  <si>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</si>
  <si>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</si>
  <si>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</si>
  <si>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</si>
  <si>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</si>
  <si>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</si>
  <si>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</si>
  <si>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</si>
  <si>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</si>
  <si>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</si>
  <si>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</si>
  <si>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</si>
  <si>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</si>
  <si>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</si>
  <si>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</si>
  <si>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</si>
  <si>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</si>
  <si>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</si>
  <si>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</si>
  <si>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</si>
  <si>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</si>
  <si>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</si>
  <si>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</si>
  <si>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</si>
  <si>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</si>
  <si>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</si>
  <si>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</si>
  <si>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</si>
  <si>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</si>
  <si>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</si>
  <si>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</si>
  <si>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</si>
  <si>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</si>
  <si>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</si>
  <si>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</si>
  <si>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</si>
  <si>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</si>
  <si>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</si>
  <si>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</si>
  <si>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</si>
  <si>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</si>
  <si>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</si>
  <si>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</si>
  <si>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</si>
  <si>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</si>
  <si>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</si>
  <si>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</si>
  <si>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</si>
  <si>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</si>
  <si>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</si>
  <si>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</si>
  <si>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</si>
  <si>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</si>
  <si>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</si>
  <si>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</si>
  <si>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</si>
  <si>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</si>
  <si>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</si>
  <si>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</si>
  <si>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</si>
  <si>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</si>
  <si>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</si>
  <si>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</si>
  <si>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</si>
  <si>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</si>
  <si>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</si>
  <si>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</si>
  <si>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</si>
  <si>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</si>
  <si>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</si>
  <si>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</si>
  <si>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</si>
  <si>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</si>
  <si>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</si>
  <si>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</si>
  <si>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</si>
  <si>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</si>
  <si>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</si>
  <si>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</si>
  <si>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</si>
  <si>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</si>
  <si>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</si>
  <si>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</si>
  <si>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</si>
  <si>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</si>
  <si>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</si>
  <si>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</si>
  <si>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</si>
  <si>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</si>
  <si>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</si>
  <si>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</si>
  <si>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</si>
  <si>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</si>
  <si>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</si>
  <si>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</si>
  <si>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</si>
  <si>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</si>
  <si>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</si>
  <si>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</si>
  <si>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</si>
  <si>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</si>
  <si>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</si>
  <si>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</si>
  <si>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</si>
  <si>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</si>
  <si>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</si>
  <si>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</si>
  <si>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</si>
  <si>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</si>
  <si>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</si>
  <si>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</si>
  <si>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</si>
  <si>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</si>
  <si>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</si>
  <si>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</si>
  <si>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</si>
  <si>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</si>
  <si>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</si>
  <si>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</si>
  <si>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</si>
  <si>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</si>
  <si>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</si>
  <si>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</si>
  <si>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</si>
  <si>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</si>
  <si>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</si>
  <si>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</si>
  <si>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</si>
  <si>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</si>
  <si>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</si>
  <si>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</si>
  <si>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</si>
  <si>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</si>
  <si>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</si>
  <si>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</si>
  <si>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</si>
  <si>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</si>
  <si>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</si>
  <si>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</si>
  <si>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</si>
  <si>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</si>
  <si>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</si>
  <si>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</si>
  <si>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</si>
  <si>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</si>
  <si>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</si>
  <si>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</si>
  <si>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</si>
  <si>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</si>
  <si>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</si>
  <si>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</si>
  <si>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</si>
  <si>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</si>
  <si>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</si>
  <si>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</si>
  <si>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</si>
  <si>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</si>
  <si>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</si>
  <si>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</si>
  <si>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</si>
  <si>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</si>
  <si>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</si>
  <si>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</si>
  <si>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</si>
  <si>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</si>
  <si>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</si>
  <si>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</si>
  <si>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</si>
  <si>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</si>
  <si>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</si>
  <si>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</si>
  <si>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</si>
  <si>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</si>
  <si>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</si>
  <si>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</si>
  <si>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</si>
  <si>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</si>
  <si>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</si>
  <si>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</si>
  <si>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</si>
  <si>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</si>
  <si>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</si>
  <si>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</si>
  <si>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</si>
  <si>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</si>
  <si>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</si>
  <si>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</si>
  <si>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</si>
  <si>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</si>
  <si>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</si>
  <si>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</si>
  <si>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</si>
  <si>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</si>
  <si>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</si>
  <si>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</si>
  <si>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</si>
  <si>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</si>
  <si>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</si>
  <si>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</si>
  <si>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</si>
  <si>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</si>
  <si>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</si>
  <si>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</si>
  <si>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</si>
  <si>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</si>
  <si>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</si>
  <si>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</si>
  <si>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</si>
  <si>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</si>
  <si>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</si>
  <si>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</si>
  <si>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</si>
  <si>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</si>
  <si>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</si>
  <si>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</si>
  <si>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</si>
  <si>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</si>
  <si>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</si>
  <si>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</si>
  <si>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</si>
  <si>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</si>
  <si>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</si>
  <si>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</si>
  <si>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</si>
  <si>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</si>
  <si>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</si>
  <si>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</si>
  <si>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</si>
  <si>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</si>
  <si>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</si>
  <si>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</si>
  <si>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</si>
  <si>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</si>
  <si>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</si>
  <si>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</si>
  <si>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</si>
  <si>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</si>
  <si>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</si>
  <si>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</si>
  <si>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</si>
  <si>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</si>
  <si>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</si>
  <si>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</si>
  <si>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</si>
  <si>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</si>
  <si>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</si>
  <si>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</si>
  <si>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</si>
  <si>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</si>
  <si>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</si>
  <si>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</si>
  <si>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</si>
  <si>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</si>
  <si>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</si>
  <si>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</si>
  <si>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</si>
  <si>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</si>
  <si>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</si>
  <si>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</si>
  <si>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</si>
  <si>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</si>
  <si>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</si>
  <si>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</si>
  <si>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</si>
  <si>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</si>
  <si>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</si>
  <si>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</si>
  <si>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</si>
  <si>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</si>
  <si>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</si>
  <si>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</si>
  <si>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</si>
  <si>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</si>
  <si>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</si>
  <si>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</si>
  <si>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</si>
  <si>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</si>
  <si>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</si>
  <si>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</si>
  <si>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</si>
  <si>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</si>
  <si>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</si>
  <si>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</si>
  <si>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</si>
  <si>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</si>
  <si>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</si>
  <si>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</si>
  <si>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</si>
  <si>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</si>
  <si>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</si>
  <si>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</si>
  <si>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</si>
  <si>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</si>
  <si>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</si>
  <si>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</si>
  <si>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</si>
  <si>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</si>
  <si>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</si>
  <si>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</si>
  <si>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</si>
  <si>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</si>
  <si>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</si>
  <si>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</si>
  <si>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</si>
  <si>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</si>
  <si>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</si>
  <si>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</si>
  <si>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</si>
  <si>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</si>
  <si>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</si>
  <si>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</si>
  <si>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</si>
  <si>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</si>
  <si>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</si>
  <si>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</si>
  <si>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</si>
  <si>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</si>
  <si>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</si>
  <si>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</si>
  <si>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</si>
  <si>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</si>
  <si>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</si>
  <si>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</si>
  <si>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</si>
  <si>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</si>
  <si>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</si>
  <si>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</si>
  <si>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</si>
  <si>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</si>
  <si>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</si>
  <si>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</si>
  <si>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</si>
  <si>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</si>
  <si>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</si>
  <si>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</si>
  <si>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</si>
  <si>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</si>
  <si>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</si>
  <si>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</si>
  <si>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</si>
  <si>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</si>
  <si>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</si>
  <si>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</si>
  <si>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</si>
  <si>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</si>
  <si>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</si>
  <si>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</si>
  <si>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</si>
  <si>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</si>
  <si>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</si>
  <si>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</si>
  <si>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</si>
  <si>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</si>
  <si>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</si>
  <si>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</si>
  <si>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</si>
  <si>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</si>
  <si>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</si>
  <si>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</si>
  <si>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</si>
  <si>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</si>
  <si>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</si>
  <si>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</si>
  <si>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</si>
  <si>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</si>
  <si>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</si>
  <si>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</si>
  <si>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</si>
  <si>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</si>
  <si>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</si>
  <si>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</si>
  <si>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</si>
  <si>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</si>
  <si>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</si>
  <si>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</si>
  <si>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</si>
  <si>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</si>
  <si>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</si>
  <si>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</si>
  <si>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</si>
  <si>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</si>
  <si>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</si>
  <si>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</si>
  <si>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</si>
  <si>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</si>
  <si>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</si>
  <si>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</si>
  <si>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</si>
  <si>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</si>
  <si>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</si>
  <si>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</si>
  <si>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</si>
  <si>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</si>
  <si>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</si>
  <si>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</si>
  <si>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</si>
  <si>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</si>
  <si>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</si>
  <si>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</si>
  <si>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</si>
  <si>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</si>
  <si>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</si>
  <si>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</si>
  <si>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</si>
  <si>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</si>
  <si>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</si>
  <si>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</si>
  <si>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</si>
  <si>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</si>
  <si>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</si>
  <si>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</si>
  <si>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</si>
  <si>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</si>
  <si>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</si>
  <si>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</si>
  <si>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</si>
  <si>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</si>
  <si>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</si>
  <si>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</si>
  <si>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</si>
  <si>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</si>
  <si>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</si>
  <si>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</si>
  <si>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</si>
  <si>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</si>
  <si>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</si>
  <si>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</si>
  <si>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</si>
  <si>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</si>
  <si>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</si>
  <si>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</si>
  <si>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</si>
  <si>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</si>
  <si>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</si>
  <si>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</si>
  <si>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</si>
  <si>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</si>
  <si>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</si>
  <si>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</si>
  <si>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</si>
  <si>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</si>
  <si>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</si>
  <si>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</si>
  <si>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</si>
  <si>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</si>
  <si>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</si>
  <si>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</si>
  <si>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</si>
  <si>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</si>
  <si>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</si>
  <si>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</si>
  <si>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</si>
  <si>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</si>
  <si>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</si>
  <si>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</si>
  <si>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</si>
  <si>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</si>
  <si>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</si>
  <si>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</si>
  <si>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</si>
  <si>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</si>
  <si>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</si>
  <si>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</si>
  <si>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</si>
  <si>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</si>
  <si>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</si>
  <si>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</si>
  <si>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</si>
  <si>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</si>
  <si>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</si>
  <si>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</si>
  <si>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</si>
  <si>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</si>
  <si>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</si>
  <si>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</si>
  <si>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</si>
  <si>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</si>
  <si>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</si>
  <si>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</si>
  <si>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</si>
  <si>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</si>
  <si>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</si>
  <si>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</si>
  <si>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</si>
  <si>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</si>
  <si>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</si>
  <si>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</si>
  <si>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</si>
  <si>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</si>
  <si>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</si>
  <si>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</si>
  <si>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</si>
  <si>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</si>
  <si>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</si>
  <si>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</si>
  <si>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</si>
  <si>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</si>
  <si>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</si>
  <si>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</si>
  <si>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</si>
  <si>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</si>
  <si>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</si>
  <si>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</si>
  <si>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</si>
  <si>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</si>
  <si>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</si>
  <si>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</si>
  <si>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</si>
  <si>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</si>
  <si>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</si>
  <si>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</si>
  <si>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</si>
  <si>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</si>
  <si>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</si>
  <si>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</si>
  <si>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</si>
  <si>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</si>
  <si>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</si>
  <si>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</si>
  <si>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</si>
  <si>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</si>
  <si>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</si>
  <si>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</si>
  <si>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</si>
  <si>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</si>
  <si>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</si>
  <si>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</si>
  <si>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</si>
  <si>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</si>
  <si>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</si>
  <si>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</si>
  <si>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</si>
  <si>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</si>
  <si>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</si>
  <si>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</si>
  <si>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</si>
  <si>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</si>
  <si>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</si>
  <si>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</si>
  <si>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</si>
  <si>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</si>
  <si>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</si>
  <si>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</si>
  <si>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</si>
  <si>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</si>
  <si>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</si>
  <si>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</si>
  <si>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</si>
  <si>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</si>
  <si>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</si>
  <si>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</si>
  <si>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</si>
  <si>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</si>
  <si>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</si>
  <si>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</si>
  <si>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</si>
  <si>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</si>
  <si>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</si>
  <si>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</si>
  <si>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</si>
  <si>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</si>
  <si>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</si>
  <si>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</si>
  <si>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</si>
  <si>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</si>
  <si>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</si>
  <si>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</si>
  <si>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</si>
  <si>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</si>
  <si>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</si>
  <si>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</si>
  <si>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</si>
  <si>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</si>
  <si>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</si>
  <si>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</si>
  <si>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</si>
  <si>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</si>
  <si>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</si>
  <si>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</si>
  <si>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</si>
  <si>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</si>
  <si>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</si>
  <si>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</si>
  <si>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</si>
  <si>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</si>
  <si>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</si>
  <si>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</si>
  <si>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</si>
  <si>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</si>
  <si>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</si>
  <si>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</si>
  <si>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</si>
  <si>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</si>
  <si>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</si>
  <si>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</si>
  <si>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</si>
  <si>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</si>
  <si>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</si>
  <si>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</si>
  <si>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</si>
  <si>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</si>
  <si>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</si>
  <si>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</si>
  <si>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</si>
  <si>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</si>
  <si>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</si>
  <si>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</si>
  <si>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</si>
  <si>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</si>
  <si>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</si>
  <si>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</si>
  <si>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</si>
  <si>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</si>
  <si>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</si>
  <si>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</si>
  <si>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</si>
  <si>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</si>
  <si>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</si>
  <si>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</si>
  <si>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</si>
  <si>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</si>
  <si>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</si>
  <si>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</si>
  <si>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</si>
  <si>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</si>
  <si>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</si>
  <si>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</si>
  <si>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</si>
  <si>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</si>
  <si>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</si>
  <si>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</si>
  <si>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</si>
  <si>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</si>
  <si>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</si>
  <si>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</si>
  <si>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</si>
  <si>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</si>
  <si>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</si>
  <si>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</si>
  <si>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</si>
  <si>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</si>
  <si>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</si>
  <si>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</si>
  <si>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</si>
  <si>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</si>
  <si>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</si>
  <si>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</si>
  <si>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</si>
  <si>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</si>
  <si>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</si>
  <si>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</si>
  <si>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</si>
  <si>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</si>
  <si>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</si>
  <si>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</si>
  <si>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</si>
  <si>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</si>
  <si>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</si>
  <si>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</si>
  <si>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</si>
  <si>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</si>
  <si>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</si>
  <si>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</si>
  <si>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</si>
  <si>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</si>
  <si>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</si>
  <si>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</si>
  <si>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</si>
  <si>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</si>
  <si>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</si>
  <si>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</si>
  <si>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</si>
  <si>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</si>
  <si>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</si>
  <si>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</si>
  <si>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</si>
  <si>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</si>
  <si>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</si>
  <si>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</si>
  <si>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</si>
  <si>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</si>
  <si>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</si>
  <si>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</si>
  <si>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</si>
  <si>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</si>
  <si>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</si>
  <si>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</si>
  <si>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</si>
  <si>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</si>
  <si>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</si>
  <si>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</si>
  <si>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</si>
  <si>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</si>
  <si>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</si>
  <si>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</si>
  <si>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</si>
  <si>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</si>
  <si>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</si>
  <si>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</si>
  <si>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</si>
  <si>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</si>
  <si>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</si>
  <si>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</si>
  <si>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</si>
  <si>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</si>
  <si>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</si>
  <si>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</si>
  <si>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</si>
  <si>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</si>
  <si>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</si>
  <si>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</si>
  <si>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</si>
  <si>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</si>
  <si>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</si>
  <si>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</si>
  <si>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</si>
  <si>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</si>
  <si>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</si>
  <si>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</si>
  <si>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</si>
  <si>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</si>
  <si>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</si>
  <si>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</si>
  <si>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</si>
  <si>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</si>
  <si>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</si>
  <si>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</si>
  <si>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</si>
  <si>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</si>
  <si>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</si>
  <si>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</si>
  <si>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</si>
  <si>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</si>
  <si>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</si>
  <si>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</si>
  <si>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</si>
  <si>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</si>
  <si>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</si>
  <si>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</si>
  <si>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</si>
  <si>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</si>
  <si>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</si>
  <si>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</si>
  <si>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</si>
  <si>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</si>
  <si>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</si>
  <si>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</si>
  <si>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</si>
  <si>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</si>
  <si>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</si>
  <si>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</si>
  <si>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</si>
  <si>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</si>
  <si>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</si>
  <si>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</si>
  <si>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</si>
  <si>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</si>
  <si>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</si>
  <si>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</si>
  <si>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</si>
  <si>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</si>
  <si>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</si>
  <si>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</si>
  <si>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</si>
  <si>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</si>
  <si>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</si>
  <si>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</si>
  <si>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</si>
  <si>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</si>
  <si>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</si>
  <si>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</si>
  <si>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</si>
  <si>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</si>
  <si>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</si>
  <si>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</si>
  <si>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</si>
  <si>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</si>
  <si>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</si>
  <si>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</si>
  <si>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</si>
  <si>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</si>
  <si>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</si>
  <si>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</si>
  <si>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</si>
  <si>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</si>
  <si>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</si>
  <si>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</si>
  <si>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</si>
  <si>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</si>
  <si>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</si>
  <si>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</si>
  <si>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</si>
  <si>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</si>
  <si>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</si>
  <si>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</si>
  <si>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</si>
  <si>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</si>
  <si>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</si>
  <si>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</si>
  <si>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</si>
  <si>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</si>
  <si>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</si>
  <si>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</si>
  <si>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</si>
  <si>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</si>
  <si>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</si>
  <si>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</si>
  <si>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</si>
  <si>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</si>
  <si>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</si>
  <si>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</si>
  <si>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</si>
  <si>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</si>
  <si>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</si>
  <si>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</si>
  <si>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</si>
  <si>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</si>
  <si>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</si>
  <si>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</si>
  <si>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</si>
  <si>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</si>
  <si>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</si>
  <si>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</si>
  <si>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</si>
  <si>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</si>
  <si>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</si>
  <si>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</si>
  <si>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</si>
  <si>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</si>
  <si>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</si>
  <si>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</si>
  <si>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</si>
  <si>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</si>
  <si>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</si>
  <si>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</si>
  <si>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</si>
  <si>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</si>
  <si>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</si>
  <si>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</si>
  <si>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</si>
  <si>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</si>
  <si>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</si>
  <si>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</si>
  <si>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</si>
  <si>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</si>
  <si>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</si>
  <si>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</si>
  <si>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</si>
  <si>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</si>
  <si>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</si>
  <si>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</si>
  <si>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</si>
  <si>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</si>
  <si>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</si>
  <si>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</si>
  <si>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</si>
  <si>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</si>
  <si>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</si>
  <si>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</si>
  <si>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</si>
  <si>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</si>
  <si>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</si>
  <si>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</si>
  <si>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</si>
  <si>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</si>
  <si>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</si>
  <si>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</si>
  <si>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</si>
  <si>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</si>
  <si>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</si>
  <si>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</si>
  <si>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</si>
  <si>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</si>
  <si>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</si>
  <si>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</si>
  <si>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</si>
  <si>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</si>
  <si>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</si>
  <si>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</si>
  <si>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</si>
  <si>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</si>
  <si>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</si>
  <si>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</si>
  <si>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</si>
  <si>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</si>
  <si>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</si>
  <si>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</si>
  <si>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</si>
  <si>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</si>
  <si>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</si>
  <si>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</si>
  <si>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</si>
  <si>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</si>
  <si>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</si>
  <si>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</si>
  <si>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</si>
  <si>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</si>
  <si>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</si>
  <si>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</si>
  <si>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</si>
  <si>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</si>
  <si>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</si>
  <si>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</si>
  <si>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</si>
  <si>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</si>
  <si>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</si>
  <si>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</si>
  <si>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</si>
  <si>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</si>
  <si>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</si>
  <si>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</si>
  <si>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</si>
  <si>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</si>
  <si>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</si>
  <si>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</si>
  <si>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</si>
  <si>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</si>
  <si>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</si>
  <si>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</si>
  <si>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</si>
  <si>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</si>
  <si>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</si>
  <si>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</si>
  <si>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</si>
  <si>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</si>
  <si>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</si>
  <si>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</si>
  <si>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</si>
  <si>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</si>
  <si>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</si>
  <si>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</si>
  <si>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</si>
  <si>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</si>
  <si>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</si>
  <si>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</si>
  <si>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</si>
  <si>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</si>
  <si>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</si>
  <si>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</si>
  <si>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</si>
  <si>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</si>
  <si>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</si>
  <si>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</si>
  <si>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</si>
  <si>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</si>
  <si>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</si>
  <si>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</si>
  <si>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</si>
  <si>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</si>
  <si>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</si>
  <si>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</si>
  <si>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</si>
  <si>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</si>
  <si>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</si>
  <si>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</si>
  <si>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</si>
  <si>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</si>
  <si>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</si>
  <si>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</si>
  <si>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</si>
  <si>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</si>
  <si>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</si>
  <si>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</si>
  <si>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</si>
  <si>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</si>
  <si>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</si>
  <si>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</si>
  <si>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</si>
  <si>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</si>
  <si>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</si>
  <si>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</si>
  <si>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</si>
  <si>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</si>
  <si>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</si>
  <si>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</si>
  <si>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</si>
  <si>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</si>
  <si>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</si>
  <si>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</si>
  <si>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</si>
  <si>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</si>
  <si>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</si>
  <si>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</si>
  <si>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</si>
  <si>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</si>
  <si>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</si>
  <si>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</si>
  <si>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</si>
  <si>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</si>
  <si>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</si>
  <si>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</si>
  <si>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</si>
  <si>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</si>
  <si>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</si>
  <si>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</si>
  <si>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</si>
  <si>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</si>
  <si>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</si>
  <si>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</si>
  <si>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</si>
  <si>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</si>
  <si>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</si>
  <si>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</si>
  <si>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</si>
  <si>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</si>
  <si>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</si>
  <si>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</si>
  <si>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</si>
  <si>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</si>
  <si>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</si>
  <si>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</si>
  <si>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</si>
  <si>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</si>
  <si>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</si>
  <si>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</si>
  <si>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</si>
  <si>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</si>
  <si>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</si>
  <si>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</si>
  <si>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</si>
  <si>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</si>
  <si>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</si>
  <si>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</si>
  <si>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</si>
  <si>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</si>
  <si>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</si>
  <si>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</si>
  <si>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</si>
  <si>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</si>
  <si>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</si>
  <si>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</si>
  <si>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</si>
  <si>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</si>
  <si>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</si>
  <si>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</si>
  <si>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</si>
  <si>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</si>
  <si>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</si>
  <si>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</si>
  <si>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</si>
  <si>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</si>
  <si>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</si>
  <si>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</si>
  <si>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</si>
  <si>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</si>
  <si>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</si>
  <si>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</si>
  <si>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</si>
  <si>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</si>
  <si>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</si>
  <si>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</si>
  <si>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</si>
  <si>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</si>
  <si>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</si>
  <si>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</si>
  <si>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</si>
  <si>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</si>
  <si>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</si>
  <si>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</si>
  <si>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</si>
  <si>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</si>
  <si>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</si>
  <si>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</si>
  <si>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</si>
  <si>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</si>
  <si>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</si>
  <si>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</si>
  <si>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</si>
  <si>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</si>
  <si>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</si>
  <si>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</si>
  <si>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</si>
  <si>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</si>
  <si>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</si>
  <si>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</si>
  <si>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</si>
  <si>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</si>
  <si>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</si>
  <si>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</si>
  <si>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</si>
  <si>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</si>
  <si>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</si>
  <si>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</si>
  <si>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</si>
  <si>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</si>
  <si>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</si>
  <si>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</si>
  <si>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</si>
  <si>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</si>
  <si>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</si>
  <si>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</si>
  <si>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</si>
  <si>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</si>
  <si>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</si>
  <si>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</si>
  <si>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</si>
  <si>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</si>
  <si>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</si>
  <si>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</si>
  <si>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</si>
  <si>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</si>
  <si>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</si>
  <si>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</si>
  <si>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</si>
  <si>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</si>
  <si>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</si>
  <si>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</si>
  <si>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</si>
  <si>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</si>
  <si>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</si>
  <si>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</si>
  <si>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</si>
  <si>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</si>
  <si>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</si>
  <si>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</si>
  <si>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</si>
  <si>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</si>
  <si>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</si>
  <si>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</si>
  <si>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</si>
  <si>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</si>
  <si>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</si>
  <si>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</si>
  <si>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</si>
  <si>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</si>
  <si>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</si>
  <si>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</si>
  <si>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</si>
  <si>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</si>
  <si>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</si>
  <si>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</si>
  <si>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</si>
  <si>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</si>
  <si>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</si>
  <si>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</si>
  <si>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</si>
  <si>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</si>
  <si>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</si>
  <si>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</si>
  <si>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</si>
  <si>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</si>
  <si>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</si>
  <si>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</si>
  <si>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</si>
  <si>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</si>
  <si>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</si>
  <si>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</si>
  <si>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</si>
  <si>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</si>
  <si>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</si>
  <si>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</si>
  <si>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</si>
  <si>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</si>
  <si>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</si>
  <si>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</si>
  <si>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</si>
  <si>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</si>
  <si>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</si>
  <si>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</si>
  <si>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</si>
  <si>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</si>
  <si>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</si>
  <si>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</si>
  <si>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</si>
  <si>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</si>
  <si>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</si>
  <si>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</si>
  <si>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</si>
  <si>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</si>
  <si>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</si>
  <si>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</si>
  <si>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</si>
  <si>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</si>
  <si>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</si>
  <si>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</si>
  <si>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</si>
  <si>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</si>
  <si>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</si>
  <si>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</si>
  <si>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</si>
  <si>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</si>
  <si>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</si>
  <si>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</si>
  <si>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</si>
  <si>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</si>
  <si>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</si>
  <si>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</si>
  <si>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</si>
  <si>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</si>
  <si>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</si>
  <si>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</si>
  <si>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</si>
  <si>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</si>
  <si>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</si>
  <si>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</si>
  <si>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</si>
  <si>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</si>
  <si>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</si>
  <si>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</si>
  <si>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</si>
  <si>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</si>
  <si>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</si>
  <si>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</si>
  <si>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</si>
  <si>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</si>
  <si>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</si>
  <si>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</si>
  <si>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</si>
  <si>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</si>
  <si>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</si>
  <si>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</si>
  <si>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</si>
  <si>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</si>
  <si>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</si>
  <si>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</si>
  <si>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</si>
  <si>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</si>
  <si>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</si>
  <si>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</si>
  <si>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</si>
  <si>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</si>
  <si>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</si>
  <si>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</si>
  <si>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</si>
  <si>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</si>
  <si>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</si>
  <si>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</si>
  <si>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</si>
  <si>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</si>
  <si>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</si>
  <si>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</si>
  <si>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</si>
  <si>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</si>
  <si>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</si>
  <si>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</si>
  <si>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</si>
  <si>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</si>
  <si>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</si>
  <si>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</si>
  <si>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</si>
  <si>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</si>
  <si>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</si>
  <si>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</si>
  <si>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</si>
  <si>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</si>
  <si>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</si>
  <si>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</si>
  <si>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</si>
  <si>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</si>
  <si>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</si>
  <si>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</si>
  <si>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</si>
  <si>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</si>
  <si>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</si>
  <si>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</si>
  <si>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</si>
  <si>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</si>
  <si>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</si>
  <si>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</si>
  <si>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</si>
  <si>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</si>
  <si>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</si>
  <si>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</si>
  <si>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</si>
  <si>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</si>
  <si>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</si>
  <si>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</si>
  <si>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</si>
  <si>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</si>
  <si>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</si>
  <si>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</si>
  <si>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</si>
  <si>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</si>
  <si>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</si>
  <si>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</si>
  <si>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</si>
  <si>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</si>
  <si>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</si>
  <si>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</si>
  <si>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</si>
  <si>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</si>
  <si>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</si>
  <si>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</si>
  <si>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</si>
  <si>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</si>
  <si>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</si>
  <si>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</si>
  <si>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</si>
  <si>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</si>
  <si>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</si>
  <si>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</si>
  <si>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</si>
  <si>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</si>
  <si>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</si>
  <si>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</si>
  <si>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</si>
  <si>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</si>
  <si>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</si>
  <si>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</si>
  <si>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</si>
  <si>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</si>
  <si>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</si>
  <si>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</si>
  <si>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</si>
  <si>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</si>
  <si>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</si>
  <si>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</si>
  <si>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</si>
  <si>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</si>
  <si>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</si>
  <si>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</si>
  <si>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</si>
  <si>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</si>
  <si>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</si>
  <si>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</si>
  <si>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</si>
  <si>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</si>
  <si>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</si>
  <si>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</si>
  <si>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</si>
  <si>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</si>
  <si>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</si>
  <si>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</si>
  <si>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</si>
  <si>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</si>
  <si>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</si>
  <si>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</si>
  <si>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</si>
  <si>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</si>
  <si>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</si>
  <si>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</si>
  <si>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</si>
  <si>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</si>
  <si>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</si>
  <si>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</si>
  <si>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</si>
  <si>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</si>
  <si>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</si>
  <si>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</si>
  <si>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</si>
  <si>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</si>
  <si>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</si>
  <si>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</si>
  <si>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</si>
  <si>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</si>
  <si>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</si>
  <si>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</si>
  <si>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</si>
  <si>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</si>
  <si>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</si>
  <si>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</si>
  <si>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</si>
  <si>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</si>
  <si>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</si>
  <si>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</si>
  <si>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</si>
  <si>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</si>
  <si>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</si>
  <si>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</si>
  <si>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</si>
  <si>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</si>
  <si>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</si>
  <si>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</si>
  <si>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</si>
  <si>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</si>
  <si>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</si>
  <si>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</si>
  <si>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</si>
  <si>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</si>
  <si>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</si>
  <si>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</si>
  <si>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</si>
  <si>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</si>
  <si>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</si>
  <si>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</si>
  <si>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</si>
  <si>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</si>
  <si>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</si>
  <si>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</si>
  <si>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</si>
  <si>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</si>
  <si>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</si>
  <si>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</si>
  <si>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</si>
  <si>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</si>
  <si>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</si>
  <si>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</si>
  <si>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</si>
  <si>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</si>
  <si>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</si>
  <si>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</si>
  <si>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</si>
  <si>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</si>
  <si>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</si>
  <si>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</si>
  <si>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</si>
  <si>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</si>
  <si>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</si>
  <si>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</si>
  <si>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</si>
  <si>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</si>
  <si>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</si>
  <si>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</si>
  <si>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</si>
  <si>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</si>
  <si>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</si>
  <si>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</si>
  <si>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</si>
  <si>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</si>
  <si>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</si>
  <si>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</si>
  <si>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</si>
  <si>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</si>
  <si>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</si>
  <si>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</si>
  <si>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</si>
  <si>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</si>
  <si>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</si>
  <si>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</si>
  <si>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</si>
  <si>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</si>
  <si>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</si>
  <si>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</si>
  <si>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</si>
  <si>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</si>
  <si>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</si>
  <si>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</si>
  <si>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</si>
  <si>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</si>
  <si>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</si>
  <si>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</si>
  <si>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</si>
  <si>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</si>
  <si>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</si>
  <si>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</si>
  <si>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</si>
  <si>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</si>
  <si>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</si>
  <si>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</si>
  <si>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</si>
  <si>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</si>
  <si>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</si>
  <si>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</si>
  <si>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</si>
  <si>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</si>
  <si>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</si>
  <si>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</si>
  <si>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</si>
  <si>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</si>
  <si>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</si>
  <si>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</si>
  <si>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</si>
  <si>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</si>
  <si>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</si>
  <si>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</si>
  <si>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</si>
  <si>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</si>
  <si>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</si>
  <si>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</si>
  <si>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</si>
  <si>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</si>
  <si>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</si>
  <si>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</si>
  <si>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</si>
  <si>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</si>
  <si>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</si>
  <si>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</si>
  <si>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</si>
  <si>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</si>
  <si>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</si>
  <si>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</si>
  <si>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</si>
  <si>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</si>
  <si>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</si>
  <si>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</si>
  <si>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</si>
  <si>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</si>
  <si>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</si>
  <si>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</si>
  <si>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</si>
  <si>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</si>
  <si>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</si>
  <si>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</si>
  <si>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</si>
  <si>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</si>
  <si>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</si>
  <si>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</si>
  <si>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</si>
  <si>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</si>
  <si>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</si>
  <si>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</si>
  <si>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</si>
  <si>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</si>
  <si>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</si>
  <si>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</si>
  <si>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</si>
  <si>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</si>
  <si>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</si>
  <si>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</si>
  <si>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</si>
  <si>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</si>
  <si>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</si>
  <si>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</si>
  <si>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</si>
  <si>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</si>
  <si>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</si>
  <si>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</si>
  <si>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</si>
  <si>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</si>
  <si>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</si>
  <si>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</si>
  <si>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</si>
  <si>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</si>
  <si>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</si>
  <si>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</si>
  <si>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</si>
  <si>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</si>
  <si>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</si>
  <si>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</si>
  <si>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</si>
  <si>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</si>
  <si>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</si>
  <si>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</si>
  <si>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</si>
  <si>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</si>
  <si>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</si>
  <si>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</si>
  <si>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</si>
  <si>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</si>
  <si>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</si>
  <si>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</si>
  <si>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</si>
  <si>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</si>
  <si>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</si>
  <si>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</si>
  <si>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</si>
  <si>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</si>
  <si>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</si>
  <si>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</si>
  <si>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</si>
  <si>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</si>
  <si>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</si>
  <si>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</si>
  <si>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</si>
  <si>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</si>
  <si>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</si>
  <si>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</si>
  <si>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</si>
  <si>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</si>
  <si>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</si>
  <si>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</si>
  <si>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</si>
  <si>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</si>
  <si>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</si>
  <si>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</si>
  <si>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</si>
  <si>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</si>
  <si>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</si>
  <si>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</si>
  <si>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</si>
  <si>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</si>
  <si>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</si>
  <si>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</si>
  <si>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</si>
  <si>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</si>
  <si>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</si>
  <si>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</si>
  <si>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</si>
  <si>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</si>
  <si>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</si>
  <si>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</si>
  <si>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</si>
  <si>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</si>
  <si>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</si>
  <si>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</si>
  <si>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</si>
  <si>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</si>
  <si>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</si>
  <si>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</si>
  <si>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</si>
  <si>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</si>
  <si>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</si>
  <si>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</si>
  <si>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</si>
  <si>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</si>
  <si>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</si>
  <si>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</si>
  <si>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</si>
  <si>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</si>
  <si>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</si>
  <si>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</si>
  <si>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</si>
  <si>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</si>
  <si>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</si>
  <si>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</si>
  <si>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</si>
  <si>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</si>
  <si>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</si>
  <si>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</si>
  <si>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</si>
  <si>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</si>
  <si>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</si>
  <si>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</si>
  <si>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</si>
  <si>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</si>
  <si>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</si>
  <si>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</si>
  <si>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</si>
  <si>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</si>
  <si>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</si>
  <si>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</si>
  <si>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</si>
  <si>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</si>
  <si>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</si>
  <si>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</si>
  <si>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</si>
  <si>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</si>
  <si>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</si>
  <si>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</si>
  <si>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</si>
  <si>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</si>
  <si>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</si>
  <si>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</si>
  <si>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</si>
  <si>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</si>
  <si>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</si>
  <si>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</si>
  <si>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</si>
  <si>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</si>
  <si>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</si>
  <si>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</si>
  <si>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</si>
  <si>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</si>
  <si>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</si>
  <si>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</si>
  <si>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</si>
  <si>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</si>
  <si>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</si>
  <si>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</si>
  <si>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</si>
  <si>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</si>
  <si>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</si>
  <si>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</si>
  <si>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</si>
  <si>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</si>
  <si>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</si>
  <si>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</si>
  <si>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</si>
  <si>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</si>
  <si>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</si>
  <si>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</si>
  <si>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</si>
  <si>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</si>
  <si>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</si>
  <si>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</si>
  <si>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</si>
  <si>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</si>
  <si>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</si>
  <si>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</si>
  <si>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</si>
  <si>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</si>
  <si>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</si>
  <si>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</si>
  <si>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</si>
  <si>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</si>
  <si>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</si>
  <si>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</si>
  <si>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</si>
  <si>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</si>
  <si>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</si>
  <si>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</si>
  <si>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</si>
  <si>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</si>
  <si>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</si>
  <si>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</si>
  <si>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</si>
  <si>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</si>
  <si>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</si>
  <si>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</si>
  <si>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</si>
  <si>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</si>
  <si>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</si>
  <si>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</si>
  <si>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</si>
  <si>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</si>
  <si>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</si>
  <si>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</si>
  <si>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</si>
  <si>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</si>
  <si>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</si>
  <si>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</si>
  <si>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</si>
  <si>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</si>
  <si>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</si>
  <si>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</si>
  <si>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</si>
  <si>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</si>
  <si>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</si>
  <si>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</si>
  <si>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</si>
  <si>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</si>
  <si>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</si>
  <si>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</si>
  <si>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</si>
  <si>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</si>
  <si>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</si>
  <si>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</si>
  <si>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</si>
  <si>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</si>
  <si>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</si>
  <si>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</si>
  <si>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</si>
  <si>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</si>
  <si>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</si>
  <si>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</si>
  <si>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</si>
  <si>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</si>
  <si>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</si>
  <si>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</si>
  <si>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</si>
  <si>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</si>
  <si>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</si>
  <si>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</si>
  <si>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</si>
  <si>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</si>
  <si>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</si>
  <si>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</si>
  <si>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</si>
  <si>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</si>
  <si>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</si>
  <si>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</si>
  <si>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</si>
  <si>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</si>
  <si>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</si>
  <si>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</si>
  <si>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</si>
  <si>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</si>
  <si>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</si>
  <si>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</si>
  <si>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</si>
  <si>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</si>
  <si>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</si>
  <si>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</si>
  <si>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</si>
  <si>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</si>
  <si>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</si>
  <si>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</si>
  <si>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</si>
  <si>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</si>
  <si>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</si>
  <si>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</si>
  <si>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</si>
  <si>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</si>
  <si>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</si>
  <si>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</si>
  <si>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</si>
  <si>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</si>
  <si>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</si>
  <si>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</si>
  <si>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</si>
  <si>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</si>
  <si>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</si>
  <si>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</si>
  <si>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</si>
  <si>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</si>
  <si>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</si>
  <si>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</si>
  <si>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</si>
  <si>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</si>
  <si>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</si>
  <si>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</si>
  <si>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</si>
  <si>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</si>
  <si>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</si>
  <si>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</si>
  <si>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</si>
  <si>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</si>
  <si>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</si>
  <si>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</si>
  <si>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</si>
  <si>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</si>
  <si>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</si>
  <si>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</si>
  <si>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</si>
  <si>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</si>
  <si>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</si>
  <si>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</si>
  <si>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</si>
  <si>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</si>
  <si>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</si>
  <si>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</si>
  <si>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</si>
  <si>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</si>
  <si>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</si>
  <si>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</si>
  <si>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</si>
  <si>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</si>
  <si>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</si>
  <si>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</si>
  <si>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</si>
  <si>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</si>
  <si>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</si>
  <si>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</si>
  <si>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</si>
  <si>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</si>
  <si>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</si>
  <si>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</si>
  <si>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</si>
  <si>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</si>
  <si>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</si>
  <si>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</si>
  <si>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</si>
  <si>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</si>
  <si>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</si>
  <si>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</si>
  <si>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</si>
  <si>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</si>
  <si>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</si>
  <si>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</si>
  <si>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</si>
  <si>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</si>
  <si>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</si>
  <si>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</si>
  <si>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</si>
  <si>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</si>
  <si>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</si>
  <si>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</si>
  <si>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</si>
  <si>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</si>
  <si>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</si>
  <si>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</si>
  <si>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</si>
  <si>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</si>
  <si>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</si>
  <si>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</si>
  <si>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</si>
  <si>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</si>
  <si>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</si>
  <si>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</si>
  <si>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</si>
  <si>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</si>
  <si>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</si>
  <si>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</si>
  <si>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</si>
  <si>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</si>
  <si>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</si>
  <si>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</si>
  <si>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</si>
  <si>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</si>
  <si>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</si>
  <si>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</si>
  <si>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</si>
  <si>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</si>
  <si>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</si>
  <si>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</si>
  <si>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</si>
  <si>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</si>
  <si>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</si>
  <si>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</si>
  <si>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</si>
  <si>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</si>
  <si>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</si>
  <si>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</si>
  <si>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</si>
  <si>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</si>
  <si>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</si>
  <si>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</si>
  <si>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</si>
  <si>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</si>
  <si>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</si>
  <si>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</si>
  <si>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</si>
  <si>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</si>
  <si>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</si>
  <si>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</si>
  <si>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</si>
  <si>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</si>
  <si>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</si>
  <si>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</si>
  <si>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</si>
  <si>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</si>
  <si>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</si>
  <si>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</si>
  <si>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</si>
  <si>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</si>
  <si>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</si>
  <si>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</si>
  <si>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</si>
  <si>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</si>
  <si>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</si>
  <si>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</si>
  <si>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</si>
  <si>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</si>
  <si>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</si>
  <si>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</si>
  <si>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</si>
  <si>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</si>
  <si>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</si>
  <si>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</si>
  <si>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</si>
  <si>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</si>
  <si>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</si>
  <si>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</si>
  <si>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</si>
  <si>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</si>
  <si>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</si>
  <si>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</si>
  <si>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</si>
  <si>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</si>
  <si>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</si>
  <si>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</si>
  <si>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</si>
  <si>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</si>
  <si>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</si>
  <si>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</si>
  <si>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</si>
  <si>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</si>
  <si>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</si>
  <si>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</si>
  <si>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</si>
  <si>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</si>
  <si>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</si>
  <si>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</si>
  <si>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</si>
  <si>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</si>
  <si>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</si>
  <si>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</si>
  <si>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</si>
  <si>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</si>
  <si>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</si>
  <si>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</si>
  <si>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</si>
  <si>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</si>
  <si>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</si>
  <si>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</si>
  <si>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</si>
  <si>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</si>
  <si>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</si>
  <si>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</si>
  <si>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</si>
  <si>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</si>
  <si>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</si>
  <si>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</si>
  <si>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</si>
  <si>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</si>
  <si>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</si>
  <si>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</si>
  <si>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</si>
  <si>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</si>
  <si>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</si>
  <si>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</si>
  <si>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</si>
  <si>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</si>
  <si>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</si>
  <si>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</si>
  <si>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</si>
  <si>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</si>
  <si>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</si>
  <si>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</si>
  <si>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</si>
  <si>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</si>
  <si>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</si>
  <si>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</si>
  <si>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</si>
  <si>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</si>
  <si>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</si>
  <si>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</si>
  <si>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</si>
  <si>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</si>
  <si>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</si>
  <si>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</si>
  <si>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</si>
  <si>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</si>
  <si>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</si>
  <si>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</si>
  <si>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</si>
  <si>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</si>
  <si>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</si>
  <si>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</si>
  <si>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</si>
  <si>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</si>
  <si>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</si>
  <si>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</si>
  <si>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</si>
  <si>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</si>
  <si>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</si>
  <si>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</si>
  <si>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</si>
  <si>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</si>
  <si>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</si>
  <si>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</si>
  <si>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</si>
  <si>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</si>
  <si>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</si>
  <si>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</si>
  <si>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</si>
  <si>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</si>
  <si>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</si>
  <si>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</si>
  <si>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</si>
  <si>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</si>
  <si>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</si>
  <si>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</si>
  <si>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</si>
  <si>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</si>
  <si>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</si>
  <si>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</si>
  <si>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</si>
  <si>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</si>
  <si>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</si>
  <si>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</si>
  <si>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</si>
  <si>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</si>
  <si>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</si>
  <si>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</si>
  <si>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</si>
  <si>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</si>
  <si>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</si>
  <si>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</si>
  <si>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</si>
  <si>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</si>
  <si>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</si>
  <si>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</si>
  <si>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</si>
  <si>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</si>
  <si>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</si>
  <si>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</si>
  <si>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</si>
  <si>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</si>
  <si>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</si>
  <si>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</si>
  <si>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</si>
  <si>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</si>
  <si>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</si>
  <si>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</si>
  <si>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</si>
  <si>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</si>
  <si>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</si>
  <si>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</si>
  <si>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</si>
  <si>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</si>
  <si>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</si>
  <si>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</si>
  <si>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</si>
  <si>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</si>
  <si>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</si>
  <si>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</si>
  <si>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</si>
  <si>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</si>
  <si>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</si>
  <si>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</si>
  <si>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</si>
  <si>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</si>
  <si>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</si>
  <si>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</si>
  <si>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</si>
  <si>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</si>
  <si>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</si>
  <si>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</si>
  <si>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</si>
  <si>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</si>
  <si>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</si>
  <si>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</si>
  <si>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</si>
  <si>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</si>
  <si>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</si>
  <si>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</si>
  <si>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</si>
  <si>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</si>
  <si>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</si>
  <si>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</si>
  <si>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</si>
  <si>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</si>
  <si>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</si>
  <si>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</si>
  <si>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</si>
  <si>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</si>
  <si>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</si>
  <si>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</si>
  <si>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</si>
  <si>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</si>
  <si>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</si>
  <si>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</si>
  <si>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</si>
  <si>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</si>
  <si>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</si>
  <si>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</si>
  <si>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</si>
  <si>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</si>
  <si>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</si>
  <si>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</si>
  <si>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</si>
  <si>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</si>
  <si>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</si>
  <si>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</si>
  <si>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</si>
  <si>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</si>
  <si>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</si>
  <si>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</si>
  <si>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</si>
  <si>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</si>
  <si>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</si>
  <si>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</si>
  <si>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</si>
  <si>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</si>
  <si>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</si>
  <si>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</si>
  <si>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</si>
  <si>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</si>
  <si>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</si>
  <si>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</si>
  <si>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</si>
  <si>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</si>
  <si>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</si>
  <si>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</si>
  <si>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</si>
  <si>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</si>
  <si>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</si>
  <si>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</si>
  <si>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</si>
  <si>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</si>
  <si>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</si>
  <si>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</si>
  <si>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</si>
  <si>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</si>
  <si>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</si>
  <si>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</si>
  <si>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</si>
  <si>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</si>
  <si>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</si>
  <si>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</si>
  <si>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</si>
  <si>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</si>
  <si>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</si>
  <si>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</si>
  <si>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</si>
  <si>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</si>
  <si>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</si>
  <si>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</si>
  <si>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</si>
  <si>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</si>
  <si>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</si>
  <si>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</si>
  <si>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</si>
  <si>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</si>
  <si>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</si>
  <si>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</si>
  <si>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</si>
  <si>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</si>
  <si>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</si>
  <si>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</si>
  <si>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</si>
  <si>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</si>
  <si>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</si>
  <si>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</si>
  <si>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</si>
  <si>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</si>
  <si>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</si>
  <si>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</si>
  <si>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</si>
  <si>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</si>
  <si>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</si>
  <si>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</si>
  <si>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</si>
  <si>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</si>
  <si>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</si>
  <si>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</si>
  <si>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</si>
  <si>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</si>
  <si>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</si>
  <si>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</si>
  <si>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</si>
  <si>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</si>
  <si>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</si>
  <si>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</si>
  <si>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</si>
  <si>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</si>
  <si>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</si>
  <si>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</si>
  <si>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</si>
  <si>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</si>
  <si>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</si>
  <si>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</si>
  <si>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</si>
  <si>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</si>
  <si>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</si>
  <si>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</si>
  <si>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</si>
  <si>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</si>
  <si>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</si>
  <si>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</si>
  <si>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</si>
  <si>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</si>
  <si>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</si>
  <si>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</si>
  <si>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</si>
  <si>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</si>
  <si>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</si>
  <si>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</si>
  <si>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</si>
  <si>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</si>
  <si>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</si>
  <si>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</si>
  <si>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</si>
  <si>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</si>
  <si>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</si>
  <si>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</si>
  <si>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</si>
  <si>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</si>
  <si>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</si>
  <si>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</si>
  <si>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</si>
  <si>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</si>
  <si>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</si>
  <si>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</si>
  <si>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</si>
  <si>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</si>
  <si>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</si>
  <si>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</si>
  <si>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</si>
  <si>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</si>
  <si>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</si>
  <si>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</si>
  <si>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</si>
  <si>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</si>
  <si>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</si>
  <si>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</si>
  <si>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</si>
  <si>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</si>
  <si>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</si>
  <si>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</si>
  <si>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</si>
  <si>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</si>
  <si>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</si>
  <si>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</si>
  <si>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</si>
  <si>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</si>
  <si>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</si>
  <si>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</si>
  <si>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</si>
  <si>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</si>
  <si>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</si>
  <si>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</si>
  <si>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</si>
  <si>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</si>
  <si>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</si>
  <si>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</si>
  <si>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</si>
  <si>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</si>
  <si>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</si>
  <si>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</si>
  <si>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</si>
  <si>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</si>
  <si>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</si>
  <si>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</si>
  <si>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</si>
  <si>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</si>
  <si>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</si>
  <si>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</si>
  <si>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</si>
  <si>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</si>
  <si>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</si>
  <si>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</si>
  <si>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</si>
  <si>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</si>
  <si>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</si>
  <si>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</si>
  <si>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</si>
  <si>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</si>
  <si>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</si>
  <si>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</si>
  <si>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</si>
  <si>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</si>
  <si>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</si>
  <si>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</si>
  <si>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</si>
  <si>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</si>
  <si>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</si>
  <si>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</si>
  <si>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</si>
  <si>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</si>
  <si>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</si>
  <si>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</si>
  <si>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</si>
  <si>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</si>
  <si>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</si>
  <si>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</si>
  <si>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</si>
  <si>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</si>
  <si>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</si>
  <si>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</si>
  <si>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</si>
  <si>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</si>
  <si>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</si>
  <si>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</si>
  <si>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</si>
  <si>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</si>
  <si>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</si>
  <si>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</si>
  <si>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</si>
  <si>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</si>
  <si>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</si>
  <si>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</si>
  <si>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</si>
  <si>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</si>
  <si>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</si>
  <si>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</si>
  <si>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</si>
  <si>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</si>
  <si>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</si>
  <si>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</si>
  <si>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</si>
  <si>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</si>
  <si>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</si>
  <si>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</si>
  <si>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</si>
  <si>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</si>
  <si>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</si>
  <si>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</si>
  <si>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</si>
  <si>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</si>
  <si>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</si>
  <si>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</si>
  <si>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</si>
  <si>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</si>
  <si>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</si>
  <si>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</si>
  <si>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</si>
  <si>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</si>
  <si>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</si>
  <si>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</si>
  <si>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</si>
  <si>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</si>
  <si>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</si>
  <si>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</si>
  <si>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</si>
  <si>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</si>
  <si>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</si>
  <si>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</si>
  <si>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</si>
  <si>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</si>
  <si>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</si>
  <si>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</si>
  <si>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</si>
  <si>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</si>
  <si>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</si>
  <si>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</si>
  <si>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</si>
  <si>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</si>
  <si>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</si>
  <si>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</si>
  <si>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</si>
  <si>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</si>
  <si>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</si>
  <si>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</si>
  <si>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</si>
  <si>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</si>
  <si>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</si>
  <si>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</si>
  <si>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</si>
  <si>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</si>
  <si>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</si>
  <si>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</si>
  <si>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</si>
  <si>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</si>
  <si>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</si>
  <si>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</si>
  <si>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</si>
  <si>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</si>
  <si>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</si>
  <si>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</si>
  <si>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</si>
  <si>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</si>
  <si>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</si>
  <si>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</si>
  <si>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</si>
  <si>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</si>
  <si>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</si>
  <si>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</si>
  <si>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</si>
  <si>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</si>
  <si>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</si>
  <si>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</si>
  <si>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</si>
  <si>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</si>
  <si>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</si>
  <si>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</si>
  <si>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</si>
  <si>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</si>
  <si>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</si>
  <si>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</si>
  <si>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</si>
  <si>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</si>
  <si>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</si>
  <si>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</si>
  <si>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</si>
  <si>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</si>
  <si>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</si>
  <si>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</si>
  <si>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</si>
  <si>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</si>
  <si>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</si>
  <si>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</si>
  <si>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</si>
  <si>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</si>
  <si>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</si>
  <si>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</si>
  <si>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</si>
  <si>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</si>
  <si>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</si>
  <si>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</si>
  <si>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</si>
  <si>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</si>
  <si>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</si>
  <si>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</si>
  <si>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</si>
  <si>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</si>
  <si>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</si>
  <si>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</si>
  <si>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</si>
  <si>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</si>
  <si>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</si>
  <si>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</si>
  <si>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</si>
  <si>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</si>
  <si>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</si>
  <si>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</si>
  <si>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</si>
  <si>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</si>
  <si>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</si>
  <si>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</si>
  <si>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</si>
  <si>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</si>
  <si>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</si>
  <si>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</si>
  <si>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</si>
  <si>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</si>
  <si>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</si>
  <si>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</si>
  <si>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</si>
  <si>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</si>
  <si>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</si>
  <si>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</si>
  <si>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</si>
  <si>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</si>
  <si>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</si>
  <si>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</si>
  <si>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</si>
  <si>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</si>
  <si>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</si>
  <si>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</si>
  <si>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</si>
  <si>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</si>
  <si>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</si>
  <si>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</si>
  <si>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</si>
  <si>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</si>
  <si>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</si>
  <si>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</si>
  <si>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</si>
  <si>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</si>
  <si>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</si>
  <si>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</si>
  <si>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</si>
  <si>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</si>
  <si>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</si>
  <si>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</si>
  <si>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</si>
  <si>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</si>
  <si>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</si>
  <si>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</si>
  <si>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</si>
  <si>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</si>
  <si>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</si>
  <si>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</si>
  <si>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</si>
  <si>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</si>
  <si>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</si>
  <si>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</si>
  <si>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</si>
  <si>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</si>
  <si>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</si>
  <si>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</si>
  <si>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</si>
  <si>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</si>
  <si>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</si>
  <si>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</si>
  <si>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</si>
  <si>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</si>
  <si>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</si>
  <si>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</si>
  <si>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</si>
  <si>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</si>
  <si>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</si>
  <si>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</si>
  <si>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</si>
  <si>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</si>
  <si>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</si>
  <si>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</si>
  <si>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</si>
  <si>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</si>
  <si>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</si>
  <si>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</si>
  <si>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</si>
  <si>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</si>
  <si>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</si>
  <si>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</si>
  <si>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</si>
  <si>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</si>
  <si>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</si>
  <si>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</si>
  <si>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</si>
  <si>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</si>
  <si>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</si>
  <si>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</si>
  <si>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</si>
  <si>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</si>
  <si>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</si>
  <si>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</si>
  <si>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</si>
  <si>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</si>
  <si>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</si>
  <si>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</si>
  <si>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</si>
  <si>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</si>
  <si>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</si>
  <si>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</si>
  <si>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</si>
  <si>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</si>
  <si>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</si>
  <si>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</si>
  <si>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</si>
  <si>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</si>
  <si>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</si>
  <si>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</si>
  <si>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</si>
  <si>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</si>
  <si>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</si>
  <si>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</si>
  <si>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</si>
  <si>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</si>
  <si>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</si>
  <si>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</si>
  <si>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</si>
  <si>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</si>
  <si>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</si>
  <si>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</si>
  <si>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</si>
  <si>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</si>
  <si>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</si>
  <si>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</si>
  <si>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</si>
  <si>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</si>
  <si>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</si>
  <si>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</si>
  <si>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</si>
  <si>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</si>
  <si>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</si>
  <si>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</si>
  <si>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</si>
  <si>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</si>
  <si>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</si>
  <si>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</si>
  <si>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</si>
  <si>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</si>
  <si>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</si>
  <si>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</si>
  <si>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</si>
  <si>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</si>
  <si>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</si>
  <si>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</si>
  <si>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</si>
  <si>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</si>
  <si>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</si>
  <si>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</si>
  <si>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</si>
  <si>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</si>
  <si>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</si>
  <si>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</si>
  <si>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</si>
  <si>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</si>
  <si>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</si>
  <si>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</si>
  <si>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</si>
  <si>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</si>
  <si>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</si>
  <si>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</si>
  <si>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</si>
  <si>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</si>
  <si>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</si>
  <si>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</si>
  <si>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</si>
  <si>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</si>
  <si>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</si>
  <si>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</si>
  <si>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</si>
  <si>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</si>
  <si>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</si>
  <si>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</si>
  <si>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</si>
  <si>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</si>
  <si>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</si>
  <si>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</si>
  <si>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</si>
  <si>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</si>
  <si>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</si>
  <si>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</si>
  <si>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</si>
  <si>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</si>
  <si>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</si>
  <si>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</si>
  <si>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</si>
  <si>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</si>
  <si>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</si>
  <si>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</si>
  <si>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</si>
  <si>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</si>
  <si>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</si>
  <si>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</si>
  <si>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</si>
  <si>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</si>
  <si>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</si>
  <si>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</si>
  <si>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</si>
  <si>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</si>
  <si>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</si>
  <si>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</si>
  <si>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</si>
  <si>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</si>
  <si>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</si>
  <si>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</si>
  <si>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</si>
  <si>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</si>
  <si>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</si>
  <si>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</si>
  <si>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</si>
  <si>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</si>
  <si>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</si>
  <si>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</si>
  <si>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</si>
  <si>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</si>
  <si>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</si>
  <si>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</si>
  <si>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</si>
  <si>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</si>
  <si>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</si>
  <si>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</si>
  <si>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</si>
  <si>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</si>
  <si>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</si>
  <si>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</si>
  <si>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</si>
  <si>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</si>
  <si>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</si>
  <si>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</si>
  <si>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</si>
  <si>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</si>
  <si>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</si>
  <si>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</si>
  <si>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</si>
  <si>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</si>
  <si>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</si>
  <si>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</si>
  <si>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</si>
  <si>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</si>
  <si>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</si>
  <si>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</si>
  <si>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</si>
  <si>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</si>
  <si>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</si>
  <si>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</si>
  <si>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</si>
  <si>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</si>
  <si>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</si>
  <si>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</si>
  <si>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</si>
  <si>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</si>
  <si>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</si>
  <si>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</si>
  <si>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</si>
  <si>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</si>
  <si>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</si>
  <si>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</si>
  <si>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</si>
  <si>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</si>
  <si>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</si>
  <si>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</si>
  <si>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</si>
  <si>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</si>
  <si>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</si>
  <si>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</si>
  <si>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</si>
  <si>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</si>
  <si>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</si>
  <si>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</si>
  <si>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</si>
  <si>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</si>
  <si>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</si>
  <si>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</si>
  <si>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</si>
  <si>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</si>
  <si>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</si>
  <si>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</si>
  <si>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</si>
  <si>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</si>
  <si>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</si>
  <si>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</si>
  <si>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</si>
  <si>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</si>
  <si>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</si>
  <si>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</si>
  <si>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</si>
  <si>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</si>
  <si>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</si>
  <si>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</si>
  <si>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</si>
  <si>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</si>
  <si>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</si>
  <si>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</si>
  <si>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</si>
  <si>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</si>
  <si>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</si>
  <si>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</si>
  <si>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</si>
  <si>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</si>
  <si>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</si>
  <si>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</si>
  <si>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</si>
  <si>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</si>
  <si>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</si>
  <si>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</si>
  <si>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</si>
  <si>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</si>
  <si>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</si>
  <si>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</si>
  <si>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</si>
  <si>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</si>
  <si>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</si>
  <si>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</si>
  <si>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</si>
  <si>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</si>
  <si>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</si>
  <si>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</si>
  <si>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</si>
  <si>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</si>
  <si>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</si>
  <si>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</si>
  <si>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</si>
  <si>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</si>
  <si>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</si>
  <si>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</si>
  <si>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</si>
  <si>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</si>
  <si>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</si>
  <si>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</si>
  <si>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</si>
  <si>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</si>
  <si>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</si>
  <si>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</si>
  <si>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</si>
  <si>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</si>
  <si>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</si>
  <si>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</si>
  <si>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</si>
  <si>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</si>
  <si>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</si>
  <si>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</si>
  <si>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</si>
  <si>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</si>
  <si>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</si>
  <si>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</si>
  <si>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</si>
  <si>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</si>
  <si>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</si>
  <si>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</si>
  <si>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</si>
  <si>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</si>
  <si>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</si>
  <si>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</si>
  <si>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</si>
  <si>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</si>
  <si>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</si>
  <si>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</si>
  <si>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</si>
  <si>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</si>
  <si>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</si>
  <si>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</si>
  <si>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</si>
  <si>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</si>
  <si>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</si>
  <si>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</si>
  <si>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</si>
  <si>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</si>
  <si>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</si>
  <si>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</si>
  <si>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</si>
  <si>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</si>
  <si>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</si>
  <si>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</si>
  <si>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</si>
  <si>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</si>
  <si>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</si>
  <si>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</si>
  <si>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</si>
  <si>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</si>
  <si>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</si>
  <si>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</si>
  <si>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</si>
  <si>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</si>
  <si>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</si>
  <si>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</si>
  <si>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</si>
  <si>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</si>
  <si>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</si>
  <si>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</si>
  <si>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</si>
  <si>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</si>
  <si>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</si>
  <si>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</si>
  <si>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</si>
  <si>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</si>
  <si>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</si>
  <si>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</si>
  <si>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</si>
  <si>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</si>
  <si>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</si>
  <si>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</si>
  <si>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</si>
  <si>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</si>
  <si>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</si>
  <si>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</si>
  <si>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</si>
  <si>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</si>
  <si>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</si>
  <si>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</si>
  <si>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</si>
  <si>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</si>
  <si>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</si>
  <si>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</si>
  <si>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</si>
  <si>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</si>
  <si>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</si>
  <si>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</si>
  <si>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</si>
  <si>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</si>
  <si>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</si>
  <si>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</si>
  <si>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</si>
  <si>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</si>
  <si>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</si>
  <si>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</si>
  <si>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</si>
  <si>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</si>
  <si>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</si>
  <si>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</si>
  <si>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</si>
  <si>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</si>
  <si>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</si>
  <si>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</si>
  <si>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</si>
  <si>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</si>
  <si>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</si>
  <si>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</si>
  <si>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</si>
  <si>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</si>
  <si>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</si>
  <si>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</si>
  <si>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</si>
  <si>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</si>
  <si>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</si>
  <si>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</si>
  <si>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</si>
  <si>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</si>
  <si>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</si>
  <si>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</si>
  <si>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</si>
  <si>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</si>
  <si>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</si>
  <si>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</si>
  <si>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</si>
  <si>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</si>
  <si>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</si>
  <si>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</si>
  <si>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</si>
  <si>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</si>
  <si>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</si>
  <si>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</si>
  <si>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</si>
  <si>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</si>
  <si>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</si>
  <si>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</si>
  <si>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</si>
  <si>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</si>
  <si>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</si>
  <si>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</si>
  <si>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</si>
  <si>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</si>
  <si>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</si>
  <si>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</si>
  <si>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</si>
  <si>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</si>
  <si>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</si>
  <si>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</si>
  <si>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</si>
  <si>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</si>
  <si>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</si>
  <si>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</si>
  <si>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</si>
  <si>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</si>
  <si>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</si>
  <si>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</si>
  <si>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</si>
  <si>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</si>
  <si>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</si>
  <si>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</si>
  <si>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</si>
  <si>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</si>
  <si>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</si>
  <si>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</si>
  <si>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</si>
  <si>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</si>
  <si>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</si>
  <si>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</si>
  <si>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</si>
  <si>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</si>
  <si>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</si>
  <si>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</si>
  <si>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</si>
  <si>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</si>
  <si>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</si>
  <si>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</si>
  <si>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</si>
  <si>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</si>
  <si>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</si>
  <si>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</si>
  <si>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</si>
  <si>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</si>
  <si>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</si>
  <si>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</si>
  <si>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</si>
  <si>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</si>
  <si>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</si>
  <si>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</si>
  <si>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</si>
  <si>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</si>
  <si>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</si>
  <si>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</si>
  <si>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</si>
  <si>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</si>
  <si>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</si>
  <si>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</si>
  <si>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</si>
  <si>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</si>
  <si>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</si>
  <si>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</si>
  <si>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</si>
  <si>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</si>
  <si>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</si>
  <si>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</si>
  <si>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</si>
  <si>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</si>
  <si>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</si>
  <si>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</si>
  <si>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</si>
  <si>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</si>
  <si>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</si>
  <si>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</si>
  <si>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</si>
  <si>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</si>
  <si>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</si>
  <si>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</si>
  <si>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</si>
  <si>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</si>
  <si>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</si>
  <si>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</si>
  <si>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</si>
  <si>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</si>
  <si>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</si>
  <si>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</si>
  <si>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</si>
  <si>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</si>
  <si>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</si>
  <si>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</si>
  <si>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</si>
  <si>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</si>
  <si>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</si>
  <si>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</si>
  <si>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</si>
  <si>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</si>
  <si>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</si>
  <si>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</si>
  <si>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</si>
  <si>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</si>
  <si>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</si>
  <si>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</si>
  <si>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</si>
  <si>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</si>
  <si>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</si>
  <si>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</si>
  <si>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</si>
  <si>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</si>
  <si>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</si>
  <si>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</si>
  <si>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</si>
  <si>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</si>
  <si>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</si>
  <si>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</si>
  <si>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</si>
  <si>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</si>
  <si>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</si>
  <si>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</si>
  <si>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</si>
  <si>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</si>
  <si>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</si>
  <si>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</si>
  <si>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</si>
  <si>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</si>
  <si>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</si>
  <si>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</si>
  <si>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</si>
  <si>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</si>
  <si>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</si>
  <si>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</si>
  <si>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</si>
  <si>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</si>
  <si>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</si>
  <si>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</si>
  <si>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</si>
  <si>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</si>
  <si>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</si>
  <si>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</si>
  <si>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</si>
  <si>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</si>
  <si>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</si>
  <si>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</si>
  <si>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</si>
  <si>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</si>
  <si>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</si>
  <si>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</si>
  <si>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</si>
  <si>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</si>
  <si>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</si>
  <si>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</si>
  <si>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</si>
  <si>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</si>
  <si>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</si>
  <si>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</si>
  <si>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</si>
  <si>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</si>
  <si>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</si>
  <si>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</si>
  <si>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</si>
  <si>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</si>
  <si>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</si>
  <si>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</si>
  <si>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</si>
  <si>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</si>
  <si>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</si>
  <si>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</si>
  <si>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</si>
  <si>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</si>
  <si>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</si>
  <si>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</si>
  <si>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</si>
  <si>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</si>
  <si>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</si>
  <si>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</si>
  <si>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</si>
  <si>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</si>
  <si>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</si>
  <si>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</si>
  <si>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</si>
  <si>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</si>
  <si>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</si>
  <si>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</si>
  <si>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</si>
  <si>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</si>
  <si>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</si>
  <si>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</si>
  <si>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</si>
  <si>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</si>
  <si>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</si>
  <si>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</si>
  <si>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</si>
  <si>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</si>
  <si>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</si>
  <si>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</si>
  <si>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</si>
  <si>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</si>
  <si>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</si>
  <si>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</si>
  <si>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</si>
  <si>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</si>
  <si>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</si>
  <si>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</si>
  <si>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</si>
  <si>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</si>
  <si>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</si>
  <si>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</si>
  <si>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</si>
  <si>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</si>
  <si>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</si>
  <si>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</si>
  <si>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</si>
  <si>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</si>
  <si>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</si>
  <si>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</si>
  <si>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</si>
  <si>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</si>
  <si>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</si>
  <si>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</si>
  <si>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</si>
  <si>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</si>
  <si>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</si>
  <si>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</si>
  <si>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</si>
  <si>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</si>
  <si>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</si>
  <si>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</si>
  <si>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</si>
  <si>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</si>
  <si>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</si>
  <si>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</si>
  <si>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</si>
  <si>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</si>
  <si>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</si>
  <si>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</si>
  <si>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</si>
  <si>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</si>
  <si>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</si>
  <si>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</si>
  <si>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</si>
  <si>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</si>
  <si>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</si>
  <si>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</si>
  <si>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</si>
  <si>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</si>
  <si>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</si>
  <si>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</si>
  <si>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</si>
  <si>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</si>
  <si>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</si>
  <si>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</si>
  <si>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</si>
  <si>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</si>
  <si>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</si>
  <si>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</si>
  <si>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</si>
  <si>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</si>
  <si>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</si>
  <si>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</si>
  <si>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</si>
  <si>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</si>
  <si>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</si>
  <si>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</si>
  <si>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</si>
  <si>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</si>
  <si>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</si>
  <si>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</si>
  <si>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</si>
  <si>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</si>
  <si>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</si>
  <si>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</si>
  <si>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</si>
  <si>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</si>
  <si>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</si>
  <si>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</si>
  <si>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</si>
  <si>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</si>
  <si>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</si>
  <si>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</si>
  <si>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</si>
  <si>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</si>
  <si>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</si>
  <si>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</si>
  <si>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</si>
  <si>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</si>
  <si>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</si>
  <si>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</si>
  <si>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</si>
  <si>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</si>
  <si>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</si>
  <si>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</si>
  <si>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</si>
  <si>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</si>
  <si>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</si>
  <si>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</si>
  <si>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</si>
  <si>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</si>
  <si>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</si>
  <si>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</si>
  <si>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</si>
  <si>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</si>
  <si>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</si>
  <si>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</si>
  <si>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</si>
  <si>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</si>
  <si>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</si>
  <si>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</si>
  <si>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</si>
  <si>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</si>
  <si>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</si>
  <si>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</si>
  <si>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</si>
  <si>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</si>
  <si>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</si>
  <si>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</si>
  <si>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</si>
  <si>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</si>
  <si>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</si>
  <si>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</si>
  <si>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</si>
  <si>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</si>
  <si>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</si>
  <si>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</si>
  <si>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</si>
  <si>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</si>
  <si>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</si>
  <si>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</si>
  <si>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</si>
  <si>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</si>
  <si>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</si>
  <si>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</si>
  <si>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</si>
  <si>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</si>
  <si>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</si>
  <si>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</si>
  <si>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</si>
  <si>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</si>
  <si>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</si>
  <si>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</si>
  <si>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</si>
  <si>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</si>
  <si>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</si>
  <si>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</si>
  <si>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</si>
  <si>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</si>
  <si>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</si>
  <si>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</si>
  <si>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</si>
  <si>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</si>
  <si>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</si>
  <si>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</si>
  <si>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</si>
  <si>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</si>
  <si>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</si>
  <si>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</si>
  <si>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</si>
  <si>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</si>
  <si>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</si>
  <si>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</si>
  <si>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</si>
  <si>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</si>
  <si>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</si>
  <si>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</si>
  <si>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</si>
  <si>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</si>
  <si>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</si>
  <si>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</si>
  <si>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</si>
  <si>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</si>
  <si>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</si>
  <si>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</si>
  <si>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</si>
  <si>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</si>
  <si>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</si>
  <si>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</si>
  <si>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</si>
  <si>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</si>
  <si>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</si>
  <si>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</si>
  <si>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</si>
  <si>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</si>
  <si>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</si>
  <si>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</si>
  <si>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</si>
  <si>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</si>
  <si>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</si>
  <si>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</si>
  <si>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</si>
  <si>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</si>
  <si>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</si>
  <si>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</si>
  <si>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</si>
  <si>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</si>
  <si>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</si>
  <si>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</si>
  <si>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</si>
  <si>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</si>
  <si>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</si>
  <si>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</si>
  <si>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</si>
  <si>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</si>
  <si>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</si>
  <si>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</si>
  <si>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</si>
  <si>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</si>
  <si>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</si>
  <si>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</si>
  <si>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</si>
  <si>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</si>
  <si>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</si>
  <si>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</si>
  <si>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</si>
  <si>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</si>
  <si>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</si>
  <si>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</si>
  <si>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</si>
  <si>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</si>
  <si>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</si>
  <si>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</si>
  <si>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</si>
  <si>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</si>
  <si>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</si>
  <si>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</si>
  <si>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</si>
  <si>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</si>
  <si>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</si>
  <si>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</si>
  <si>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</si>
  <si>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</si>
  <si>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</si>
  <si>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</si>
  <si>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</si>
  <si>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</si>
  <si>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</si>
  <si>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</si>
  <si>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</si>
  <si>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</si>
  <si>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</si>
  <si>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</si>
  <si>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</si>
  <si>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</si>
  <si>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</si>
  <si>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</si>
  <si>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</si>
  <si>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</si>
  <si>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</si>
  <si>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</si>
  <si>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</si>
  <si>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</si>
  <si>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</si>
  <si>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</si>
  <si>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</si>
  <si>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</si>
  <si>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</si>
  <si>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</si>
  <si>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</si>
  <si>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</si>
  <si>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</si>
  <si>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</si>
  <si>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</si>
  <si>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</si>
  <si>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</si>
  <si>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</si>
  <si>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</si>
  <si>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</si>
  <si>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</si>
  <si>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</si>
  <si>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</si>
  <si>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</si>
  <si>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</si>
  <si>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</si>
  <si>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</si>
  <si>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</si>
  <si>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</si>
  <si>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</si>
  <si>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</si>
  <si>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</si>
  <si>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</si>
  <si>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</si>
  <si>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</si>
  <si>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</si>
  <si>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</si>
  <si>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</si>
  <si>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</si>
  <si>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</si>
  <si>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</si>
  <si>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</si>
  <si>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</si>
  <si>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</si>
  <si>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</si>
  <si>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</si>
  <si>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</si>
  <si>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</si>
  <si>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</si>
  <si>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</si>
  <si>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</si>
  <si>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</si>
  <si>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</si>
  <si>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</si>
  <si>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</si>
  <si>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</si>
  <si>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</si>
  <si>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</si>
  <si>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</si>
  <si>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</si>
  <si>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</si>
  <si>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</si>
  <si>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</si>
  <si>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</si>
  <si>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</si>
  <si>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</si>
  <si>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</si>
  <si>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</si>
  <si>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</si>
  <si>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</si>
  <si>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</si>
  <si>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</si>
  <si>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</si>
  <si>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</si>
  <si>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</si>
  <si>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</si>
  <si>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</si>
  <si>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</si>
  <si>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</si>
  <si>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</si>
  <si>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</si>
  <si>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</si>
  <si>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</si>
  <si>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</si>
  <si>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</si>
  <si>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</si>
  <si>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</si>
  <si>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</si>
  <si>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</si>
  <si>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</si>
  <si>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</si>
  <si>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</si>
  <si>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</si>
  <si>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</si>
  <si>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</si>
  <si>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</si>
  <si>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</si>
  <si>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</si>
  <si>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</si>
  <si>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</si>
  <si>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</si>
  <si>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</si>
  <si>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</si>
  <si>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</si>
  <si>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</si>
  <si>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</si>
  <si>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</si>
  <si>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</si>
  <si>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</si>
  <si>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</si>
  <si>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</si>
  <si>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</si>
  <si>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</si>
  <si>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</si>
  <si>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</si>
  <si>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</si>
  <si>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</si>
  <si>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</si>
  <si>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</si>
  <si>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</si>
  <si>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</si>
  <si>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</si>
  <si>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</si>
  <si>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</si>
  <si>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</si>
  <si>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</si>
  <si>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</si>
  <si>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</si>
  <si>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</si>
  <si>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</si>
  <si>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</si>
  <si>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</si>
  <si>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</si>
  <si>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</si>
  <si>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</si>
  <si>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</si>
  <si>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</si>
  <si>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</si>
  <si>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</si>
  <si>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</si>
  <si>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</si>
  <si>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</si>
  <si>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</si>
  <si>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</si>
  <si>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</si>
  <si>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</si>
  <si>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</si>
  <si>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</si>
  <si>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</si>
  <si>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</si>
  <si>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</si>
  <si>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</si>
  <si>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</si>
  <si>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</si>
  <si>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</si>
  <si>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</si>
  <si>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</si>
  <si>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</si>
  <si>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</si>
  <si>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</si>
  <si>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</si>
  <si>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</si>
  <si>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</si>
  <si>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</si>
  <si>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</si>
  <si>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</si>
  <si>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</si>
  <si>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</si>
  <si>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</si>
  <si>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</si>
  <si>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</si>
  <si>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</si>
  <si>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</si>
  <si>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</si>
  <si>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</si>
  <si>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</si>
  <si>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</si>
  <si>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</si>
  <si>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</si>
  <si>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</si>
  <si>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</si>
  <si>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</si>
  <si>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</si>
  <si>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</si>
  <si>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</si>
  <si>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</si>
  <si>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</si>
  <si>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</si>
  <si>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</si>
  <si>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</si>
  <si>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</si>
  <si>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</si>
  <si>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</si>
  <si>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</si>
  <si>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</si>
  <si>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</si>
  <si>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</si>
  <si>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</si>
  <si>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</si>
  <si>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</si>
  <si>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</si>
  <si>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</si>
  <si>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</si>
  <si>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</si>
  <si>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</si>
  <si>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</si>
  <si>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</si>
  <si>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</si>
  <si>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</si>
  <si>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</si>
  <si>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</si>
  <si>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</si>
  <si>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</si>
  <si>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</si>
  <si>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</si>
  <si>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</si>
  <si>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</si>
  <si>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</si>
  <si>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</si>
  <si>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</si>
  <si>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</si>
  <si>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</si>
  <si>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</si>
  <si>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</si>
  <si>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</si>
  <si>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</si>
  <si>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</si>
  <si>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</si>
  <si>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</si>
  <si>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</si>
  <si>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</si>
  <si>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</si>
  <si>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</si>
  <si>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</si>
  <si>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</si>
  <si>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</si>
  <si>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</si>
  <si>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</si>
  <si>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</si>
  <si>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</si>
  <si>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</si>
  <si>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</si>
  <si>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</si>
  <si>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</si>
  <si>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</si>
  <si>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</si>
  <si>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</si>
  <si>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</si>
  <si>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</si>
  <si>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</si>
  <si>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</si>
  <si>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</si>
  <si>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</si>
  <si>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</si>
  <si>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</si>
  <si>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</si>
  <si>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</si>
  <si>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</si>
  <si>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</si>
  <si>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</si>
  <si>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</si>
  <si>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</si>
  <si>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</si>
  <si>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</si>
  <si>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</si>
  <si>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</si>
  <si>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</si>
  <si>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</si>
  <si>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</si>
  <si>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</si>
  <si>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</si>
  <si>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</si>
  <si>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</si>
  <si>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</si>
  <si>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</si>
  <si>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</si>
  <si>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</si>
  <si>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</si>
  <si>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</si>
  <si>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</si>
  <si>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</si>
  <si>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</si>
  <si>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</si>
  <si>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</si>
  <si>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</si>
  <si>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</si>
  <si>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</si>
  <si>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</si>
  <si>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</si>
  <si>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</si>
  <si>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</si>
  <si>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</si>
  <si>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</si>
  <si>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</si>
  <si>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</si>
  <si>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</si>
  <si>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</si>
  <si>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</si>
  <si>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</si>
  <si>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</si>
  <si>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</si>
  <si>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</si>
  <si>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</si>
  <si>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</si>
  <si>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</si>
  <si>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</si>
  <si>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</si>
  <si>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</si>
  <si>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</si>
  <si>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</si>
  <si>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</si>
  <si>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</si>
  <si>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</si>
  <si>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</si>
  <si>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</si>
  <si>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</si>
  <si>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</si>
  <si>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</si>
  <si>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</si>
  <si>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</si>
  <si>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</si>
  <si>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</si>
  <si>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</si>
  <si>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</si>
  <si>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</si>
  <si>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</si>
  <si>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</si>
  <si>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</si>
  <si>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</si>
  <si>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</si>
  <si>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</si>
  <si>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</si>
  <si>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</si>
  <si>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</si>
  <si>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</si>
  <si>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</si>
  <si>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</si>
  <si>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</si>
  <si>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</si>
  <si>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</si>
  <si>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</si>
  <si>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</si>
  <si>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</si>
  <si>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</si>
  <si>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</si>
  <si>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</si>
  <si>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</si>
  <si>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</si>
  <si>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</si>
  <si>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</si>
  <si>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</si>
  <si>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</si>
  <si>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</si>
  <si>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</si>
  <si>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</si>
  <si>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</si>
  <si>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</si>
  <si>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</si>
  <si>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</si>
  <si>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</si>
  <si>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</si>
  <si>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</si>
  <si>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</si>
  <si>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</si>
  <si>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</si>
  <si>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</si>
  <si>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</si>
  <si>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</si>
  <si>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</si>
  <si>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</si>
  <si>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</si>
  <si>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</si>
  <si>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</si>
  <si>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</si>
  <si>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</si>
  <si>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</si>
  <si>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</si>
  <si>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</si>
  <si>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</si>
  <si>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</si>
  <si>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</si>
  <si>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</si>
  <si>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</si>
  <si>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</si>
  <si>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</si>
  <si>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</si>
  <si>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</si>
  <si>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</si>
  <si>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</si>
  <si>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</si>
  <si>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</si>
  <si>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</si>
  <si>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</si>
  <si>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</si>
  <si>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</si>
  <si>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</si>
  <si>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</si>
  <si>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</si>
  <si>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</si>
  <si>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</si>
  <si>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</si>
  <si>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</si>
  <si>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</si>
  <si>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</si>
  <si>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</si>
  <si>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</si>
  <si>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</si>
  <si>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</si>
  <si>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</si>
  <si>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</si>
  <si>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</si>
  <si>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</si>
  <si>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</si>
  <si>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</si>
  <si>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</si>
  <si>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</si>
  <si>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</si>
  <si>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</si>
  <si>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</si>
  <si>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</si>
  <si>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</si>
  <si>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</si>
  <si>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</si>
  <si>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</si>
  <si>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</si>
  <si>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</si>
  <si>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</si>
  <si>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</si>
  <si>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</si>
  <si>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</si>
  <si>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</si>
  <si>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</si>
  <si>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</si>
  <si>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</si>
  <si>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</si>
  <si>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</si>
  <si>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</si>
  <si>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</si>
  <si>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</si>
  <si>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</si>
  <si>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</si>
  <si>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</si>
  <si>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</si>
  <si>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</si>
  <si>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</si>
  <si>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</si>
  <si>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</si>
  <si>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</si>
  <si>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</si>
  <si>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</si>
  <si>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</si>
  <si>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</si>
  <si>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</si>
  <si>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</si>
  <si>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</si>
  <si>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</si>
  <si>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</si>
  <si>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</si>
  <si>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</si>
  <si>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</si>
  <si>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</si>
  <si>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</si>
  <si>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</si>
  <si>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</si>
  <si>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</si>
  <si>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</si>
  <si>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</si>
  <si>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</si>
  <si>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</si>
  <si>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</si>
  <si>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</si>
  <si>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</si>
  <si>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</si>
  <si>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</si>
  <si>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</si>
  <si>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</si>
  <si>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</si>
  <si>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</si>
  <si>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</si>
  <si>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</si>
  <si>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</si>
  <si>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</si>
  <si>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</si>
  <si>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</si>
  <si>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</si>
  <si>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</si>
  <si>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</si>
  <si>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</si>
  <si>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</si>
  <si>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</si>
  <si>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</si>
  <si>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</si>
  <si>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</si>
  <si>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</si>
  <si>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</si>
  <si>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</si>
  <si>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</si>
  <si>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</si>
  <si>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</si>
  <si>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</si>
  <si>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</si>
  <si>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</si>
  <si>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</si>
  <si>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</si>
  <si>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</si>
  <si>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</si>
  <si>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</si>
  <si>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</si>
  <si>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</si>
  <si>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</si>
  <si>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</si>
  <si>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</si>
  <si>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</si>
  <si>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</si>
  <si>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</si>
  <si>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</si>
  <si>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</si>
  <si>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</si>
  <si>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</si>
  <si>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</si>
  <si>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</si>
  <si>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</si>
  <si>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</si>
  <si>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</si>
  <si>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</si>
  <si>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</si>
  <si>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</si>
  <si>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</si>
  <si>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</si>
  <si>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</si>
  <si>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</si>
  <si>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</si>
  <si>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</si>
  <si>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</si>
  <si>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</si>
  <si>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</si>
  <si>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</si>
  <si>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</si>
  <si>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</si>
  <si>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</si>
  <si>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</si>
  <si>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</si>
  <si>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</si>
  <si>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</si>
  <si>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</si>
  <si>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</si>
  <si>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</si>
  <si>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</si>
  <si>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</si>
  <si>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</si>
  <si>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</si>
  <si>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</si>
  <si>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</si>
  <si>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</si>
  <si>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</si>
  <si>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</si>
  <si>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</si>
  <si>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</si>
  <si>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</si>
  <si>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</si>
  <si>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</si>
  <si>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</si>
  <si>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</si>
  <si>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</si>
  <si>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</si>
  <si>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</si>
  <si>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</si>
  <si>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</si>
  <si>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</si>
  <si>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</si>
  <si>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</si>
  <si>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</si>
  <si>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</si>
  <si>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</si>
  <si>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</si>
  <si>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</si>
  <si>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</si>
  <si>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</si>
  <si>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</si>
  <si>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</si>
  <si>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</si>
  <si>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</si>
  <si>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</si>
  <si>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</si>
  <si>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</si>
  <si>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</si>
  <si>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</si>
  <si>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</si>
  <si>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</si>
  <si>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</si>
  <si>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</si>
  <si>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</si>
  <si>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</si>
  <si>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</si>
  <si>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</si>
  <si>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</si>
  <si>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</si>
  <si>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</si>
  <si>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</si>
  <si>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</si>
  <si>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</si>
  <si>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</si>
  <si>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</si>
  <si>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</si>
  <si>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</si>
  <si>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</si>
  <si>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</si>
  <si>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</si>
  <si>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</si>
  <si>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</si>
  <si>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</si>
  <si>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</si>
  <si>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</si>
  <si>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</si>
  <si>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</si>
  <si>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</si>
  <si>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</si>
  <si>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</si>
  <si>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</si>
  <si>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</si>
  <si>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</si>
  <si>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</si>
  <si>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</si>
  <si>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</si>
  <si>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</si>
  <si>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</si>
  <si>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</si>
  <si>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</si>
  <si>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</si>
  <si>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</si>
  <si>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</si>
  <si>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</si>
  <si>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</si>
  <si>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</si>
  <si>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</si>
  <si>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</si>
  <si>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</si>
  <si>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</si>
  <si>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</si>
  <si>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</si>
  <si>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</si>
  <si>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</si>
  <si>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</si>
  <si>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</si>
  <si>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</si>
  <si>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</si>
  <si>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</si>
  <si>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</si>
  <si>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</si>
  <si>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</si>
  <si>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</si>
  <si>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</si>
  <si>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</si>
  <si>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</si>
  <si>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</si>
  <si>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</si>
  <si>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</si>
  <si>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</si>
  <si>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</si>
  <si>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</si>
  <si>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</si>
  <si>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</si>
  <si>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</si>
  <si>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</si>
  <si>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</si>
  <si>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</si>
  <si>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</si>
  <si>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</si>
  <si>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</si>
  <si>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</si>
  <si>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</si>
  <si>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</si>
  <si>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</si>
  <si>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</si>
  <si>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</si>
  <si>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</si>
  <si>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</si>
  <si>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</si>
  <si>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</si>
  <si>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</si>
  <si>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</si>
  <si>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</si>
  <si>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</si>
  <si>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</si>
  <si>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</si>
  <si>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</si>
  <si>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</si>
  <si>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</si>
  <si>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</si>
  <si>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</si>
  <si>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</si>
  <si>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</si>
  <si>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</si>
  <si>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</si>
  <si>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</si>
  <si>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</si>
  <si>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</si>
  <si>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</si>
  <si>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</si>
  <si>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</si>
  <si>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</si>
  <si>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</si>
  <si>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</si>
  <si>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</si>
  <si>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</si>
  <si>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</si>
  <si>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</si>
  <si>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</si>
  <si>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</si>
  <si>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</si>
  <si>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</si>
  <si>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</si>
  <si>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</si>
  <si>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</si>
  <si>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</si>
  <si>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</si>
  <si>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</si>
  <si>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</si>
  <si>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</si>
  <si>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</si>
  <si>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</si>
  <si>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</si>
  <si>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</si>
  <si>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</si>
  <si>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</si>
  <si>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</si>
  <si>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</si>
  <si>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</si>
  <si>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</si>
  <si>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</si>
  <si>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</si>
  <si>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</si>
  <si>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</si>
  <si>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</si>
  <si>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</si>
  <si>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</si>
  <si>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</si>
  <si>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</si>
  <si>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</si>
  <si>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</si>
  <si>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</si>
  <si>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</si>
  <si>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</si>
  <si>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</si>
  <si>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</si>
  <si>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</si>
  <si>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</si>
  <si>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</si>
  <si>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</si>
  <si>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</si>
  <si>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</si>
  <si>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</si>
  <si>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</si>
  <si>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</si>
  <si>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</si>
  <si>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</si>
  <si>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</si>
  <si>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</si>
  <si>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</si>
  <si>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</si>
  <si>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</si>
  <si>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</si>
  <si>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</si>
  <si>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</si>
  <si>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</si>
  <si>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</si>
  <si>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</si>
  <si>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</si>
  <si>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</si>
  <si>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</si>
  <si>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</si>
  <si>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</si>
  <si>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</si>
  <si>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</si>
  <si>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</si>
  <si>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</si>
  <si>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</si>
  <si>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</si>
  <si>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</si>
  <si>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</si>
  <si>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</si>
  <si>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</si>
  <si>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</si>
  <si>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</si>
  <si>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</si>
  <si>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</si>
  <si>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</si>
  <si>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</si>
  <si>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</si>
  <si>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</si>
  <si>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</si>
  <si>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</si>
  <si>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</si>
  <si>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</si>
  <si>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</si>
  <si>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</si>
  <si>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</si>
  <si>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</si>
  <si>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</si>
  <si>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</si>
  <si>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</si>
  <si>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</si>
  <si>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</si>
  <si>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</si>
  <si>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</si>
  <si>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</si>
  <si>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</si>
  <si>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</si>
  <si>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</si>
  <si>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</si>
  <si>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</si>
  <si>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</si>
  <si>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</si>
  <si>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</si>
  <si>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</si>
  <si>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</si>
  <si>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</si>
  <si>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</si>
  <si>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</si>
  <si>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</si>
  <si>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</si>
  <si>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</si>
  <si>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</si>
  <si>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</si>
  <si>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</si>
  <si>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</si>
  <si>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</si>
  <si>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</si>
  <si>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</si>
  <si>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</si>
  <si>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</si>
  <si>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</si>
  <si>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</si>
  <si>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</si>
  <si>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</si>
  <si>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</si>
  <si>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</si>
  <si>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</si>
  <si>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</si>
  <si>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</si>
  <si>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</si>
  <si>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</si>
  <si>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</si>
  <si>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</si>
  <si>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</si>
  <si>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</si>
  <si>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</si>
  <si>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</si>
  <si>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</si>
  <si>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</si>
  <si>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</si>
  <si>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</si>
  <si>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</si>
  <si>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</si>
  <si>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</si>
  <si>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</si>
  <si>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</si>
  <si>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</si>
  <si>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</si>
  <si>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</si>
  <si>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</si>
  <si>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</si>
  <si>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</si>
  <si>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</si>
  <si>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</si>
  <si>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</si>
  <si>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</si>
  <si>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</si>
  <si>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</si>
  <si>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</si>
  <si>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</si>
  <si>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</si>
  <si>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</si>
  <si>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</si>
  <si>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</si>
  <si>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</si>
  <si>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</si>
  <si>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</si>
  <si>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</si>
  <si>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</si>
  <si>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</si>
  <si>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</si>
  <si>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</si>
  <si>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</si>
  <si>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</si>
  <si>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</si>
  <si>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</si>
  <si>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</si>
  <si>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</si>
  <si>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</si>
  <si>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</si>
  <si>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</si>
  <si>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</si>
  <si>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</si>
  <si>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</si>
  <si>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</si>
  <si>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</si>
  <si>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</si>
  <si>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</si>
  <si>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</si>
  <si>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</si>
  <si>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</si>
  <si>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</si>
  <si>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</si>
  <si>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</si>
  <si>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</si>
  <si>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</si>
  <si>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</si>
  <si>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</si>
  <si>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</si>
  <si>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</si>
  <si>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</si>
  <si>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</si>
  <si>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</si>
  <si>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</si>
  <si>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</si>
  <si>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</si>
  <si>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</si>
  <si>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</si>
  <si>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</si>
  <si>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</si>
  <si>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</si>
  <si>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</si>
  <si>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</si>
  <si>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</si>
  <si>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</si>
  <si>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</si>
  <si>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</si>
  <si>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</si>
  <si>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</si>
  <si>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</si>
  <si>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</si>
  <si>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</si>
  <si>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</si>
  <si>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</si>
  <si>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</si>
  <si>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</si>
  <si>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</si>
  <si>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</si>
  <si>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</si>
  <si>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</si>
  <si>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</si>
  <si>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</si>
  <si>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</si>
  <si>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</si>
  <si>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</si>
  <si>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</si>
  <si>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</si>
  <si>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</si>
  <si>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</si>
  <si>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</si>
  <si>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</si>
  <si>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</si>
  <si>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</si>
  <si>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</si>
  <si>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</si>
  <si>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</si>
  <si>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</si>
  <si>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</si>
  <si>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</si>
  <si>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</si>
  <si>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</si>
  <si>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</si>
  <si>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</si>
  <si>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</si>
  <si>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</si>
  <si>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</si>
  <si>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</si>
  <si>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</si>
  <si>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</si>
  <si>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</si>
  <si>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</si>
  <si>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</si>
  <si>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</si>
  <si>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</si>
  <si>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</si>
  <si>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</si>
  <si>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</si>
  <si>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</si>
  <si>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</si>
  <si>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</si>
  <si>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</si>
  <si>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</si>
  <si>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</si>
  <si>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</si>
  <si>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</si>
  <si>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</si>
  <si>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</si>
  <si>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</si>
  <si>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</si>
  <si>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</si>
  <si>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</si>
  <si>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</si>
  <si>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</si>
  <si>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</si>
  <si>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</si>
  <si>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</si>
  <si>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</si>
  <si>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</si>
  <si>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</si>
  <si>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</si>
  <si>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</si>
  <si>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</si>
  <si>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</si>
  <si>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</si>
  <si>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</si>
  <si>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</si>
  <si>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</si>
  <si>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</si>
  <si>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</si>
  <si>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</si>
  <si>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</si>
  <si>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</si>
  <si>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</si>
  <si>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</si>
  <si>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</si>
  <si>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</si>
  <si>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</si>
  <si>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</si>
  <si>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</si>
  <si>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</si>
  <si>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</si>
  <si>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</si>
  <si>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</si>
  <si>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</si>
  <si>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</si>
  <si>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</si>
  <si>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</si>
  <si>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</si>
  <si>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</si>
  <si>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</si>
  <si>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</si>
  <si>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</si>
  <si>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</si>
  <si>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</si>
  <si>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</si>
  <si>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</si>
  <si>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</si>
  <si>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</si>
  <si>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</si>
  <si>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</si>
  <si>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</si>
  <si>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</si>
  <si>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</si>
  <si>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</si>
  <si>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</si>
  <si>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</si>
  <si>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</si>
  <si>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</si>
  <si>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</si>
  <si>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</si>
  <si>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</si>
  <si>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</si>
  <si>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</si>
  <si>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</si>
  <si>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</si>
  <si>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</si>
  <si>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</si>
  <si>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</si>
  <si>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</si>
  <si>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</si>
  <si>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</si>
  <si>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</si>
  <si>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</si>
  <si>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</si>
  <si>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</si>
  <si>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</si>
  <si>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</si>
  <si>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</si>
  <si>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</si>
  <si>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</si>
  <si>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</si>
  <si>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</si>
  <si>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</si>
  <si>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</si>
  <si>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</si>
  <si>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</si>
  <si>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</si>
  <si>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</si>
  <si>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</si>
  <si>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</si>
  <si>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</si>
  <si>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</si>
  <si>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</si>
  <si>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</si>
  <si>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</si>
  <si>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</si>
  <si>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</si>
  <si>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</si>
  <si>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</si>
  <si>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</si>
  <si>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</si>
  <si>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</si>
  <si>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</si>
  <si>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</si>
  <si>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</si>
  <si>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</si>
  <si>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</si>
  <si>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</si>
  <si>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</si>
  <si>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</si>
  <si>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</si>
  <si>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</si>
  <si>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</si>
  <si>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</si>
  <si>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</si>
  <si>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</si>
  <si>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</si>
  <si>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</si>
  <si>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</si>
  <si>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</si>
  <si>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</si>
  <si>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</si>
  <si>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</si>
  <si>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</si>
  <si>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</si>
  <si>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</si>
  <si>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</si>
  <si>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</si>
  <si>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</si>
  <si>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</si>
  <si>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</si>
  <si>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</si>
  <si>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</si>
  <si>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</si>
  <si>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</si>
  <si>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</si>
  <si>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</si>
  <si>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</si>
  <si>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</si>
  <si>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</si>
  <si>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</si>
  <si>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</si>
  <si>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</si>
  <si>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</si>
  <si>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</si>
  <si>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</si>
  <si>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</si>
  <si>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</si>
  <si>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</si>
  <si>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</si>
  <si>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</si>
  <si>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</si>
  <si>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</si>
  <si>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</si>
  <si>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</si>
  <si>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</si>
  <si>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</si>
  <si>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</si>
  <si>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</si>
  <si>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</si>
  <si>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</si>
  <si>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</si>
  <si>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</si>
  <si>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</si>
  <si>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</si>
  <si>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</si>
  <si>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</si>
  <si>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</si>
  <si>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</si>
  <si>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</si>
  <si>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</si>
  <si>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</si>
  <si>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</si>
  <si>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</si>
  <si>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</si>
  <si>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</si>
  <si>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</si>
  <si>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</si>
  <si>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</si>
  <si>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</si>
  <si>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</si>
  <si>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</si>
  <si>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</si>
  <si>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</si>
  <si>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</si>
  <si>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</si>
  <si>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</si>
  <si>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</si>
  <si>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</si>
  <si>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</si>
  <si>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</si>
  <si>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</si>
  <si>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</si>
  <si>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</si>
  <si>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</si>
  <si>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</si>
  <si>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</si>
  <si>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</si>
  <si>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</si>
  <si>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</si>
  <si>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</si>
  <si>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</si>
  <si>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</si>
  <si>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</si>
  <si>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</si>
  <si>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</si>
  <si>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</si>
  <si>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</si>
  <si>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</si>
  <si>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</si>
  <si>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</si>
  <si>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</si>
  <si>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</si>
  <si>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</si>
  <si>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</si>
  <si>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</si>
  <si>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</si>
  <si>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</si>
  <si>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</si>
  <si>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</si>
  <si>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</si>
  <si>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</si>
  <si>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</si>
  <si>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</si>
  <si>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</si>
  <si>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</si>
  <si>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</si>
  <si>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</si>
  <si>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</si>
  <si>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</si>
  <si>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</si>
  <si>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</si>
  <si>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</si>
  <si>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</si>
  <si>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</si>
  <si>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</si>
  <si>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</si>
  <si>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</si>
  <si>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</si>
  <si>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</si>
  <si>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</si>
  <si>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</si>
  <si>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</si>
  <si>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</si>
  <si>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</si>
  <si>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</si>
  <si>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</si>
  <si>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</si>
  <si>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</si>
  <si>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</si>
  <si>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</si>
  <si>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</si>
  <si>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</si>
  <si>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</si>
  <si>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</si>
  <si>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</si>
  <si>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</si>
  <si>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</si>
  <si>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</si>
  <si>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</si>
  <si>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</si>
  <si>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</si>
  <si>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</si>
  <si>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</si>
  <si>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</si>
  <si>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</si>
  <si>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</si>
  <si>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</si>
  <si>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</si>
  <si>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</si>
  <si>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</si>
  <si>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</si>
  <si>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</si>
  <si>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</si>
  <si>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</si>
  <si>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</si>
  <si>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</si>
  <si>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</si>
  <si>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</si>
  <si>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</si>
  <si>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</si>
  <si>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</si>
  <si>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</si>
  <si>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</si>
  <si>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</si>
  <si>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</si>
  <si>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</si>
  <si>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</si>
  <si>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</si>
  <si>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</si>
  <si>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</si>
  <si>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</si>
  <si>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</si>
  <si>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</si>
  <si>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</si>
  <si>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</si>
  <si>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</si>
  <si>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</si>
  <si>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</si>
  <si>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</si>
  <si>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</si>
  <si>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</si>
  <si>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</si>
  <si>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</si>
  <si>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</si>
  <si>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</si>
  <si>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</si>
  <si>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</si>
  <si>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</si>
  <si>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</si>
  <si>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</si>
  <si>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</si>
  <si>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</si>
  <si>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</si>
  <si>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</si>
  <si>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</si>
  <si>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</si>
  <si>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</si>
  <si>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</si>
  <si>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</si>
  <si>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</si>
  <si>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</si>
  <si>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</si>
  <si>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</si>
  <si>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</si>
  <si>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</si>
  <si>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</si>
  <si>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</si>
  <si>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</si>
  <si>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</si>
  <si>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</si>
  <si>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</si>
  <si>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</si>
  <si>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</si>
  <si>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</si>
  <si>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</si>
  <si>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</si>
  <si>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</si>
  <si>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</si>
  <si>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</si>
  <si>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</si>
  <si>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</si>
  <si>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</si>
  <si>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</si>
  <si>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</si>
  <si>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</si>
  <si>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</si>
  <si>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</si>
  <si>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</si>
  <si>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</si>
  <si>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</si>
  <si>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</si>
  <si>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</si>
  <si>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</si>
  <si>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</si>
  <si>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</si>
  <si>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</si>
  <si>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</si>
  <si>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</si>
  <si>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</si>
  <si>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</si>
  <si>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</si>
  <si>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</si>
  <si>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</si>
  <si>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</si>
  <si>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</si>
  <si>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</si>
  <si>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</si>
  <si>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</si>
  <si>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</si>
  <si>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</si>
  <si>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</si>
  <si>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</si>
  <si>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</si>
  <si>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</si>
  <si>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</si>
  <si>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</si>
  <si>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</si>
  <si>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</si>
  <si>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</si>
  <si>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</si>
  <si>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</si>
  <si>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</si>
  <si>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</si>
  <si>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</si>
  <si>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</si>
  <si>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</si>
  <si>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</si>
  <si>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</si>
  <si>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</si>
  <si>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</si>
  <si>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</si>
  <si>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</si>
  <si>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</si>
  <si>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</si>
  <si>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</si>
  <si>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</si>
  <si>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</si>
  <si>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</si>
  <si>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</si>
  <si>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</si>
  <si>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</si>
  <si>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</si>
  <si>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</si>
  <si>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</si>
  <si>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</si>
  <si>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</si>
  <si>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</si>
  <si>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</si>
  <si>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</si>
  <si>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</si>
  <si>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</si>
  <si>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</si>
  <si>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</si>
  <si>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</si>
  <si>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</si>
  <si>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</si>
  <si>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</si>
  <si>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</si>
  <si>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</si>
  <si>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</si>
  <si>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</si>
  <si>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</si>
  <si>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</si>
  <si>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</si>
  <si>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</si>
  <si>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</si>
  <si>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</si>
  <si>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</si>
  <si>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</si>
  <si>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</si>
  <si>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</si>
  <si>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</si>
  <si>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</si>
  <si>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</si>
  <si>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</si>
  <si>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</si>
  <si>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</si>
  <si>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</si>
  <si>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</si>
  <si>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</si>
  <si>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</si>
  <si>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</si>
  <si>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</si>
  <si>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</si>
  <si>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</si>
  <si>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</si>
  <si>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</si>
  <si>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</si>
  <si>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</si>
  <si>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</si>
  <si>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</si>
  <si>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</si>
  <si>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</si>
  <si>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</si>
  <si>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</si>
  <si>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</si>
  <si>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</si>
  <si>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</si>
  <si>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</si>
  <si>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</si>
  <si>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</si>
  <si>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</si>
  <si>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</si>
  <si>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</si>
  <si>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</si>
  <si>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</si>
  <si>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</si>
  <si>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</si>
  <si>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</si>
  <si>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</si>
  <si>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</si>
  <si>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</si>
  <si>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</si>
  <si>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</si>
  <si>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</si>
  <si>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</si>
  <si>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</si>
  <si>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</si>
  <si>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</si>
  <si>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</si>
  <si>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</si>
  <si>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</si>
  <si>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</si>
  <si>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</si>
  <si>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</si>
  <si>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</si>
  <si>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</si>
  <si>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</si>
  <si>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</si>
  <si>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</si>
  <si>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</si>
  <si>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</si>
  <si>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</si>
  <si>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</si>
  <si>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</si>
  <si>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</si>
  <si>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</si>
  <si>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</si>
  <si>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</si>
  <si>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</si>
  <si>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</si>
  <si>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</si>
  <si>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</si>
  <si>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</si>
  <si>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</si>
  <si>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</si>
  <si>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</si>
  <si>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</si>
  <si>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</si>
  <si>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</si>
  <si>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</si>
  <si>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</si>
  <si>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</si>
  <si>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</si>
  <si>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</si>
  <si>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</si>
  <si>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</si>
  <si>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</si>
  <si>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</si>
  <si>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</si>
  <si>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</si>
  <si>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</si>
  <si>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</si>
  <si>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</si>
  <si>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</si>
  <si>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</si>
  <si>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</si>
  <si>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</si>
  <si>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</si>
  <si>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</si>
  <si>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</si>
  <si>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</si>
  <si>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</si>
  <si>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</si>
  <si>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</si>
  <si>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</si>
  <si>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</si>
  <si>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</si>
  <si>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</si>
  <si>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</si>
  <si>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</si>
  <si>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</si>
  <si>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</si>
  <si>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</si>
  <si>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</si>
  <si>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</si>
  <si>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</si>
  <si>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</si>
  <si>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</si>
  <si>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</si>
  <si>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</si>
  <si>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</si>
  <si>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</si>
  <si>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</si>
  <si>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</si>
  <si>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</si>
  <si>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</si>
  <si>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</si>
  <si>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</si>
  <si>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</si>
  <si>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</si>
  <si>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</si>
  <si>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</si>
  <si>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</si>
  <si>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</si>
  <si>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</si>
  <si>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</si>
  <si>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</si>
  <si>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</si>
  <si>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</si>
  <si>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</si>
  <si>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</si>
  <si>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</si>
  <si>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</si>
  <si>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</si>
  <si>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</si>
  <si>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</si>
  <si>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</si>
  <si>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</si>
  <si>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</si>
  <si>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</si>
  <si>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</si>
  <si>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</si>
  <si>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</si>
  <si>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</si>
  <si>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</si>
  <si>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</si>
  <si>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</si>
  <si>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</si>
  <si>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</si>
  <si>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</si>
  <si>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</si>
  <si>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</si>
  <si>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</si>
  <si>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</si>
  <si>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</si>
  <si>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</si>
  <si>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</si>
  <si>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</si>
  <si>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</si>
  <si>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</si>
  <si>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</si>
  <si>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</si>
  <si>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</si>
  <si>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</si>
  <si>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</si>
  <si>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</si>
  <si>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</si>
  <si>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</si>
  <si>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</si>
  <si>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</si>
  <si>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</si>
  <si>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</si>
  <si>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</si>
  <si>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</si>
  <si>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</si>
  <si>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</si>
  <si>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</si>
  <si>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</si>
  <si>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</si>
  <si>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</si>
  <si>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</si>
  <si>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</si>
  <si>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</si>
  <si>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</si>
  <si>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</si>
  <si>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</si>
  <si>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</si>
  <si>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</si>
  <si>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</si>
  <si>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</si>
  <si>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</si>
  <si>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</si>
  <si>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</si>
  <si>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</si>
  <si>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</si>
  <si>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</si>
  <si>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</si>
  <si>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</si>
  <si>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</si>
  <si>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</si>
  <si>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</si>
  <si>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</si>
  <si>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</si>
  <si>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</si>
  <si>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</si>
  <si>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</si>
  <si>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</si>
  <si>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</si>
  <si>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</si>
  <si>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</si>
  <si>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</si>
  <si>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</si>
  <si>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</si>
  <si>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</si>
  <si>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</si>
  <si>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</si>
  <si>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</si>
  <si>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</si>
  <si>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</si>
  <si>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</si>
  <si>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</si>
  <si>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</si>
  <si>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</si>
  <si>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</si>
  <si>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</si>
  <si>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</si>
  <si>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</si>
  <si>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</si>
  <si>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</si>
  <si>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</si>
  <si>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</si>
  <si>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</si>
  <si>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</si>
  <si>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</si>
  <si>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</si>
  <si>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</si>
  <si>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</si>
  <si>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</si>
  <si>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</si>
  <si>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</si>
  <si>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</si>
  <si>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</si>
  <si>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</si>
  <si>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</si>
  <si>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</si>
  <si>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</si>
  <si>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</si>
  <si>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</si>
  <si>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</si>
  <si>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</si>
  <si>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</si>
  <si>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</si>
  <si>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</si>
  <si>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</si>
  <si>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</si>
  <si>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</si>
  <si>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</si>
  <si>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</si>
  <si>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</si>
  <si>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</si>
  <si>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</si>
  <si>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</si>
  <si>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</si>
  <si>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</si>
  <si>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</si>
  <si>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</si>
  <si>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</si>
  <si>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</si>
  <si>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</si>
  <si>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</si>
  <si>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</si>
  <si>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</si>
  <si>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</si>
  <si>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</si>
  <si>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</si>
  <si>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</si>
  <si>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</si>
  <si>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</si>
  <si>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</si>
  <si>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</si>
  <si>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</si>
  <si>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</si>
  <si>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</si>
  <si>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</si>
  <si>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</si>
  <si>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</si>
  <si>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</si>
  <si>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</si>
  <si>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</si>
  <si>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</si>
  <si>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</si>
  <si>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</si>
  <si>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</si>
  <si>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</si>
  <si>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</si>
  <si>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</si>
  <si>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</si>
  <si>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</si>
  <si>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</si>
  <si>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</si>
  <si>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</si>
  <si>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</si>
  <si>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</si>
  <si>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</si>
  <si>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</si>
  <si>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</si>
  <si>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</si>
  <si>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</si>
  <si>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</si>
  <si>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</si>
  <si>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</si>
  <si>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</si>
  <si>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</si>
  <si>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</si>
  <si>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</si>
  <si>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</si>
  <si>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</si>
  <si>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</si>
  <si>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</si>
  <si>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</si>
  <si>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</si>
  <si>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</si>
  <si>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</si>
  <si>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</si>
  <si>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</si>
  <si>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</si>
  <si>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</si>
  <si>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</si>
  <si>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</si>
  <si>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</si>
  <si>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</si>
  <si>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</si>
  <si>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</si>
  <si>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</si>
  <si>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</si>
  <si>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</si>
  <si>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</si>
  <si>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</si>
  <si>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</si>
  <si>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</si>
  <si>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</si>
  <si>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</si>
  <si>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</si>
  <si>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</si>
  <si>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</si>
  <si>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</si>
  <si>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</si>
  <si>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</si>
  <si>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</si>
  <si>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</si>
  <si>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</si>
  <si>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</si>
  <si>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</si>
  <si>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</si>
  <si>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</si>
  <si>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</si>
  <si>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</si>
  <si>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</si>
  <si>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</si>
  <si>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</si>
  <si>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</si>
  <si>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</si>
  <si>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</si>
  <si>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</si>
  <si>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</si>
  <si>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</si>
  <si>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</si>
  <si>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</si>
  <si>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</si>
  <si>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</si>
  <si>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</si>
  <si>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</si>
  <si>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</si>
  <si>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</si>
  <si>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</si>
  <si>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</si>
  <si>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</si>
  <si>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</si>
  <si>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</si>
  <si>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</si>
  <si>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</si>
  <si>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</si>
  <si>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</si>
  <si>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</si>
  <si>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</si>
  <si>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</si>
  <si>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</si>
  <si>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</si>
  <si>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</si>
  <si>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</si>
  <si>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</si>
  <si>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</si>
  <si>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</si>
  <si>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</si>
  <si>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</si>
  <si>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</si>
  <si>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</si>
  <si>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</si>
  <si>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</si>
  <si>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</si>
  <si>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</si>
  <si>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</si>
  <si>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</si>
  <si>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</si>
  <si>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</si>
  <si>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</si>
  <si>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</si>
  <si>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</si>
  <si>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</si>
  <si>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</si>
  <si>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</si>
  <si>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</si>
  <si>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</si>
  <si>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</si>
  <si>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</si>
  <si>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</si>
  <si>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</si>
  <si>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</si>
  <si>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</si>
  <si>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</si>
  <si>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</si>
  <si>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</si>
  <si>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</si>
  <si>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</si>
  <si>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</si>
  <si>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</si>
  <si>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</si>
  <si>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</si>
  <si>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</si>
  <si>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</si>
  <si>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</si>
  <si>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</si>
  <si>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</si>
  <si>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</si>
  <si>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</si>
  <si>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</si>
  <si>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</si>
  <si>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</si>
  <si>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</si>
  <si>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</si>
  <si>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</si>
  <si>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</si>
  <si>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</si>
  <si>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</si>
  <si>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</si>
  <si>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</si>
  <si>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</si>
  <si>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</si>
  <si>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</si>
  <si>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</si>
  <si>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</si>
  <si>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</si>
  <si>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</si>
  <si>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</si>
  <si>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</si>
  <si>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</si>
  <si>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</si>
  <si>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</si>
  <si>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</si>
  <si>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</si>
  <si>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</si>
  <si>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</si>
  <si>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</si>
  <si>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</si>
  <si>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</si>
  <si>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</si>
  <si>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</si>
  <si>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</si>
  <si>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</si>
  <si>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</si>
  <si>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</si>
  <si>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</si>
  <si>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</si>
  <si>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</si>
  <si>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</si>
  <si>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</si>
  <si>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</si>
  <si>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</si>
  <si>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</si>
  <si>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</si>
  <si>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</si>
  <si>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</si>
  <si>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</si>
  <si>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</si>
  <si>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</si>
  <si>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</si>
  <si>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</si>
  <si>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</si>
  <si>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</si>
  <si>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</si>
  <si>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</si>
  <si>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</si>
  <si>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</si>
  <si>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</si>
  <si>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</si>
  <si>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</si>
  <si>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</si>
  <si>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</si>
  <si>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</si>
  <si>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</si>
  <si>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</si>
  <si>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</si>
  <si>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</si>
  <si>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</si>
  <si>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</si>
  <si>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</si>
  <si>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</si>
  <si>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</si>
  <si>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</si>
  <si>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</si>
  <si>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</si>
  <si>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</si>
  <si>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</si>
  <si>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</si>
  <si>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</si>
  <si>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</si>
  <si>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</si>
  <si>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</si>
  <si>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</si>
  <si>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</si>
  <si>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</si>
  <si>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</si>
  <si>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</si>
  <si>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</si>
  <si>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</si>
  <si>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</si>
  <si>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</si>
  <si>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</si>
  <si>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</si>
  <si>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</si>
  <si>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</si>
  <si>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</si>
  <si>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</si>
  <si>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</si>
  <si>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</si>
  <si>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</si>
  <si>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</si>
  <si>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</si>
  <si>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</si>
  <si>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</si>
  <si>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</si>
  <si>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</si>
  <si>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</si>
  <si>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</si>
  <si>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</si>
  <si>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</si>
  <si>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</si>
  <si>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</si>
  <si>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</si>
  <si>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</si>
  <si>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</si>
  <si>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</si>
  <si>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</si>
  <si>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</si>
  <si>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</si>
  <si>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</si>
  <si>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</si>
  <si>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</si>
  <si>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</si>
  <si>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</si>
  <si>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</si>
  <si>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</si>
  <si>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</si>
  <si>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</si>
  <si>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</si>
  <si>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</si>
  <si>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</si>
  <si>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</si>
  <si>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</si>
  <si>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</si>
  <si>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</si>
  <si>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</si>
  <si>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</si>
  <si>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</si>
  <si>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</si>
  <si>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</si>
  <si>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</si>
  <si>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</si>
  <si>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</si>
  <si>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</si>
  <si>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</si>
  <si>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</si>
  <si>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</si>
  <si>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</si>
  <si>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</si>
  <si>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</si>
  <si>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</si>
  <si>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</si>
  <si>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</si>
  <si>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</si>
  <si>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</si>
  <si>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</si>
  <si>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</si>
  <si>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</si>
  <si>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</si>
  <si>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</si>
  <si>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</si>
  <si>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</si>
  <si>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</si>
  <si>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</si>
  <si>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</si>
  <si>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</si>
  <si>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</si>
  <si>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</si>
  <si>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</si>
  <si>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</si>
  <si>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</si>
  <si>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</si>
  <si>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</si>
  <si>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</si>
  <si>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</si>
  <si>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</si>
  <si>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</si>
  <si>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</si>
  <si>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</si>
  <si>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</si>
  <si>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</si>
  <si>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</si>
  <si>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</si>
  <si>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</si>
  <si>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</si>
  <si>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</si>
  <si>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</si>
  <si>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</si>
  <si>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</si>
  <si>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</si>
  <si>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</si>
  <si>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</si>
  <si>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</si>
  <si>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</si>
  <si>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</si>
  <si>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</si>
  <si>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</si>
  <si>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</si>
  <si>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</si>
  <si>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</si>
  <si>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</si>
  <si>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</si>
  <si>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</si>
  <si>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</si>
  <si>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</si>
  <si>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</si>
  <si>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</si>
  <si>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</si>
  <si>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</si>
  <si>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</si>
  <si>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</si>
  <si>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</si>
  <si>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</si>
  <si>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</si>
  <si>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</si>
  <si>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</si>
  <si>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</si>
  <si>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</si>
  <si>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</si>
  <si>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</si>
  <si>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</si>
  <si>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</si>
  <si>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</si>
  <si>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</si>
  <si>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</si>
  <si>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</si>
  <si>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</si>
  <si>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</si>
  <si>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</si>
  <si>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</si>
  <si>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</si>
  <si>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</si>
  <si>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</si>
  <si>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</si>
  <si>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</si>
  <si>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</si>
  <si>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</si>
  <si>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</si>
  <si>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</si>
  <si>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</si>
  <si>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</si>
  <si>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</si>
  <si>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</si>
  <si>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</si>
  <si>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</si>
  <si>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</si>
  <si>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</si>
  <si>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</si>
  <si>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</si>
  <si>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</si>
  <si>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</si>
  <si>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</si>
  <si>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</si>
  <si>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</si>
  <si>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</si>
  <si>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</si>
  <si>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</si>
  <si>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</si>
  <si>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</si>
  <si>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</si>
  <si>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</si>
  <si>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</si>
  <si>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</si>
  <si>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</si>
  <si>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</si>
  <si>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</si>
  <si>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</si>
  <si>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</si>
  <si>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</si>
  <si>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</si>
  <si>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</si>
  <si>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</si>
  <si>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</si>
  <si>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</si>
  <si>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</si>
  <si>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</si>
  <si>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</si>
  <si>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</si>
  <si>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</si>
  <si>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</si>
  <si>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</si>
  <si>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</si>
  <si>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</si>
  <si>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</si>
  <si>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</si>
  <si>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</si>
  <si>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</si>
  <si>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</si>
  <si>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</si>
  <si>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</si>
  <si>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</si>
  <si>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</si>
  <si>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</si>
  <si>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</si>
  <si>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</si>
  <si>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</si>
  <si>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</si>
  <si>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</si>
  <si>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</si>
  <si>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</si>
  <si>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</si>
  <si>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</si>
  <si>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</si>
  <si>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</si>
  <si>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</si>
  <si>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</si>
  <si>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</si>
  <si>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</si>
  <si>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</si>
  <si>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</si>
  <si>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</si>
  <si>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</si>
  <si>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</si>
  <si>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</si>
  <si>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</si>
  <si>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</si>
  <si>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</si>
  <si>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</si>
  <si>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</si>
  <si>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</si>
  <si>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</si>
  <si>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</si>
  <si>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</si>
  <si>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</si>
  <si>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</si>
  <si>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</si>
  <si>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</si>
  <si>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</si>
  <si>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</si>
  <si>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</si>
  <si>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</si>
  <si>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</si>
  <si>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</si>
  <si>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</si>
  <si>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</si>
  <si>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</si>
  <si>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</si>
  <si>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</si>
  <si>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</si>
  <si>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</si>
  <si>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</si>
  <si>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</si>
  <si>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</si>
  <si>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</si>
  <si>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</si>
  <si>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</si>
  <si>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</si>
  <si>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</si>
  <si>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</si>
  <si>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</si>
  <si>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</si>
  <si>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</si>
  <si>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</si>
  <si>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</si>
  <si>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</si>
  <si>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</si>
  <si>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</si>
  <si>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</si>
  <si>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</si>
  <si>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</si>
  <si>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</si>
  <si>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</si>
  <si>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</si>
  <si>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</si>
  <si>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</si>
  <si>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</si>
  <si>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</si>
  <si>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</si>
  <si>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</si>
  <si>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</si>
  <si>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</si>
  <si>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</si>
  <si>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</si>
  <si>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</si>
  <si>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</si>
  <si>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</si>
  <si>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</si>
  <si>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</si>
  <si>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</si>
  <si>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</si>
  <si>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</si>
  <si>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</si>
  <si>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</si>
  <si>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</si>
  <si>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</si>
  <si>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</si>
  <si>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</si>
  <si>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</si>
  <si>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</si>
  <si>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</si>
  <si>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</si>
  <si>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</si>
  <si>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</si>
  <si>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</si>
  <si>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</si>
  <si>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</si>
  <si>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</si>
  <si>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</si>
  <si>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</si>
  <si>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</si>
  <si>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</si>
  <si>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</si>
  <si>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</si>
  <si>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</si>
  <si>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</si>
  <si>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</si>
  <si>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</si>
  <si>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</si>
  <si>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</si>
  <si>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</si>
  <si>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</si>
  <si>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</si>
  <si>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</si>
  <si>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</si>
  <si>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</si>
  <si>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</si>
  <si>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</si>
  <si>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</si>
  <si>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</si>
  <si>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</si>
  <si>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</si>
  <si>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</si>
  <si>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</si>
  <si>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</si>
  <si>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</si>
  <si>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</si>
  <si>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</si>
  <si>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</si>
  <si>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</si>
  <si>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</si>
  <si>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</si>
  <si>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</si>
  <si>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</si>
  <si>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</si>
  <si>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</si>
  <si>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</si>
  <si>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</si>
  <si>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</si>
  <si>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</si>
  <si>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</si>
  <si>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</si>
  <si>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</si>
  <si>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</si>
  <si>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</si>
  <si>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</si>
  <si>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</si>
  <si>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</si>
  <si>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</si>
  <si>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</si>
  <si>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</si>
  <si>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</si>
  <si>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</si>
  <si>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</si>
  <si>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</si>
  <si>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</si>
  <si>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</si>
  <si>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</si>
  <si>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</si>
  <si>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</si>
  <si>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</si>
  <si>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</si>
  <si>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</si>
  <si>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</si>
  <si>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</si>
  <si>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</si>
  <si>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</si>
  <si>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</si>
  <si>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</si>
  <si>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</si>
  <si>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</si>
  <si>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</si>
  <si>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</si>
  <si>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</si>
  <si>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</si>
  <si>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</si>
  <si>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</si>
  <si>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</si>
  <si>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</si>
  <si>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</si>
  <si>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</si>
  <si>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</si>
  <si>
    <t>Kas - Sakti Putra Perdana</t>
  </si>
  <si>
    <t>Kas - Prima Sekar</t>
  </si>
  <si>
    <t>Kas - Akbar Jaya</t>
  </si>
  <si>
    <t>Kas - BRILLIANT</t>
  </si>
  <si>
    <t>Kas - SIWA JAYA</t>
  </si>
  <si>
    <t>Kas - 73 Motor</t>
  </si>
  <si>
    <t>Kas - SINARMAS BAJA P</t>
  </si>
  <si>
    <t>Kas - Cakra Motor</t>
  </si>
  <si>
    <t>Kas - Barokah</t>
  </si>
  <si>
    <t>Kas - Wariadi</t>
  </si>
  <si>
    <t xml:space="preserve">Meteran Fiber YSK 50 mtr </t>
  </si>
  <si>
    <t xml:space="preserve">Kas </t>
  </si>
  <si>
    <t xml:space="preserve">Pcs </t>
  </si>
  <si>
    <t>P. Eko</t>
  </si>
  <si>
    <t>Kas - JAMU MEKAR SARI</t>
  </si>
  <si>
    <t>Kas - Bianto</t>
  </si>
  <si>
    <t>Kas - Sehat Kabel</t>
  </si>
  <si>
    <t>Kas - Siwa Jaya</t>
  </si>
  <si>
    <t>Kas - Bengkel Tristar</t>
  </si>
  <si>
    <t xml:space="preserve">Cutting Sticker UJB </t>
  </si>
  <si>
    <t>STOK</t>
  </si>
  <si>
    <t xml:space="preserve">Cutting Sticker CP 01-08 </t>
  </si>
  <si>
    <t xml:space="preserve">Dikurangi DP </t>
  </si>
  <si>
    <t>Kas 26/12</t>
  </si>
  <si>
    <t>Kas - Makmur Motor</t>
  </si>
  <si>
    <t>Kas - Toko 27</t>
  </si>
  <si>
    <t xml:space="preserve">Tambal Ban </t>
  </si>
  <si>
    <t>Kas 3/1</t>
  </si>
  <si>
    <t xml:space="preserve">Granmax Pvg </t>
  </si>
  <si>
    <t>Verf Carbon Black N330</t>
  </si>
  <si>
    <t>Kas 29/12</t>
  </si>
  <si>
    <t xml:space="preserve">Sak </t>
  </si>
  <si>
    <t xml:space="preserve">Paving </t>
  </si>
  <si>
    <t xml:space="preserve">Verf Iron Oxide Red </t>
  </si>
  <si>
    <t>Kas - Brilliant</t>
  </si>
  <si>
    <t>Kas - Triyenny Jaya</t>
  </si>
  <si>
    <t>Kas 6/6 - JAYA UTAMA BEARINGS</t>
  </si>
  <si>
    <t xml:space="preserve">Bensin Ecer Cuci Turbo </t>
  </si>
  <si>
    <t xml:space="preserve">BBM Traga Storing ke Curah Koboan </t>
  </si>
  <si>
    <t xml:space="preserve">UM Storing P. Hadi + P. Rudi + Febri </t>
  </si>
  <si>
    <t xml:space="preserve">Org </t>
  </si>
  <si>
    <t>Kas - Lahar Jaya</t>
  </si>
  <si>
    <t>Kas - 73 MOTOR</t>
  </si>
  <si>
    <t>Obat Resin/Catalis</t>
  </si>
  <si>
    <t>Kas - Ipul Electric</t>
  </si>
  <si>
    <t>Kas - Autoexile</t>
  </si>
  <si>
    <t>Kas - OMEGA TECH</t>
  </si>
  <si>
    <t>Mata Bor 6,5</t>
  </si>
  <si>
    <t>Mata Bor 5</t>
  </si>
  <si>
    <t>Kas</t>
  </si>
  <si>
    <t xml:space="preserve">Ltr </t>
  </si>
  <si>
    <t>Kas - Sumber Baru Motor GADANG</t>
  </si>
  <si>
    <t>Kas - B. 19</t>
  </si>
  <si>
    <t>Kas - Omega Tech</t>
  </si>
  <si>
    <t>Kas - Putra Cakra</t>
  </si>
  <si>
    <t>ADK Vibrator motor 3phase 2.400</t>
  </si>
  <si>
    <t>21/12 - Interjaya Suryamegah</t>
  </si>
  <si>
    <t xml:space="preserve">Readymix Banjar </t>
  </si>
  <si>
    <t>Ekspedisi</t>
  </si>
  <si>
    <t xml:space="preserve">ltr </t>
  </si>
  <si>
    <t xml:space="preserve">N 8761 UG </t>
  </si>
  <si>
    <t>Kas 6/1 - Jaya Utama Bearings</t>
  </si>
  <si>
    <t>Kas - Rizki Tools</t>
  </si>
  <si>
    <t xml:space="preserve">BBM Traga Storing ke puntir </t>
  </si>
  <si>
    <t xml:space="preserve">H 9520 UV </t>
  </si>
  <si>
    <t xml:space="preserve">UM Storing P. Hadi, P. Rudi, P. Edi </t>
  </si>
  <si>
    <t>org</t>
  </si>
  <si>
    <t xml:space="preserve">E-Toll ke Puntir Storing PP </t>
  </si>
  <si>
    <t>x</t>
  </si>
  <si>
    <t>Kas - Brillant</t>
  </si>
  <si>
    <t>Ngecat N 8105 UB</t>
  </si>
  <si>
    <t>Kas - Virgo Motor</t>
  </si>
  <si>
    <t xml:space="preserve">Tambal ban Supra X </t>
  </si>
  <si>
    <t xml:space="preserve">Supra X </t>
  </si>
  <si>
    <t xml:space="preserve">Isi Angin </t>
  </si>
  <si>
    <t>Cuci gardan N 9456 UG</t>
  </si>
  <si>
    <t>Kas - Djasa Bhakti</t>
  </si>
  <si>
    <t>Kas - Hasil Fastindo</t>
  </si>
  <si>
    <t>Kas - Aneka Logam</t>
  </si>
  <si>
    <t xml:space="preserve">Service Tierod </t>
  </si>
  <si>
    <t>Kas - Bengkel Tri Star</t>
  </si>
  <si>
    <t xml:space="preserve">Las Pipa </t>
  </si>
  <si>
    <t>Kas - MDQ</t>
  </si>
  <si>
    <t>Kas - Tekad Jaya Motor</t>
  </si>
  <si>
    <t xml:space="preserve">Cuci Cartridge N 8271 UE </t>
  </si>
  <si>
    <t>Kas - Sentral Sakti Motor</t>
  </si>
  <si>
    <t>Service Pvg 3</t>
  </si>
  <si>
    <t>Kas - Redjo Joyo Teknik</t>
  </si>
  <si>
    <t xml:space="preserve">Lampu LED 9W </t>
  </si>
  <si>
    <t>Lampu Pos</t>
  </si>
  <si>
    <t xml:space="preserve">Kas - Repair Gardan </t>
  </si>
  <si>
    <t>Kas - Rejo Joyo</t>
  </si>
  <si>
    <t>Kas - Dulsalam Service</t>
  </si>
  <si>
    <t>Kas - Wijaya Crusher</t>
  </si>
  <si>
    <t xml:space="preserve">Tabung Oksigen </t>
  </si>
  <si>
    <t>Kas - Rejo Joyo Teknik</t>
  </si>
  <si>
    <t>Kas - MAKMUR MOTOR</t>
  </si>
  <si>
    <t>Kas - IPUL Electric</t>
  </si>
  <si>
    <t>Kas - Toko Sakti</t>
  </si>
  <si>
    <t>Kas - B19</t>
  </si>
  <si>
    <t>Baut 3/8x3hc</t>
  </si>
  <si>
    <t>Baut 5/8x4hc</t>
  </si>
  <si>
    <t>Kas 17/1 - ARY DINAMO</t>
  </si>
  <si>
    <t xml:space="preserve">Kas - Toko Cat 73 </t>
  </si>
  <si>
    <t xml:space="preserve">kg </t>
  </si>
  <si>
    <t>Kas - Sehat Electric</t>
  </si>
  <si>
    <t>Kas - Asia Timur</t>
  </si>
  <si>
    <t>Cuci Gardan N 9489 UH</t>
  </si>
  <si>
    <t>Kas - Jaya Raya</t>
  </si>
  <si>
    <t xml:space="preserve">Bongkar Pasang Ban Loader </t>
  </si>
  <si>
    <t>Kas - Sinarmas Baja Perkasa</t>
  </si>
  <si>
    <t>Kas - SAKTI PUTRA PERDANA</t>
  </si>
  <si>
    <t>Kas - KA Battery SBY</t>
  </si>
  <si>
    <t xml:space="preserve">Mata pisau </t>
  </si>
  <si>
    <t xml:space="preserve">1 </t>
  </si>
  <si>
    <t>Proyek Bajang Ratu (Psg Pvg)</t>
  </si>
  <si>
    <t>Kas 20/1 - Samudra Laksana Mulia</t>
  </si>
  <si>
    <t xml:space="preserve">Tabung Gas LPG isi 12 kg </t>
  </si>
  <si>
    <t>Ayakan 2 Mamuju</t>
  </si>
  <si>
    <t>Kas - Ud Sempurna</t>
  </si>
  <si>
    <t>Kas - Ud Barokah</t>
  </si>
  <si>
    <t>Kas - B.19</t>
  </si>
  <si>
    <t>Kas - Berkah Jaya</t>
  </si>
  <si>
    <t xml:space="preserve">UM Storing P. Hadi + Rudi ke Dampit Jurang Kopi </t>
  </si>
  <si>
    <t>kas - Putra Cakra</t>
  </si>
  <si>
    <t xml:space="preserve">Service Rek End </t>
  </si>
  <si>
    <t xml:space="preserve">set </t>
  </si>
  <si>
    <t>Kas 24/1 - Sinar Mas Baja Perkasa</t>
  </si>
  <si>
    <t xml:space="preserve">Service N 9210 UF </t>
  </si>
  <si>
    <t>Kas - Tri Star</t>
  </si>
  <si>
    <t xml:space="preserve">Service Mobil P. Abdulloh di Astra </t>
  </si>
  <si>
    <t>N 1057 HC</t>
  </si>
  <si>
    <t>Kas 25/1 - Triyenny</t>
  </si>
  <si>
    <t>Kas 25/1 - Triyenny Jaya</t>
  </si>
  <si>
    <t>Kas 25/1 - Bengkel Hok</t>
  </si>
  <si>
    <t>Kas - Ban Jaya</t>
  </si>
  <si>
    <t xml:space="preserve">Semprotan/Gun YLG06 HPC </t>
  </si>
  <si>
    <t xml:space="preserve">Kas - PT Kawan Lama </t>
  </si>
  <si>
    <t xml:space="preserve">Lance YLG06 HPC </t>
  </si>
  <si>
    <t>Kas - Sejahtera</t>
  </si>
  <si>
    <t>kas - Barokah</t>
  </si>
  <si>
    <t>Kas - Toko Delta</t>
  </si>
  <si>
    <t>Kas - HOK</t>
  </si>
  <si>
    <t xml:space="preserve">Pembayaran Conveyor Tangkil </t>
  </si>
  <si>
    <t>Kas - Sumber Baru Motor</t>
  </si>
  <si>
    <t>Kas 29/1 - Brilliant</t>
  </si>
  <si>
    <t>UM Storing ke puntir 2 hari P. Hadi+P. Rudi+P. Edi (29/1-30/1)</t>
  </si>
  <si>
    <t>BBM Traga Storing ke Puntir Perbaikan As Bogi 29/1</t>
  </si>
  <si>
    <t>E-Toll P. Hadi Storing ke Puntir PP 30/1</t>
  </si>
  <si>
    <t>Kas - Sejati Motor</t>
  </si>
  <si>
    <t xml:space="preserve">Obeng </t>
  </si>
  <si>
    <t xml:space="preserve">Bensin Ecer Cuci gardan </t>
  </si>
  <si>
    <t xml:space="preserve">N 8310 UH </t>
  </si>
  <si>
    <t xml:space="preserve">UM Storing ke Tol Madyopuro P. Hadi, P. Edi, P. Rudi </t>
  </si>
  <si>
    <t>Kas - Rejeki Jaya Akrilik</t>
  </si>
  <si>
    <t>Kas - Kawan Motor</t>
  </si>
  <si>
    <t>Kas - Rizky Motor</t>
  </si>
  <si>
    <t>Ban Vulkanisir 825-10</t>
  </si>
  <si>
    <t>Abadi Bintang 13/1</t>
  </si>
  <si>
    <t>Abadi Bintang 19/1</t>
  </si>
  <si>
    <t>Ban Vulkanisir Jadi Dingin 1000-20</t>
  </si>
  <si>
    <t xml:space="preserve">Astra </t>
  </si>
  <si>
    <t xml:space="preserve">Service EGR ECV Mobil N 8333 UF </t>
  </si>
  <si>
    <t xml:space="preserve">N 8333 UF </t>
  </si>
  <si>
    <t>Baut Stud nap/ASTRA 8-97359803-0</t>
  </si>
  <si>
    <t>Washer Nap/ASTRA 8-97360004-0</t>
  </si>
  <si>
    <t>Mur Nap/ASTRA 17-05110 010-A</t>
  </si>
  <si>
    <t xml:space="preserve">Gratis </t>
  </si>
  <si>
    <t xml:space="preserve">Berkah Sigma </t>
  </si>
  <si>
    <t xml:space="preserve">Switch/Otomatis Klakson </t>
  </si>
  <si>
    <t xml:space="preserve">Valve Check Hino </t>
  </si>
  <si>
    <t>SJ 000727</t>
  </si>
  <si>
    <t>stok Crusher</t>
  </si>
  <si>
    <t>6 N 8761 UG / 1 Stock</t>
  </si>
  <si>
    <t xml:space="preserve">pcs </t>
  </si>
  <si>
    <t>Screw Ayakan semen Puntir</t>
  </si>
  <si>
    <t>STOK WA 01</t>
  </si>
  <si>
    <t>Puntir readymix</t>
  </si>
  <si>
    <t xml:space="preserve">Bearing Roda RR Out </t>
  </si>
  <si>
    <t>masih di pabrik rencana alokasi Paving Puntir</t>
  </si>
  <si>
    <t>Kas - Super Bejo/P. Muk Puntir nota 23/1 tp mlg byr ke pak muk 29/1</t>
  </si>
  <si>
    <t>Kas 1/2 - Triyenny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</si>
</sst>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2" formatCode="_-&quot;Rp&quot;* #,##0_-;\-&quot;Rp&quot;* #,##0_-;_-&quot;Rp&quot;* &quot;-&quot;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dd/mm/yyyy;@"/>
    <numFmt numFmtId="168" formatCode="_(&quot;Rp&quot;* #,##0_);_(&quot;Rp&quot;* \(#,##0\);_(&quot;Rp&quot;* &quot;-&quot;_);_(@_)"/>
    <numFmt numFmtId="169" formatCode="#,##0;[Red]#,##0"/>
    <numFmt numFmtId="170" formatCode="&quot;Rp&quot;#,##0"/>
    <numFmt numFmtId="171" formatCode="[$-421]dd\ mmmm\ yyyy;@"/>
    <numFmt numFmtId="172" formatCode="&quot;$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</fills>
  <borders count="7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</borders>
  <cellStyleXfs count="36">
    <xf numFmtId="0" fontId="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</cellStyleXfs>
  <cellXfs count="101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6" fontId="0" fillId="0" borderId="0" xfId="1" applyNumberFormat="1" applyFont="1"/>
    <xf numFmtId="0" fontId="0" fillId="0" borderId="0" xfId="0" applyAlignment="1">
      <alignment horizontal="left"/>
    </xf>
    <xf numFmtId="167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6" fontId="0" fillId="0" borderId="0" xfId="1" applyNumberFormat="1" applyFont="1" applyAlignment="1">
      <alignment horizontal="left"/>
    </xf>
    <xf numFmtId="166" fontId="0" fillId="0" borderId="0" xfId="1" applyNumberFormat="1" applyFon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6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6" fontId="4" fillId="0" borderId="1" xfId="1" applyNumberFormat="1" applyFont="1" applyFill="1" applyBorder="1" applyAlignment="1">
      <alignment horizontal="center"/>
    </xf>
    <xf numFmtId="167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6" fontId="4" fillId="4" borderId="14" xfId="1" applyNumberFormat="1" applyFont="1" applyFill="1" applyBorder="1" applyAlignment="1">
      <alignment horizontal="left"/>
    </xf>
    <xf numFmtId="166" fontId="4" fillId="4" borderId="14" xfId="1" applyNumberFormat="1" applyFont="1" applyFill="1" applyBorder="1" applyAlignment="1">
      <alignment horizontal="center" vertical="center"/>
    </xf>
    <xf numFmtId="168" fontId="4" fillId="4" borderId="14" xfId="0" applyNumberFormat="1" applyFont="1" applyFill="1" applyBorder="1" applyAlignment="1">
      <alignment horizontal="center" vertical="center"/>
    </xf>
    <xf numFmtId="167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6" fontId="4" fillId="5" borderId="14" xfId="1" applyNumberFormat="1" applyFont="1" applyFill="1" applyBorder="1" applyAlignment="1">
      <alignment horizontal="center" vertical="center"/>
    </xf>
    <xf numFmtId="167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6" fontId="4" fillId="6" borderId="14" xfId="1" applyNumberFormat="1" applyFont="1" applyFill="1" applyBorder="1" applyAlignment="1">
      <alignment horizontal="center" vertical="center"/>
    </xf>
    <xf numFmtId="167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6" fontId="4" fillId="7" borderId="15" xfId="1" applyNumberFormat="1" applyFont="1" applyFill="1" applyBorder="1" applyAlignment="1">
      <alignment horizontal="center" vertical="center"/>
    </xf>
    <xf numFmtId="167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6" fontId="4" fillId="8" borderId="15" xfId="1" applyNumberFormat="1" applyFont="1" applyFill="1" applyBorder="1" applyAlignment="1">
      <alignment horizontal="center" vertical="center"/>
    </xf>
    <xf numFmtId="167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6" fontId="4" fillId="9" borderId="15" xfId="1" applyNumberFormat="1" applyFont="1" applyFill="1" applyBorder="1" applyAlignment="1">
      <alignment horizontal="center" vertical="center"/>
    </xf>
    <xf numFmtId="167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6" fontId="4" fillId="10" borderId="15" xfId="1" applyNumberFormat="1" applyFont="1" applyFill="1" applyBorder="1" applyAlignment="1">
      <alignment horizontal="center" vertical="center"/>
    </xf>
    <xf numFmtId="167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6" fontId="0" fillId="0" borderId="15" xfId="1" applyNumberFormat="1" applyFont="1" applyBorder="1"/>
    <xf numFmtId="167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6" fontId="0" fillId="0" borderId="15" xfId="1" applyNumberFormat="1" applyFont="1" applyBorder="1" applyAlignment="1">
      <alignment horizontal="center" vertical="center"/>
    </xf>
    <xf numFmtId="166" fontId="0" fillId="11" borderId="15" xfId="1" applyNumberFormat="1" applyFont="1" applyFill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9" fontId="0" fillId="0" borderId="15" xfId="1" applyNumberFormat="1" applyFont="1" applyBorder="1" applyAlignment="1">
      <alignment horizontal="left"/>
    </xf>
    <xf numFmtId="166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7" fontId="0" fillId="0" borderId="15" xfId="0" applyNumberFormat="1" applyBorder="1" applyAlignment="1">
      <alignment vertical="center"/>
    </xf>
    <xf numFmtId="167" fontId="0" fillId="0" borderId="18" xfId="0" quotePrefix="1" applyNumberFormat="1" applyBorder="1" applyAlignment="1">
      <alignment horizontal="left" vertical="center"/>
    </xf>
    <xf numFmtId="166" fontId="0" fillId="0" borderId="16" xfId="1" applyNumberFormat="1" applyFont="1" applyBorder="1" applyAlignment="1">
      <alignment horizontal="center"/>
    </xf>
    <xf numFmtId="166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6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6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7" fontId="0" fillId="0" borderId="16" xfId="0" applyNumberFormat="1" applyBorder="1" applyAlignment="1">
      <alignment vertical="center"/>
    </xf>
    <xf numFmtId="166" fontId="0" fillId="0" borderId="15" xfId="1" applyNumberFormat="1" applyFont="1" applyBorder="1" applyAlignment="1">
      <alignment horizontal="center"/>
    </xf>
    <xf numFmtId="166" fontId="0" fillId="11" borderId="18" xfId="1" applyNumberFormat="1" applyFont="1" applyFill="1" applyBorder="1" applyAlignment="1">
      <alignment horizontal="center" vertical="center"/>
    </xf>
    <xf numFmtId="166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6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7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6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6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165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6" fontId="0" fillId="11" borderId="0" xfId="1" applyNumberFormat="1" applyFont="1" applyFill="1" applyBorder="1" applyAlignment="1">
      <alignment horizontal="left"/>
    </xf>
    <xf numFmtId="166" fontId="0" fillId="0" borderId="0" xfId="1" applyNumberFormat="1" applyFont="1" applyBorder="1" applyAlignment="1">
      <alignment horizontal="center" vertical="center"/>
    </xf>
    <xf numFmtId="167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6" fontId="0" fillId="0" borderId="0" xfId="1" applyNumberFormat="1" applyFont="1" applyBorder="1" applyAlignment="1">
      <alignment horizontal="left"/>
    </xf>
    <xf numFmtId="167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6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7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7" fontId="0" fillId="0" borderId="0" xfId="0" applyNumberFormat="1" applyBorder="1" applyAlignment="1">
      <alignment vertical="center"/>
    </xf>
    <xf numFmtId="166" fontId="0" fillId="0" borderId="0" xfId="1" applyNumberFormat="1" applyFont="1" applyBorder="1" applyAlignment="1">
      <alignment horizontal="center"/>
    </xf>
    <xf numFmtId="166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6" fontId="0" fillId="0" borderId="15" xfId="1" applyNumberFormat="1" applyFont="1" applyBorder="1" applyAlignment="1">
      <alignment horizontal="right" vertical="center"/>
    </xf>
    <xf numFmtId="167" fontId="0" fillId="0" borderId="18" xfId="0" applyNumberFormat="1" applyBorder="1" applyAlignment="1">
      <alignment vertical="center"/>
    </xf>
    <xf numFmtId="167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6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70" fontId="0" fillId="0" borderId="0" xfId="0" applyNumberFormat="1" applyBorder="1" applyAlignment="1">
      <alignment horizontal="left"/>
    </xf>
    <xf numFmtId="167" fontId="0" fillId="0" borderId="15" xfId="0" quotePrefix="1" applyNumberFormat="1" applyBorder="1" applyAlignment="1">
      <alignment horizontal="left" vertical="center"/>
    </xf>
    <xf numFmtId="165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6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6" fontId="0" fillId="11" borderId="15" xfId="1" applyNumberFormat="1" applyFont="1" applyFill="1" applyBorder="1" applyAlignment="1">
      <alignment horizontal="center"/>
    </xf>
    <xf numFmtId="169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7" fontId="4" fillId="4" borderId="4" xfId="0" applyNumberFormat="1" applyFont="1" applyFill="1" applyBorder="1" applyAlignment="1">
      <alignment horizontal="center" vertical="center"/>
    </xf>
    <xf numFmtId="167" fontId="4" fillId="4" borderId="26" xfId="0" applyNumberFormat="1" applyFont="1" applyFill="1" applyBorder="1" applyAlignment="1">
      <alignment horizontal="center" vertical="center"/>
    </xf>
    <xf numFmtId="169" fontId="4" fillId="4" borderId="1" xfId="1" applyNumberFormat="1" applyFont="1" applyFill="1" applyBorder="1" applyAlignment="1">
      <alignment horizontal="left" vertical="center"/>
    </xf>
    <xf numFmtId="166" fontId="4" fillId="4" borderId="27" xfId="1" applyNumberFormat="1" applyFont="1" applyFill="1" applyBorder="1" applyAlignment="1">
      <alignment horizontal="right" vertical="center"/>
    </xf>
    <xf numFmtId="166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6" fontId="0" fillId="0" borderId="16" xfId="1" applyNumberFormat="1" applyFont="1" applyBorder="1" applyAlignment="1">
      <alignment horizontal="left"/>
    </xf>
    <xf numFmtId="166" fontId="0" fillId="11" borderId="15" xfId="1" applyNumberFormat="1" applyFont="1" applyFill="1" applyBorder="1" applyAlignment="1">
      <alignment horizontal="left"/>
    </xf>
    <xf numFmtId="166" fontId="0" fillId="11" borderId="15" xfId="1" applyNumberFormat="1" applyFont="1" applyFill="1" applyBorder="1" applyAlignment="1">
      <alignment horizontal="left" vertical="center"/>
    </xf>
    <xf numFmtId="166" fontId="0" fillId="0" borderId="16" xfId="1" applyNumberFormat="1" applyFont="1" applyBorder="1" applyAlignment="1">
      <alignment horizontal="left" vertical="center"/>
    </xf>
    <xf numFmtId="166" fontId="0" fillId="0" borderId="23" xfId="1" applyNumberFormat="1" applyFont="1" applyBorder="1" applyAlignment="1">
      <alignment horizontal="center" vertical="center"/>
    </xf>
    <xf numFmtId="166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8" fontId="0" fillId="0" borderId="29" xfId="0" applyNumberFormat="1" applyBorder="1" applyAlignment="1">
      <alignment horizontal="center" vertical="center"/>
    </xf>
    <xf numFmtId="166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6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165" fontId="0" fillId="0" borderId="15" xfId="1" applyFont="1" applyBorder="1" applyAlignment="1">
      <alignment horizontal="left" vertical="center"/>
    </xf>
    <xf numFmtId="165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7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6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7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9" fontId="0" fillId="5" borderId="15" xfId="1" applyNumberFormat="1" applyFont="1" applyFill="1" applyBorder="1" applyAlignment="1">
      <alignment horizontal="left"/>
    </xf>
    <xf numFmtId="166" fontId="0" fillId="5" borderId="16" xfId="1" applyNumberFormat="1" applyFont="1" applyFill="1" applyBorder="1"/>
    <xf numFmtId="166" fontId="0" fillId="5" borderId="15" xfId="1" applyNumberFormat="1" applyFont="1" applyFill="1" applyBorder="1" applyAlignment="1">
      <alignment horizontal="center" vertical="center"/>
    </xf>
    <xf numFmtId="168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6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165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7" fontId="0" fillId="11" borderId="15" xfId="0" applyNumberFormat="1" applyFill="1" applyBorder="1" applyAlignment="1">
      <alignment horizontal="left" vertical="center"/>
    </xf>
    <xf numFmtId="168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165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6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6" fontId="0" fillId="0" borderId="22" xfId="1" applyNumberFormat="1" applyFont="1" applyBorder="1"/>
    <xf numFmtId="166" fontId="0" fillId="11" borderId="23" xfId="1" applyNumberFormat="1" applyFont="1" applyFill="1" applyBorder="1" applyAlignment="1">
      <alignment horizontal="center" vertical="center"/>
    </xf>
    <xf numFmtId="168" fontId="0" fillId="0" borderId="23" xfId="0" applyNumberFormat="1" applyBorder="1" applyAlignment="1">
      <alignment horizontal="center" vertical="center"/>
    </xf>
    <xf numFmtId="166" fontId="0" fillId="0" borderId="17" xfId="1" applyNumberFormat="1" applyFont="1" applyBorder="1" applyAlignment="1">
      <alignment horizontal="center"/>
    </xf>
    <xf numFmtId="167" fontId="0" fillId="0" borderId="15" xfId="0" quotePrefix="1" applyNumberFormat="1" applyBorder="1" applyAlignment="1">
      <alignment vertical="center"/>
    </xf>
    <xf numFmtId="167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9" fontId="0" fillId="0" borderId="0" xfId="1" applyNumberFormat="1" applyFont="1" applyAlignment="1">
      <alignment horizontal="left"/>
    </xf>
    <xf numFmtId="166" fontId="0" fillId="0" borderId="0" xfId="1" applyNumberFormat="1" applyFont="1" applyAlignment="1">
      <alignment horizontal="right"/>
    </xf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1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1" fontId="12" fillId="11" borderId="51" xfId="18" applyNumberFormat="1" applyFont="1" applyFill="1" applyBorder="1" applyAlignment="1">
      <alignment horizontal="center" vertical="center"/>
    </xf>
    <xf numFmtId="171" fontId="12" fillId="0" borderId="51" xfId="18" applyNumberFormat="1" applyFont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1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6" fontId="0" fillId="0" borderId="16" xfId="1" applyNumberFormat="1" applyFont="1" applyBorder="1" applyAlignment="1"/>
    <xf numFmtId="168" fontId="0" fillId="0" borderId="15" xfId="0" applyNumberFormat="1" applyFill="1" applyBorder="1" applyAlignment="1">
      <alignment horizontal="center" vertical="center"/>
    </xf>
    <xf numFmtId="169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6" fontId="0" fillId="6" borderId="15" xfId="1" applyNumberFormat="1" applyFont="1" applyFill="1" applyBorder="1" applyAlignment="1">
      <alignment horizontal="left"/>
    </xf>
    <xf numFmtId="166" fontId="0" fillId="6" borderId="15" xfId="1" applyNumberFormat="1" applyFont="1" applyFill="1" applyBorder="1" applyAlignment="1">
      <alignment horizontal="center" vertical="center"/>
    </xf>
    <xf numFmtId="168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9" fontId="0" fillId="0" borderId="15" xfId="1" applyNumberFormat="1" applyFont="1" applyBorder="1" applyAlignment="1">
      <alignment horizontal="left" vertical="top"/>
    </xf>
    <xf numFmtId="166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8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6" fontId="0" fillId="6" borderId="15" xfId="1" applyNumberFormat="1" applyFont="1" applyFill="1" applyBorder="1" applyAlignment="1">
      <alignment horizontal="left" vertical="center"/>
    </xf>
    <xf numFmtId="166" fontId="0" fillId="11" borderId="16" xfId="1" applyNumberFormat="1" applyFont="1" applyFill="1" applyBorder="1" applyAlignment="1">
      <alignment horizontal="center" vertical="center"/>
    </xf>
    <xf numFmtId="166" fontId="0" fillId="0" borderId="15" xfId="1" applyNumberFormat="1" applyFont="1" applyFill="1" applyBorder="1" applyAlignment="1">
      <alignment horizontal="center"/>
    </xf>
    <xf numFmtId="166" fontId="2" fillId="0" borderId="16" xfId="1" applyNumberFormat="1" applyFont="1" applyBorder="1" applyAlignment="1">
      <alignment horizontal="center"/>
    </xf>
    <xf numFmtId="166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8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6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8" fontId="0" fillId="0" borderId="15" xfId="0" applyNumberFormat="1" applyBorder="1" applyAlignment="1">
      <alignment horizontal="left" vertical="center"/>
    </xf>
    <xf numFmtId="166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6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5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6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1" applyFont="1" applyFill="1" applyBorder="1" applyAlignment="1">
      <alignment horizontal="left" vertical="center"/>
    </xf>
    <xf numFmtId="166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6" fontId="0" fillId="6" borderId="15" xfId="1" applyNumberFormat="1" applyFont="1" applyFill="1" applyBorder="1" applyAlignment="1">
      <alignment horizontal="right" vertical="center"/>
    </xf>
    <xf numFmtId="167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6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9" fontId="0" fillId="6" borderId="15" xfId="1" applyNumberFormat="1" applyFont="1" applyFill="1" applyBorder="1" applyAlignment="1">
      <alignment horizontal="left"/>
    </xf>
    <xf numFmtId="167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6" fontId="0" fillId="0" borderId="15" xfId="1" applyNumberFormat="1" applyFont="1" applyFill="1" applyBorder="1" applyAlignment="1">
      <alignment horizontal="left"/>
    </xf>
    <xf numFmtId="166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8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6" fontId="0" fillId="0" borderId="18" xfId="1" applyNumberFormat="1" applyFont="1" applyBorder="1" applyAlignment="1">
      <alignment horizontal="center"/>
    </xf>
    <xf numFmtId="165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8" fontId="0" fillId="0" borderId="32" xfId="0" applyNumberFormat="1" applyFill="1" applyBorder="1" applyAlignment="1">
      <alignment horizontal="center" vertical="center"/>
    </xf>
    <xf numFmtId="166" fontId="0" fillId="6" borderId="18" xfId="1" applyNumberFormat="1" applyFont="1" applyFill="1" applyBorder="1" applyAlignment="1">
      <alignment horizontal="center" vertical="center"/>
    </xf>
    <xf numFmtId="167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6" fontId="0" fillId="0" borderId="22" xfId="1" applyNumberFormat="1" applyFont="1" applyBorder="1" applyAlignment="1">
      <alignment horizontal="center"/>
    </xf>
    <xf numFmtId="166" fontId="0" fillId="11" borderId="16" xfId="1" applyNumberFormat="1" applyFont="1" applyFill="1" applyBorder="1" applyAlignment="1">
      <alignment horizontal="center"/>
    </xf>
    <xf numFmtId="0" fontId="0" fillId="0" borderId="55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6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6" fontId="0" fillId="6" borderId="15" xfId="1" applyNumberFormat="1" applyFont="1" applyFill="1" applyBorder="1" applyAlignment="1">
      <alignment horizontal="center"/>
    </xf>
    <xf numFmtId="167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7" fontId="0" fillId="6" borderId="16" xfId="0" quotePrefix="1" applyNumberFormat="1" applyFill="1" applyBorder="1" applyAlignment="1">
      <alignment horizontal="left" vertical="center"/>
    </xf>
    <xf numFmtId="167" fontId="0" fillId="6" borderId="15" xfId="0" applyNumberFormat="1" applyFill="1" applyBorder="1" applyAlignment="1">
      <alignment horizontal="left" vertical="center"/>
    </xf>
    <xf numFmtId="167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6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6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6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6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7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6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6" fontId="0" fillId="11" borderId="18" xfId="1" applyNumberFormat="1" applyFont="1" applyFill="1" applyBorder="1" applyAlignment="1">
      <alignment horizontal="right" vertical="center"/>
    </xf>
    <xf numFmtId="167" fontId="0" fillId="11" borderId="16" xfId="0" applyNumberFormat="1" applyFill="1" applyBorder="1" applyAlignment="1">
      <alignment vertical="center"/>
    </xf>
    <xf numFmtId="166" fontId="0" fillId="0" borderId="16" xfId="1" applyNumberFormat="1" applyFont="1" applyBorder="1" applyAlignment="1">
      <alignment horizontal="right" vertical="center"/>
    </xf>
    <xf numFmtId="166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8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6" fontId="0" fillId="5" borderId="15" xfId="1" applyNumberFormat="1" applyFont="1" applyFill="1" applyBorder="1" applyAlignment="1">
      <alignment horizontal="left"/>
    </xf>
    <xf numFmtId="167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8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6" fontId="0" fillId="11" borderId="15" xfId="1" applyNumberFormat="1" applyFont="1" applyFill="1" applyBorder="1" applyAlignment="1">
      <alignment vertical="center"/>
    </xf>
    <xf numFmtId="169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8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9" fontId="0" fillId="0" borderId="15" xfId="1" applyNumberFormat="1" applyFont="1" applyBorder="1" applyAlignment="1"/>
    <xf numFmtId="169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9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6" fontId="0" fillId="0" borderId="21" xfId="1" applyNumberFormat="1" applyFont="1" applyFill="1" applyBorder="1"/>
    <xf numFmtId="167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7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6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58" xfId="0" applyFont="1" applyFill="1" applyBorder="1" applyAlignment="1">
      <alignment horizontal="center"/>
    </xf>
    <xf numFmtId="0" fontId="4" fillId="19" borderId="59" xfId="0" applyFont="1" applyFill="1" applyBorder="1" applyAlignment="1">
      <alignment horizontal="center"/>
    </xf>
    <xf numFmtId="0" fontId="4" fillId="19" borderId="59" xfId="0" applyFont="1" applyFill="1" applyBorder="1" applyAlignment="1"/>
    <xf numFmtId="166" fontId="4" fillId="19" borderId="59" xfId="1" applyNumberFormat="1" applyFont="1" applyFill="1" applyBorder="1" applyAlignment="1"/>
    <xf numFmtId="0" fontId="4" fillId="19" borderId="60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65" fontId="0" fillId="0" borderId="15" xfId="1" applyFont="1" applyBorder="1"/>
    <xf numFmtId="0" fontId="0" fillId="0" borderId="15" xfId="0" applyFont="1" applyBorder="1" applyAlignment="1"/>
    <xf numFmtId="166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6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6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6" fontId="8" fillId="0" borderId="15" xfId="1" applyNumberFormat="1" applyFont="1" applyBorder="1" applyAlignment="1">
      <alignment horizontal="center" vertical="center"/>
    </xf>
    <xf numFmtId="167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6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6" fontId="0" fillId="0" borderId="0" xfId="1" applyNumberFormat="1" applyFont="1" applyAlignment="1"/>
    <xf numFmtId="0" fontId="4" fillId="0" borderId="61" xfId="0" applyFont="1" applyBorder="1" applyAlignment="1"/>
    <xf numFmtId="0" fontId="15" fillId="0" borderId="61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7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1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7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8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2" fontId="0" fillId="0" borderId="15" xfId="35" applyNumberFormat="1" applyFont="1" applyBorder="1"/>
    <xf numFmtId="14" fontId="0" fillId="0" borderId="0" xfId="0" applyNumberFormat="1" applyAlignment="1">
      <alignment horizontal="left"/>
    </xf>
    <xf numFmtId="166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9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7" fontId="5" fillId="0" borderId="15" xfId="0" applyNumberFormat="1" applyFont="1" applyBorder="1" applyAlignment="1">
      <alignment horizontal="left" vertical="center"/>
    </xf>
    <xf numFmtId="167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6" fontId="5" fillId="0" borderId="15" xfId="1" applyNumberFormat="1" applyFont="1" applyBorder="1" applyAlignment="1">
      <alignment horizontal="left"/>
    </xf>
    <xf numFmtId="166" fontId="5" fillId="0" borderId="15" xfId="1" applyNumberFormat="1" applyFont="1" applyBorder="1"/>
    <xf numFmtId="166" fontId="5" fillId="11" borderId="15" xfId="1" applyNumberFormat="1" applyFont="1" applyFill="1" applyBorder="1" applyAlignment="1">
      <alignment horizontal="center" vertical="center"/>
    </xf>
    <xf numFmtId="166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8" fontId="0" fillId="0" borderId="0" xfId="0" applyNumberFormat="1" applyBorder="1" applyAlignment="1">
      <alignment horizontal="center" vertical="center"/>
    </xf>
    <xf numFmtId="166" fontId="0" fillId="11" borderId="15" xfId="1" applyNumberFormat="1" applyFont="1" applyFill="1" applyBorder="1"/>
    <xf numFmtId="166" fontId="0" fillId="11" borderId="16" xfId="1" applyNumberFormat="1" applyFont="1" applyFill="1" applyBorder="1"/>
    <xf numFmtId="167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2" xfId="0" applyFont="1" applyFill="1" applyBorder="1" applyAlignment="1"/>
    <xf numFmtId="0" fontId="4" fillId="5" borderId="62" xfId="0" applyFont="1" applyFill="1" applyBorder="1" applyAlignment="1">
      <alignment horizontal="left"/>
    </xf>
    <xf numFmtId="166" fontId="4" fillId="5" borderId="62" xfId="1" applyNumberFormat="1" applyFont="1" applyFill="1" applyBorder="1" applyAlignment="1">
      <alignment horizontal="left" vertical="center"/>
    </xf>
    <xf numFmtId="166" fontId="4" fillId="5" borderId="63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64" xfId="0" applyFont="1" applyFill="1" applyBorder="1" applyAlignment="1">
      <alignment horizontal="center"/>
    </xf>
    <xf numFmtId="167" fontId="4" fillId="5" borderId="26" xfId="0" applyNumberFormat="1" applyFont="1" applyFill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9" fontId="5" fillId="0" borderId="15" xfId="1" applyNumberFormat="1" applyFont="1" applyBorder="1" applyAlignment="1">
      <alignment horizontal="left"/>
    </xf>
    <xf numFmtId="166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8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6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9" fontId="23" fillId="0" borderId="15" xfId="1" applyNumberFormat="1" applyFont="1" applyBorder="1" applyAlignment="1">
      <alignment horizontal="left"/>
    </xf>
    <xf numFmtId="166" fontId="23" fillId="0" borderId="15" xfId="1" applyNumberFormat="1" applyFont="1" applyBorder="1" applyAlignment="1">
      <alignment horizontal="center" vertical="center"/>
    </xf>
    <xf numFmtId="168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6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6" fontId="0" fillId="11" borderId="18" xfId="1" applyNumberFormat="1" applyFont="1" applyFill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6" fontId="0" fillId="11" borderId="18" xfId="1" applyNumberFormat="1" applyFont="1" applyFill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0" fontId="0" fillId="0" borderId="32" xfId="0" applyBorder="1"/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0" fontId="0" fillId="2" borderId="15" xfId="0" applyFill="1" applyBorder="1"/>
    <xf numFmtId="167" fontId="0" fillId="2" borderId="18" xfId="0" quotePrefix="1" applyNumberFormat="1" applyFill="1" applyBorder="1" applyAlignment="1">
      <alignment horizontal="left" vertical="center"/>
    </xf>
    <xf numFmtId="49" fontId="0" fillId="2" borderId="18" xfId="0" quotePrefix="1" applyNumberFormat="1" applyFill="1" applyBorder="1" applyAlignment="1">
      <alignment horizontal="left" vertical="center"/>
    </xf>
    <xf numFmtId="0" fontId="0" fillId="2" borderId="15" xfId="0" applyFill="1" applyBorder="1" applyAlignment="1">
      <alignment horizontal="left"/>
    </xf>
    <xf numFmtId="49" fontId="0" fillId="2" borderId="15" xfId="1" applyNumberFormat="1" applyFont="1" applyFill="1" applyBorder="1" applyAlignment="1">
      <alignment horizontal="left" vertical="center"/>
    </xf>
    <xf numFmtId="0" fontId="0" fillId="2" borderId="18" xfId="0" applyFill="1" applyBorder="1"/>
    <xf numFmtId="166" fontId="8" fillId="0" borderId="16" xfId="1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 vertical="center" wrapText="1"/>
    </xf>
    <xf numFmtId="166" fontId="0" fillId="0" borderId="0" xfId="1" applyNumberFormat="1" applyFont="1" applyAlignment="1">
      <alignment horizontal="center"/>
    </xf>
    <xf numFmtId="0" fontId="4" fillId="4" borderId="10" xfId="0" applyFont="1" applyFill="1" applyBorder="1" applyAlignment="1">
      <alignment horizontal="center"/>
    </xf>
    <xf numFmtId="166" fontId="4" fillId="4" borderId="14" xfId="1" applyNumberFormat="1" applyFont="1" applyFill="1" applyBorder="1" applyAlignment="1">
      <alignment horizontal="center"/>
    </xf>
    <xf numFmtId="169" fontId="0" fillId="0" borderId="15" xfId="1" applyNumberFormat="1" applyFont="1" applyBorder="1" applyAlignment="1">
      <alignment horizontal="center"/>
    </xf>
    <xf numFmtId="0" fontId="0" fillId="11" borderId="15" xfId="0" applyNumberFormat="1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6" fontId="0" fillId="11" borderId="0" xfId="1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5" fillId="0" borderId="0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top"/>
    </xf>
    <xf numFmtId="0" fontId="4" fillId="5" borderId="14" xfId="0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5" fillId="0" borderId="15" xfId="0" applyFont="1" applyBorder="1" applyAlignment="1">
      <alignment horizontal="center"/>
    </xf>
    <xf numFmtId="169" fontId="5" fillId="0" borderId="15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0" fillId="0" borderId="18" xfId="0" applyNumberFormat="1" applyBorder="1" applyAlignment="1">
      <alignment horizontal="center"/>
    </xf>
    <xf numFmtId="0" fontId="0" fillId="0" borderId="15" xfId="0" applyNumberFormat="1" applyBorder="1" applyAlignment="1">
      <alignment horizontal="center"/>
    </xf>
    <xf numFmtId="49" fontId="0" fillId="0" borderId="0" xfId="0" applyNumberFormat="1" applyAlignment="1">
      <alignment horizontal="left" vertical="center"/>
    </xf>
    <xf numFmtId="49" fontId="4" fillId="4" borderId="13" xfId="0" applyNumberFormat="1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  <xf numFmtId="49" fontId="0" fillId="2" borderId="15" xfId="0" applyNumberFormat="1" applyFill="1" applyBorder="1" applyAlignment="1">
      <alignment horizontal="left"/>
    </xf>
    <xf numFmtId="0" fontId="0" fillId="2" borderId="18" xfId="0" applyFill="1" applyBorder="1" applyAlignment="1">
      <alignment horizontal="left"/>
    </xf>
    <xf numFmtId="168" fontId="8" fillId="0" borderId="15" xfId="0" applyNumberFormat="1" applyFont="1" applyBorder="1" applyAlignment="1">
      <alignment horizontal="center" vertical="center"/>
    </xf>
    <xf numFmtId="0" fontId="0" fillId="2" borderId="15" xfId="0" quotePrefix="1" applyFill="1" applyBorder="1"/>
    <xf numFmtId="0" fontId="0" fillId="2" borderId="15" xfId="0" applyFill="1" applyBorder="1" applyAlignment="1"/>
    <xf numFmtId="166" fontId="0" fillId="2" borderId="15" xfId="1" applyNumberFormat="1" applyFont="1" applyFill="1" applyBorder="1" applyAlignment="1">
      <alignment horizontal="center" vertical="center"/>
    </xf>
    <xf numFmtId="166" fontId="8" fillId="11" borderId="15" xfId="1" applyNumberFormat="1" applyFont="1" applyFill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166" fontId="5" fillId="2" borderId="15" xfId="1" applyNumberFormat="1" applyFont="1" applyFill="1" applyBorder="1" applyAlignment="1">
      <alignment horizontal="center" vertical="center"/>
    </xf>
    <xf numFmtId="166" fontId="0" fillId="2" borderId="16" xfId="1" applyNumberFormat="1" applyFont="1" applyFill="1" applyBorder="1" applyAlignment="1">
      <alignment horizontal="center"/>
    </xf>
    <xf numFmtId="0" fontId="0" fillId="2" borderId="0" xfId="0" applyFill="1"/>
    <xf numFmtId="168" fontId="5" fillId="0" borderId="15" xfId="0" applyNumberFormat="1" applyFont="1" applyBorder="1" applyAlignment="1">
      <alignment horizontal="center" vertical="center"/>
    </xf>
    <xf numFmtId="0" fontId="0" fillId="2" borderId="15" xfId="0" quotePrefix="1" applyFill="1" applyBorder="1" applyAlignment="1">
      <alignment horizontal="left"/>
    </xf>
    <xf numFmtId="167" fontId="5" fillId="2" borderId="18" xfId="0" quotePrefix="1" applyNumberFormat="1" applyFont="1" applyFill="1" applyBorder="1" applyAlignment="1">
      <alignment horizontal="left" vertical="center"/>
    </xf>
    <xf numFmtId="168" fontId="5" fillId="0" borderId="15" xfId="0" applyNumberFormat="1" applyFont="1" applyFill="1" applyBorder="1" applyAlignment="1">
      <alignment horizontal="center" vertical="center"/>
    </xf>
    <xf numFmtId="3" fontId="0" fillId="2" borderId="15" xfId="1" applyNumberFormat="1" applyFont="1" applyFill="1" applyBorder="1" applyAlignment="1">
      <alignment horizontal="right" vertical="center"/>
    </xf>
    <xf numFmtId="0" fontId="5" fillId="2" borderId="15" xfId="0" applyFont="1" applyFill="1" applyBorder="1"/>
    <xf numFmtId="168" fontId="0" fillId="0" borderId="0" xfId="0" applyNumberFormat="1" applyAlignment="1">
      <alignment horizontal="center" vertical="center" wrapText="1"/>
    </xf>
    <xf numFmtId="168" fontId="4" fillId="4" borderId="14" xfId="0" applyNumberFormat="1" applyFont="1" applyFill="1" applyBorder="1" applyAlignment="1">
      <alignment horizontal="center" vertical="center" wrapText="1"/>
    </xf>
    <xf numFmtId="168" fontId="0" fillId="0" borderId="15" xfId="0" applyNumberFormat="1" applyFill="1" applyBorder="1" applyAlignment="1">
      <alignment horizontal="center" vertical="center" wrapText="1"/>
    </xf>
    <xf numFmtId="0" fontId="0" fillId="0" borderId="15" xfId="0" applyBorder="1" applyAlignment="1">
      <alignment wrapText="1"/>
    </xf>
    <xf numFmtId="168" fontId="0" fillId="0" borderId="0" xfId="0" applyNumberFormat="1" applyBorder="1" applyAlignment="1">
      <alignment horizontal="center" vertical="center" wrapText="1"/>
    </xf>
    <xf numFmtId="3" fontId="0" fillId="11" borderId="0" xfId="0" applyNumberForma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 vertical="center" wrapText="1"/>
    </xf>
    <xf numFmtId="0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NumberFormat="1" applyBorder="1" applyAlignment="1">
      <alignment vertical="center" wrapText="1"/>
    </xf>
    <xf numFmtId="167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wrapText="1"/>
    </xf>
    <xf numFmtId="167" fontId="0" fillId="0" borderId="0" xfId="0" applyNumberFormat="1" applyBorder="1" applyAlignment="1">
      <alignment horizontal="left" vertical="center" wrapText="1"/>
    </xf>
    <xf numFmtId="170" fontId="0" fillId="0" borderId="0" xfId="0" applyNumberFormat="1" applyBorder="1" applyAlignment="1">
      <alignment horizontal="left" wrapText="1"/>
    </xf>
    <xf numFmtId="3" fontId="0" fillId="0" borderId="0" xfId="0" applyNumberFormat="1" applyBorder="1" applyAlignment="1">
      <alignment horizontal="center" wrapText="1"/>
    </xf>
    <xf numFmtId="0" fontId="0" fillId="0" borderId="0" xfId="0" applyAlignment="1">
      <alignment wrapText="1"/>
    </xf>
    <xf numFmtId="166" fontId="0" fillId="0" borderId="0" xfId="0" applyNumberFormat="1"/>
    <xf numFmtId="166" fontId="5" fillId="2" borderId="15" xfId="1" applyNumberFormat="1" applyFont="1" applyFill="1" applyBorder="1" applyAlignment="1">
      <alignment horizontal="left" vertical="center"/>
    </xf>
    <xf numFmtId="166" fontId="5" fillId="0" borderId="16" xfId="1" applyNumberFormat="1" applyFont="1" applyBorder="1" applyAlignment="1">
      <alignment horizontal="center"/>
    </xf>
    <xf numFmtId="166" fontId="0" fillId="4" borderId="15" xfId="1" applyNumberFormat="1" applyFont="1" applyFill="1" applyBorder="1" applyAlignment="1">
      <alignment horizontal="center" vertical="center"/>
    </xf>
    <xf numFmtId="3" fontId="5" fillId="11" borderId="15" xfId="1" applyNumberFormat="1" applyFont="1" applyFill="1" applyBorder="1" applyAlignment="1">
      <alignment horizontal="right" vertical="center"/>
    </xf>
    <xf numFmtId="166" fontId="5" fillId="2" borderId="16" xfId="1" applyNumberFormat="1" applyFont="1" applyFill="1" applyBorder="1"/>
    <xf numFmtId="166" fontId="5" fillId="0" borderId="15" xfId="1" applyNumberFormat="1" applyFont="1" applyFill="1" applyBorder="1" applyAlignment="1">
      <alignment horizontal="center" vertical="center"/>
    </xf>
    <xf numFmtId="49" fontId="5" fillId="11" borderId="15" xfId="0" applyNumberFormat="1" applyFont="1" applyFill="1" applyBorder="1" applyAlignment="1">
      <alignment horizontal="right"/>
    </xf>
    <xf numFmtId="49" fontId="5" fillId="0" borderId="18" xfId="0" quotePrefix="1" applyNumberFormat="1" applyFont="1" applyBorder="1" applyAlignment="1">
      <alignment horizontal="center" vertical="center"/>
    </xf>
    <xf numFmtId="0" fontId="0" fillId="6" borderId="15" xfId="0" quotePrefix="1" applyFill="1" applyBorder="1" applyAlignment="1">
      <alignment horizontal="left"/>
    </xf>
    <xf numFmtId="0" fontId="12" fillId="6" borderId="66" xfId="0" quotePrefix="1" applyFont="1" applyFill="1" applyBorder="1" applyAlignment="1">
      <alignment horizontal="left" vertical="center"/>
    </xf>
    <xf numFmtId="0" fontId="12" fillId="6" borderId="66" xfId="0" applyFont="1" applyFill="1" applyBorder="1" applyAlignment="1">
      <alignment horizontal="left" vertical="center"/>
    </xf>
    <xf numFmtId="0" fontId="12" fillId="6" borderId="66" xfId="0" applyFont="1" applyFill="1" applyBorder="1" applyAlignment="1">
      <alignment vertical="center"/>
    </xf>
    <xf numFmtId="0" fontId="12" fillId="4" borderId="15" xfId="18" applyFont="1" applyFill="1" applyBorder="1" applyAlignment="1">
      <alignment horizontal="center" vertical="center"/>
    </xf>
    <xf numFmtId="166" fontId="5" fillId="0" borderId="16" xfId="1" applyNumberFormat="1" applyFont="1" applyBorder="1"/>
    <xf numFmtId="49" fontId="0" fillId="6" borderId="15" xfId="0" applyNumberFormat="1" applyFill="1" applyBorder="1" applyAlignment="1">
      <alignment horizontal="left"/>
    </xf>
    <xf numFmtId="0" fontId="0" fillId="15" borderId="15" xfId="0" applyFill="1" applyBorder="1"/>
    <xf numFmtId="0" fontId="12" fillId="0" borderId="66" xfId="0" applyFont="1" applyFill="1" applyBorder="1" applyAlignment="1">
      <alignment vertical="center"/>
    </xf>
    <xf numFmtId="0" fontId="0" fillId="22" borderId="15" xfId="0" applyFill="1" applyBorder="1"/>
    <xf numFmtId="0" fontId="12" fillId="0" borderId="66" xfId="0" applyFont="1" applyFill="1" applyBorder="1" applyAlignment="1">
      <alignment horizontal="left" vertical="center"/>
    </xf>
    <xf numFmtId="0" fontId="0" fillId="0" borderId="18" xfId="0" applyFill="1" applyBorder="1" applyAlignment="1">
      <alignment horizontal="left"/>
    </xf>
    <xf numFmtId="0" fontId="0" fillId="0" borderId="18" xfId="0" applyFill="1" applyBorder="1" applyAlignment="1">
      <alignment horizontal="center"/>
    </xf>
    <xf numFmtId="0" fontId="5" fillId="0" borderId="15" xfId="0" applyFont="1" applyFill="1" applyBorder="1"/>
    <xf numFmtId="0" fontId="5" fillId="0" borderId="15" xfId="0" applyFont="1" applyFill="1" applyBorder="1" applyAlignment="1"/>
    <xf numFmtId="166" fontId="5" fillId="0" borderId="16" xfId="1" applyNumberFormat="1" applyFont="1" applyFill="1" applyBorder="1" applyAlignment="1">
      <alignment horizontal="center"/>
    </xf>
    <xf numFmtId="0" fontId="5" fillId="0" borderId="18" xfId="0" applyFont="1" applyBorder="1"/>
    <xf numFmtId="0" fontId="0" fillId="8" borderId="15" xfId="0" applyFill="1" applyBorder="1"/>
    <xf numFmtId="0" fontId="12" fillId="0" borderId="66" xfId="0" quotePrefix="1" applyFont="1" applyFill="1" applyBorder="1" applyAlignment="1">
      <alignment vertical="center"/>
    </xf>
    <xf numFmtId="49" fontId="12" fillId="0" borderId="66" xfId="0" applyNumberFormat="1" applyFont="1" applyFill="1" applyBorder="1" applyAlignment="1">
      <alignment vertical="center"/>
    </xf>
    <xf numFmtId="0" fontId="0" fillId="16" borderId="15" xfId="0" quotePrefix="1" applyFill="1" applyBorder="1"/>
    <xf numFmtId="49" fontId="0" fillId="4" borderId="15" xfId="0" applyNumberFormat="1" applyFill="1" applyBorder="1"/>
    <xf numFmtId="0" fontId="5" fillId="6" borderId="15" xfId="0" applyFont="1" applyFill="1" applyBorder="1"/>
    <xf numFmtId="0" fontId="0" fillId="23" borderId="15" xfId="0" applyFill="1" applyBorder="1"/>
    <xf numFmtId="0" fontId="8" fillId="0" borderId="0" xfId="0" applyFont="1" applyAlignment="1">
      <alignment horizontal="left"/>
    </xf>
    <xf numFmtId="0" fontId="4" fillId="5" borderId="2" xfId="0" applyFont="1" applyFill="1" applyBorder="1" applyAlignment="1">
      <alignment horizontal="center"/>
    </xf>
    <xf numFmtId="14" fontId="0" fillId="0" borderId="15" xfId="0" applyNumberFormat="1" applyFont="1" applyBorder="1" applyAlignment="1">
      <alignment horizontal="center"/>
    </xf>
    <xf numFmtId="167" fontId="8" fillId="6" borderId="15" xfId="0" applyNumberFormat="1" applyFont="1" applyFill="1" applyBorder="1" applyAlignment="1">
      <alignment vertical="center"/>
    </xf>
    <xf numFmtId="0" fontId="8" fillId="6" borderId="15" xfId="0" applyFont="1" applyFill="1" applyBorder="1" applyAlignment="1">
      <alignment horizontal="right"/>
    </xf>
    <xf numFmtId="0" fontId="8" fillId="6" borderId="15" xfId="0" applyFont="1" applyFill="1" applyBorder="1" applyAlignment="1"/>
    <xf numFmtId="166" fontId="8" fillId="6" borderId="15" xfId="1" applyNumberFormat="1" applyFont="1" applyFill="1" applyBorder="1" applyAlignment="1">
      <alignment horizontal="center" vertical="center"/>
    </xf>
    <xf numFmtId="168" fontId="8" fillId="6" borderId="15" xfId="0" applyNumberFormat="1" applyFont="1" applyFill="1" applyBorder="1" applyAlignment="1">
      <alignment horizontal="center" vertical="center"/>
    </xf>
    <xf numFmtId="0" fontId="11" fillId="2" borderId="0" xfId="18" applyFont="1" applyFill="1" applyBorder="1" applyAlignment="1">
      <alignment horizontal="center" vertical="center"/>
    </xf>
    <xf numFmtId="0" fontId="12" fillId="2" borderId="0" xfId="18" applyFont="1" applyFill="1" applyBorder="1" applyAlignment="1">
      <alignment horizontal="center" vertical="center"/>
    </xf>
    <xf numFmtId="0" fontId="18" fillId="2" borderId="0" xfId="18" applyFont="1" applyFill="1" applyBorder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8" fillId="6" borderId="0" xfId="18" applyFont="1" applyFill="1" applyBorder="1" applyAlignment="1">
      <alignment horizontal="center" vertical="center"/>
    </xf>
    <xf numFmtId="171" fontId="12" fillId="0" borderId="0" xfId="18" applyNumberFormat="1" applyFont="1" applyBorder="1" applyAlignment="1">
      <alignment horizontal="center" vertical="center"/>
    </xf>
    <xf numFmtId="171" fontId="11" fillId="0" borderId="67" xfId="18" applyNumberFormat="1" applyFont="1" applyBorder="1" applyAlignment="1">
      <alignment horizontal="center" vertical="center"/>
    </xf>
    <xf numFmtId="0" fontId="11" fillId="16" borderId="68" xfId="18" applyFont="1" applyFill="1" applyBorder="1" applyAlignment="1">
      <alignment horizontal="center" vertical="center"/>
    </xf>
    <xf numFmtId="0" fontId="11" fillId="17" borderId="69" xfId="18" applyFont="1" applyFill="1" applyBorder="1" applyAlignment="1">
      <alignment horizontal="center" vertical="center"/>
    </xf>
    <xf numFmtId="0" fontId="11" fillId="17" borderId="68" xfId="18" applyFont="1" applyFill="1" applyBorder="1" applyAlignment="1">
      <alignment horizontal="center" vertical="center"/>
    </xf>
    <xf numFmtId="0" fontId="11" fillId="17" borderId="70" xfId="18" applyFont="1" applyFill="1" applyBorder="1" applyAlignment="1">
      <alignment horizontal="center" vertical="center"/>
    </xf>
    <xf numFmtId="0" fontId="11" fillId="18" borderId="71" xfId="18" applyFont="1" applyFill="1" applyBorder="1" applyAlignment="1">
      <alignment horizontal="center" vertical="center"/>
    </xf>
    <xf numFmtId="2" fontId="11" fillId="18" borderId="68" xfId="18" applyNumberFormat="1" applyFont="1" applyFill="1" applyBorder="1" applyAlignment="1">
      <alignment horizontal="center" vertical="center"/>
    </xf>
    <xf numFmtId="0" fontId="11" fillId="18" borderId="68" xfId="18" applyFont="1" applyFill="1" applyBorder="1" applyAlignment="1">
      <alignment horizontal="center" vertical="center"/>
    </xf>
    <xf numFmtId="0" fontId="11" fillId="18" borderId="70" xfId="18" applyFont="1" applyFill="1" applyBorder="1" applyAlignment="1">
      <alignment horizontal="center" vertical="center"/>
    </xf>
    <xf numFmtId="0" fontId="11" fillId="10" borderId="71" xfId="18" applyFont="1" applyFill="1" applyBorder="1" applyAlignment="1">
      <alignment horizontal="center" vertical="center"/>
    </xf>
    <xf numFmtId="2" fontId="11" fillId="10" borderId="68" xfId="18" applyNumberFormat="1" applyFont="1" applyFill="1" applyBorder="1" applyAlignment="1">
      <alignment horizontal="center" vertical="center"/>
    </xf>
    <xf numFmtId="0" fontId="11" fillId="10" borderId="68" xfId="18" applyFont="1" applyFill="1" applyBorder="1" applyAlignment="1">
      <alignment horizontal="center" vertical="center"/>
    </xf>
    <xf numFmtId="0" fontId="11" fillId="10" borderId="70" xfId="18" applyFont="1" applyFill="1" applyBorder="1" applyAlignment="1">
      <alignment horizontal="center" vertical="center"/>
    </xf>
    <xf numFmtId="0" fontId="11" fillId="13" borderId="71" xfId="18" applyFont="1" applyFill="1" applyBorder="1" applyAlignment="1">
      <alignment horizontal="center" vertical="center"/>
    </xf>
    <xf numFmtId="0" fontId="11" fillId="13" borderId="68" xfId="18" applyFont="1" applyFill="1" applyBorder="1" applyAlignment="1">
      <alignment horizontal="center" vertical="center"/>
    </xf>
    <xf numFmtId="0" fontId="11" fillId="13" borderId="70" xfId="18" applyFont="1" applyFill="1" applyBorder="1" applyAlignment="1">
      <alignment horizontal="center" vertical="center"/>
    </xf>
    <xf numFmtId="0" fontId="11" fillId="14" borderId="71" xfId="18" applyFont="1" applyFill="1" applyBorder="1" applyAlignment="1">
      <alignment horizontal="center" vertical="center"/>
    </xf>
    <xf numFmtId="0" fontId="11" fillId="14" borderId="68" xfId="18" applyFont="1" applyFill="1" applyBorder="1" applyAlignment="1">
      <alignment horizontal="center" vertical="center"/>
    </xf>
    <xf numFmtId="0" fontId="11" fillId="14" borderId="70" xfId="18" applyFont="1" applyFill="1" applyBorder="1" applyAlignment="1">
      <alignment horizontal="center" vertical="center"/>
    </xf>
    <xf numFmtId="0" fontId="11" fillId="12" borderId="71" xfId="18" applyFont="1" applyFill="1" applyBorder="1" applyAlignment="1">
      <alignment horizontal="center" vertical="center"/>
    </xf>
    <xf numFmtId="0" fontId="11" fillId="12" borderId="68" xfId="18" applyFont="1" applyFill="1" applyBorder="1" applyAlignment="1">
      <alignment horizontal="center" vertical="center"/>
    </xf>
    <xf numFmtId="0" fontId="11" fillId="12" borderId="70" xfId="18" applyFont="1" applyFill="1" applyBorder="1" applyAlignment="1">
      <alignment horizontal="center" vertical="center"/>
    </xf>
    <xf numFmtId="0" fontId="11" fillId="11" borderId="71" xfId="18" applyFont="1" applyFill="1" applyBorder="1" applyAlignment="1">
      <alignment horizontal="center" vertical="center"/>
    </xf>
    <xf numFmtId="0" fontId="11" fillId="11" borderId="68" xfId="18" applyFont="1" applyFill="1" applyBorder="1" applyAlignment="1">
      <alignment horizontal="center" vertical="center"/>
    </xf>
    <xf numFmtId="0" fontId="11" fillId="0" borderId="68" xfId="18" applyFont="1" applyBorder="1" applyAlignment="1">
      <alignment horizontal="center" vertical="center"/>
    </xf>
    <xf numFmtId="0" fontId="11" fillId="12" borderId="45" xfId="18" applyFont="1" applyFill="1" applyBorder="1" applyAlignment="1">
      <alignment horizontal="center" vertical="center"/>
    </xf>
    <xf numFmtId="0" fontId="12" fillId="6" borderId="0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6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6" fontId="0" fillId="0" borderId="22" xfId="1" applyNumberFormat="1" applyFont="1" applyBorder="1" applyAlignment="1">
      <alignment horizontal="center" vertical="center"/>
    </xf>
    <xf numFmtId="166" fontId="0" fillId="0" borderId="28" xfId="1" applyNumberFormat="1" applyFont="1" applyBorder="1" applyAlignment="1">
      <alignment horizontal="center" vertical="center"/>
    </xf>
    <xf numFmtId="166" fontId="0" fillId="0" borderId="21" xfId="1" applyNumberFormat="1" applyFont="1" applyBorder="1" applyAlignment="1">
      <alignment horizontal="center" vertical="center"/>
    </xf>
    <xf numFmtId="166" fontId="0" fillId="0" borderId="30" xfId="1" applyNumberFormat="1" applyFont="1" applyBorder="1" applyAlignment="1">
      <alignment horizontal="center" vertical="center"/>
    </xf>
    <xf numFmtId="166" fontId="0" fillId="0" borderId="17" xfId="1" applyNumberFormat="1" applyFont="1" applyBorder="1" applyAlignment="1">
      <alignment horizontal="center" vertical="center"/>
    </xf>
    <xf numFmtId="166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6" fontId="0" fillId="11" borderId="23" xfId="1" applyNumberFormat="1" applyFont="1" applyFill="1" applyBorder="1" applyAlignment="1">
      <alignment horizontal="center" vertical="center"/>
    </xf>
    <xf numFmtId="166" fontId="0" fillId="11" borderId="32" xfId="1" applyNumberFormat="1" applyFont="1" applyFill="1" applyBorder="1" applyAlignment="1">
      <alignment horizontal="center" vertical="center"/>
    </xf>
    <xf numFmtId="166" fontId="0" fillId="11" borderId="18" xfId="1" applyNumberFormat="1" applyFont="1" applyFill="1" applyBorder="1" applyAlignment="1">
      <alignment horizontal="center" vertical="center"/>
    </xf>
    <xf numFmtId="168" fontId="0" fillId="0" borderId="23" xfId="0" applyNumberFormat="1" applyBorder="1" applyAlignment="1">
      <alignment horizontal="center" vertical="center"/>
    </xf>
    <xf numFmtId="168" fontId="0" fillId="0" borderId="32" xfId="0" applyNumberFormat="1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167" fontId="13" fillId="12" borderId="33" xfId="18" applyNumberFormat="1" applyFont="1" applyFill="1" applyBorder="1" applyAlignment="1">
      <alignment horizontal="center" vertical="center"/>
    </xf>
    <xf numFmtId="167" fontId="13" fillId="12" borderId="34" xfId="18" applyNumberFormat="1" applyFont="1" applyFill="1" applyBorder="1" applyAlignment="1">
      <alignment horizontal="center" vertical="center"/>
    </xf>
    <xf numFmtId="167" fontId="13" fillId="12" borderId="35" xfId="18" applyNumberFormat="1" applyFont="1" applyFill="1" applyBorder="1" applyAlignment="1">
      <alignment horizontal="center" vertical="center"/>
    </xf>
    <xf numFmtId="167" fontId="13" fillId="11" borderId="33" xfId="18" applyNumberFormat="1" applyFont="1" applyFill="1" applyBorder="1" applyAlignment="1">
      <alignment horizontal="center" vertical="center"/>
    </xf>
    <xf numFmtId="167" fontId="13" fillId="11" borderId="34" xfId="18" applyNumberFormat="1" applyFont="1" applyFill="1" applyBorder="1" applyAlignment="1">
      <alignment horizontal="center" vertical="center"/>
    </xf>
    <xf numFmtId="167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1" xfId="18" applyNumberFormat="1" applyFont="1" applyFill="1" applyBorder="1" applyAlignment="1">
      <alignment horizontal="center" vertical="center"/>
    </xf>
    <xf numFmtId="171" fontId="11" fillId="12" borderId="65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7" fontId="13" fillId="13" borderId="33" xfId="18" applyNumberFormat="1" applyFont="1" applyFill="1" applyBorder="1" applyAlignment="1">
      <alignment horizontal="center" vertical="center"/>
    </xf>
    <xf numFmtId="167" fontId="13" fillId="13" borderId="34" xfId="18" applyNumberFormat="1" applyFont="1" applyFill="1" applyBorder="1" applyAlignment="1">
      <alignment horizontal="center" vertical="center"/>
    </xf>
    <xf numFmtId="167" fontId="13" fillId="13" borderId="35" xfId="18" applyNumberFormat="1" applyFont="1" applyFill="1" applyBorder="1" applyAlignment="1">
      <alignment horizontal="center" vertical="center"/>
    </xf>
    <xf numFmtId="167" fontId="13" fillId="14" borderId="33" xfId="18" applyNumberFormat="1" applyFont="1" applyFill="1" applyBorder="1" applyAlignment="1">
      <alignment horizontal="center" vertical="center"/>
    </xf>
    <xf numFmtId="167" fontId="13" fillId="14" borderId="34" xfId="18" applyNumberFormat="1" applyFont="1" applyFill="1" applyBorder="1" applyAlignment="1">
      <alignment horizontal="center" vertical="center"/>
    </xf>
    <xf numFmtId="167" fontId="13" fillId="14" borderId="35" xfId="18" applyNumberFormat="1" applyFont="1" applyFill="1" applyBorder="1" applyAlignment="1">
      <alignment horizontal="center" vertical="center"/>
    </xf>
    <xf numFmtId="168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6" fontId="4" fillId="5" borderId="24" xfId="1" applyNumberFormat="1" applyFont="1" applyFill="1" applyBorder="1" applyAlignment="1">
      <alignment horizontal="center"/>
    </xf>
    <xf numFmtId="166" fontId="0" fillId="0" borderId="22" xfId="1" applyNumberFormat="1" applyFont="1" applyBorder="1" applyAlignment="1">
      <alignment horizontal="center" vertical="center" wrapText="1"/>
    </xf>
    <xf numFmtId="166" fontId="0" fillId="0" borderId="28" xfId="1" applyNumberFormat="1" applyFont="1" applyBorder="1" applyAlignment="1">
      <alignment horizontal="center" vertical="center" wrapText="1"/>
    </xf>
    <xf numFmtId="166" fontId="0" fillId="0" borderId="21" xfId="1" applyNumberFormat="1" applyFont="1" applyBorder="1" applyAlignment="1">
      <alignment horizontal="center" vertical="center" wrapText="1"/>
    </xf>
    <xf numFmtId="166" fontId="0" fillId="0" borderId="30" xfId="1" applyNumberFormat="1" applyFont="1" applyBorder="1" applyAlignment="1">
      <alignment horizontal="center" vertical="center" wrapText="1"/>
    </xf>
    <xf numFmtId="166" fontId="0" fillId="0" borderId="17" xfId="1" applyNumberFormat="1" applyFont="1" applyBorder="1" applyAlignment="1">
      <alignment horizontal="center" vertical="center" wrapText="1"/>
    </xf>
    <xf numFmtId="166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57" xfId="0" applyFont="1" applyFill="1" applyBorder="1" applyAlignment="1">
      <alignment horizontal="center" vertical="center"/>
    </xf>
    <xf numFmtId="0" fontId="19" fillId="19" borderId="56" xfId="0" applyFont="1" applyFill="1" applyBorder="1" applyAlignment="1">
      <alignment horizontal="center"/>
    </xf>
    <xf numFmtId="166" fontId="19" fillId="19" borderId="56" xfId="1" applyNumberFormat="1" applyFont="1" applyFill="1" applyBorder="1" applyAlignment="1">
      <alignment horizontal="right"/>
    </xf>
    <xf numFmtId="0" fontId="19" fillId="19" borderId="56" xfId="0" applyFont="1" applyFill="1" applyBorder="1" applyAlignment="1">
      <alignment horizontal="right"/>
    </xf>
    <xf numFmtId="0" fontId="4" fillId="0" borderId="61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AP6" activePane="bottomRight" state="frozen"/>
      <selection activeCell="L1" sqref="L1"/>
      <selection pane="topRight" activeCell="S1" sqref="S1"/>
      <selection pane="bottomLeft" activeCell="L6" sqref="L6"/>
      <selection pane="bottomRight" activeCell="AQ23" sqref="AQ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2" customWidth="1"/>
    <col min="13" max="13" width="18.7109375" style="205" customWidth="1"/>
    <col min="14" max="14" width="5.42578125" customWidth="1"/>
    <col min="15" max="15" width="5.28515625" customWidth="1"/>
    <col min="16" max="16" width="11.7109375" customWidth="1"/>
    <col min="17" max="17" width="13.28515625" bestFit="1" customWidth="1"/>
    <col min="18" max="18" width="19" customWidth="1"/>
    <col min="19" max="19" width="29.85546875" customWidth="1"/>
    <col min="20" max="20" width="18" style="5" customWidth="1"/>
    <col min="21" max="21" width="6.28515625" style="696" customWidth="1"/>
    <col min="22" max="22" width="4.5703125" style="13" customWidth="1"/>
    <col min="23" max="23" width="11.85546875" customWidth="1"/>
    <col min="24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2.140625" customWidth="1"/>
    <col min="33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784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3">AO6*AM6</f>
        <v>0</v>
      </c>
      <c r="AQ6" s="56"/>
      <c r="AR6" s="56"/>
      <c r="AS6" s="258"/>
      <c r="AT6" s="56"/>
      <c r="AU6" s="70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36500</v>
      </c>
      <c r="BH6" s="63">
        <f>BG6*BE6</f>
        <v>1241000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819">
        <f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784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70" si="5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1050000</v>
      </c>
      <c r="AG7" s="63">
        <f t="shared" ref="AG7:AG24" si="6">AF7*AD7</f>
        <v>1050000</v>
      </c>
      <c r="AH7" s="64" t="s">
        <v>415</v>
      </c>
      <c r="AI7" s="56" t="s">
        <v>1211</v>
      </c>
      <c r="AJ7" s="69"/>
      <c r="AK7" s="56"/>
      <c r="AL7" s="649"/>
      <c r="AM7" s="87"/>
      <c r="AN7" s="69"/>
      <c r="AO7" s="58"/>
      <c r="AP7" s="63">
        <f t="shared" si="3"/>
        <v>0</v>
      </c>
      <c r="AQ7" s="56"/>
      <c r="AR7" s="56"/>
      <c r="AS7" s="486"/>
      <c r="AT7" s="56"/>
      <c r="AU7" s="57"/>
      <c r="AV7" s="72"/>
      <c r="AW7" s="62"/>
      <c r="AX7" s="63">
        <f t="shared" si="4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ref="BH7:BH23" si="7">BG7*BE7</f>
        <v>93500</v>
      </c>
      <c r="BI7" s="56" t="s">
        <v>6499</v>
      </c>
      <c r="BJ7" s="56" t="s">
        <v>6500</v>
      </c>
      <c r="BK7" s="56"/>
      <c r="BL7" s="55"/>
      <c r="BM7" s="65"/>
      <c r="BN7" s="704"/>
      <c r="BO7" s="67"/>
      <c r="BP7" s="62"/>
      <c r="BQ7" s="63">
        <f t="shared" ref="BQ7:BQ23" si="8">BP7*BN7</f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85" t="s">
        <v>7735</v>
      </c>
      <c r="N8" s="57">
        <v>3</v>
      </c>
      <c r="O8" s="68" t="s">
        <v>62</v>
      </c>
      <c r="P8" s="67">
        <v>85000</v>
      </c>
      <c r="Q8" s="819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5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819">
        <f t="shared" si="6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3"/>
        <v>0</v>
      </c>
      <c r="AQ8" s="56"/>
      <c r="AR8" s="56"/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7"/>
        <v>214500</v>
      </c>
      <c r="BI8" s="56" t="s">
        <v>6499</v>
      </c>
      <c r="BJ8" s="56" t="s">
        <v>6500</v>
      </c>
      <c r="BK8" s="56"/>
      <c r="BL8" s="55"/>
      <c r="BM8" s="65"/>
      <c r="BN8" s="704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785" t="s">
        <v>7735</v>
      </c>
      <c r="N9" s="57">
        <v>5</v>
      </c>
      <c r="O9" s="72" t="s">
        <v>63</v>
      </c>
      <c r="P9" s="117">
        <v>17000</v>
      </c>
      <c r="Q9" s="819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 t="shared" si="5"/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819">
        <f t="shared" si="6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486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7"/>
        <v>337500</v>
      </c>
      <c r="BI9" s="56" t="s">
        <v>6499</v>
      </c>
      <c r="BJ9" s="56" t="s">
        <v>6500</v>
      </c>
      <c r="BK9" s="56"/>
      <c r="BL9" s="55"/>
      <c r="BM9" s="65"/>
      <c r="BN9" s="704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784" t="s">
        <v>7733</v>
      </c>
      <c r="N10" s="57">
        <v>1</v>
      </c>
      <c r="O10" s="72" t="s">
        <v>29</v>
      </c>
      <c r="P10" s="62">
        <v>28000</v>
      </c>
      <c r="Q10" s="819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29200</v>
      </c>
      <c r="X10" s="63">
        <f t="shared" si="5"/>
        <v>87600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6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486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>SUM(BQ6:BQ9)</f>
        <v>1172500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84" t="s">
        <v>7734</v>
      </c>
      <c r="N11" s="57">
        <v>1</v>
      </c>
      <c r="O11" s="72" t="s">
        <v>73</v>
      </c>
      <c r="P11" s="62">
        <v>250000</v>
      </c>
      <c r="Q11" s="819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26800</v>
      </c>
      <c r="X11" s="63">
        <f t="shared" si="5"/>
        <v>40200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6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3"/>
        <v>0</v>
      </c>
      <c r="AQ11" s="56"/>
      <c r="AR11" s="56"/>
      <c r="AS11" s="486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784" t="s">
        <v>7734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29200</v>
      </c>
      <c r="X12" s="63">
        <f t="shared" si="5"/>
        <v>262800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6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3"/>
        <v>0</v>
      </c>
      <c r="AQ12" s="56"/>
      <c r="AR12" s="56"/>
      <c r="AS12" s="486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784" t="s">
        <v>7734</v>
      </c>
      <c r="N13" s="57">
        <v>1</v>
      </c>
      <c r="O13" s="72" t="s">
        <v>73</v>
      </c>
      <c r="P13" s="62">
        <v>160000</v>
      </c>
      <c r="Q13" s="819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5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6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3"/>
        <v>0</v>
      </c>
      <c r="AQ13" s="56"/>
      <c r="AR13" s="56"/>
      <c r="AS13" s="486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>SUM(BH6:BH12)</f>
        <v>1886500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784" t="s">
        <v>7732</v>
      </c>
      <c r="N14" s="57">
        <v>10</v>
      </c>
      <c r="O14" s="72" t="s">
        <v>653</v>
      </c>
      <c r="P14" s="117">
        <v>14500</v>
      </c>
      <c r="Q14" s="819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5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819">
        <f t="shared" si="6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486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784" t="s">
        <v>7732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5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6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780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784" t="s">
        <v>7731</v>
      </c>
      <c r="N16" s="57">
        <v>2</v>
      </c>
      <c r="O16" s="72" t="s">
        <v>29</v>
      </c>
      <c r="P16" s="117">
        <v>290000</v>
      </c>
      <c r="Q16" s="819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5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6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80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784" t="s">
        <v>7736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 t="shared" si="5"/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si="6"/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80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85" t="s">
        <v>7737</v>
      </c>
      <c r="N18" s="61">
        <v>12</v>
      </c>
      <c r="O18" s="72" t="s">
        <v>427</v>
      </c>
      <c r="P18" s="62">
        <f>7794000/N18</f>
        <v>649500</v>
      </c>
      <c r="Q18" s="819">
        <f t="shared" si="2"/>
        <v>7794000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26800</v>
      </c>
      <c r="X18" s="63">
        <f t="shared" si="5"/>
        <v>80400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6"/>
        <v>0</v>
      </c>
      <c r="AH18" s="64"/>
      <c r="AI18" s="56"/>
      <c r="AK18" s="707"/>
      <c r="AL18" s="708"/>
      <c r="AM18" s="709"/>
      <c r="AN18" s="710"/>
      <c r="AO18" s="711"/>
      <c r="AP18" s="712">
        <f t="shared" si="3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85" t="s">
        <v>7737</v>
      </c>
      <c r="N19" s="57">
        <v>10</v>
      </c>
      <c r="O19" s="72" t="s">
        <v>29</v>
      </c>
      <c r="P19" s="62">
        <v>44500</v>
      </c>
      <c r="Q19" s="819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5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si="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819">
        <f t="shared" si="5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819">
        <f t="shared" si="5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>SUM(AG6:AG20)</f>
        <v>7221128.352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5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6"/>
        <v>0</v>
      </c>
      <c r="AH22" s="107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>SUM(Q6:Q22)</f>
        <v>49922000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5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6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819">
        <f t="shared" si="5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6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0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si="5"/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0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ref="BH25:BH36" si="11">BG25*BE25</f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0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29200</v>
      </c>
      <c r="X27" s="63">
        <f t="shared" si="5"/>
        <v>262800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0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ref="BQ27:BQ30" si="12">BP27*BN27</f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0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53" t="s">
        <v>29</v>
      </c>
      <c r="W30" s="63">
        <v>39000</v>
      </c>
      <c r="X30" s="63">
        <f t="shared" si="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0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si="5"/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4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5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4"/>
        <v>0</v>
      </c>
      <c r="R38" s="64"/>
      <c r="S38" s="55"/>
      <c r="T38" s="72"/>
      <c r="U38" s="699"/>
      <c r="V38" s="72"/>
      <c r="W38" s="117"/>
      <c r="X38" s="63">
        <f t="shared" si="5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4"/>
        <v>0</v>
      </c>
      <c r="R39" s="64"/>
      <c r="S39" s="56"/>
      <c r="T39" s="56"/>
      <c r="U39" s="57"/>
      <c r="V39" s="72"/>
      <c r="W39" s="62"/>
      <c r="X39" s="63">
        <f t="shared" si="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4"/>
        <v>0</v>
      </c>
      <c r="R40" s="64"/>
      <c r="S40" s="55"/>
      <c r="T40" s="56"/>
      <c r="U40" s="57"/>
      <c r="V40" s="72"/>
      <c r="W40" s="62"/>
      <c r="X40" s="63">
        <f t="shared" si="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4"/>
        <v>0</v>
      </c>
      <c r="R41" s="64"/>
      <c r="S41" s="55" t="s">
        <v>788</v>
      </c>
      <c r="T41" s="784" t="s">
        <v>7732</v>
      </c>
      <c r="U41" s="57">
        <v>10</v>
      </c>
      <c r="V41" s="72" t="s">
        <v>653</v>
      </c>
      <c r="W41" s="117">
        <v>14500</v>
      </c>
      <c r="X41" s="819">
        <f t="shared" si="5"/>
        <v>145000</v>
      </c>
      <c r="Y41" s="64" t="s">
        <v>534</v>
      </c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4"/>
        <v>0</v>
      </c>
      <c r="R42" s="64"/>
      <c r="S42" s="56" t="s">
        <v>6510</v>
      </c>
      <c r="T42" s="784" t="s">
        <v>7731</v>
      </c>
      <c r="U42" s="57">
        <v>2</v>
      </c>
      <c r="V42" s="72" t="s">
        <v>29</v>
      </c>
      <c r="W42" s="117">
        <v>290000</v>
      </c>
      <c r="X42" s="819">
        <f t="shared" si="5"/>
        <v>580000</v>
      </c>
      <c r="Y42" s="64" t="s">
        <v>410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5"/>
        <v>0</v>
      </c>
      <c r="Y43" s="64"/>
      <c r="Z43" s="56"/>
      <c r="AB43" s="71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4"/>
        <v>0</v>
      </c>
      <c r="R44" s="64"/>
      <c r="S44" s="56"/>
      <c r="T44" s="56"/>
      <c r="U44" s="57"/>
      <c r="V44" s="72"/>
      <c r="W44" s="62"/>
      <c r="X44" s="63">
        <f t="shared" si="5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4"/>
        <v>0</v>
      </c>
      <c r="R45" s="64"/>
      <c r="S45" s="56"/>
      <c r="T45" s="56"/>
      <c r="U45" s="57"/>
      <c r="V45" s="72"/>
      <c r="W45" s="62"/>
      <c r="X45" s="63">
        <f t="shared" si="5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4"/>
        <v>0</v>
      </c>
      <c r="R46" s="64"/>
      <c r="S46" s="68"/>
      <c r="T46" s="56"/>
      <c r="U46" s="61"/>
      <c r="V46" s="72"/>
      <c r="W46" s="62"/>
      <c r="X46" s="63">
        <f>SUM(X6:X45)</f>
        <v>4967590.5999999996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4"/>
        <v>0</v>
      </c>
      <c r="R47" s="64"/>
      <c r="S47" s="56"/>
      <c r="T47" s="56"/>
      <c r="U47" s="83"/>
      <c r="V47" s="72"/>
      <c r="W47" s="77"/>
      <c r="X47" s="63">
        <f t="shared" si="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95"/>
      <c r="T48" s="71"/>
      <c r="U48" s="56"/>
      <c r="V48" s="72"/>
      <c r="W48" s="58"/>
      <c r="X48" s="63">
        <f>SUM(X46,AG21,BH13,BQ10)</f>
        <v>15247718.952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6"/>
      <c r="T49" s="56"/>
      <c r="U49" s="57"/>
      <c r="V49" s="72"/>
      <c r="W49" s="62"/>
      <c r="X49" s="63">
        <f t="shared" si="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4"/>
        <v>0</v>
      </c>
      <c r="R50" s="64"/>
      <c r="S50" s="56"/>
      <c r="T50" s="56"/>
      <c r="U50" s="57"/>
      <c r="V50" s="72"/>
      <c r="W50" s="62"/>
      <c r="X50" s="63">
        <f t="shared" si="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4"/>
        <v>0</v>
      </c>
      <c r="R51" s="64"/>
      <c r="S51" s="55"/>
      <c r="T51" s="56"/>
      <c r="U51" s="57"/>
      <c r="V51" s="72"/>
      <c r="W51" s="62"/>
      <c r="X51" s="63">
        <f t="shared" si="5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4"/>
        <v>0</v>
      </c>
      <c r="R52" s="64"/>
      <c r="S52" s="55"/>
      <c r="T52" s="74"/>
      <c r="U52" s="57"/>
      <c r="V52" s="72"/>
      <c r="W52" s="77"/>
      <c r="X52" s="63">
        <f t="shared" si="5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4"/>
        <v>0</v>
      </c>
      <c r="R53" s="64"/>
      <c r="S53" s="56"/>
      <c r="T53" s="75"/>
      <c r="U53" s="57"/>
      <c r="V53" s="72"/>
      <c r="W53" s="76"/>
      <c r="X53" s="63">
        <f t="shared" si="5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4"/>
        <v>0</v>
      </c>
      <c r="R54" s="64"/>
      <c r="S54" s="55"/>
      <c r="T54" s="71"/>
      <c r="U54" s="699"/>
      <c r="V54" s="72"/>
      <c r="W54" s="62"/>
      <c r="X54" s="63">
        <f t="shared" si="5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4"/>
        <v>0</v>
      </c>
      <c r="R55" s="64"/>
      <c r="S55" s="56"/>
      <c r="T55" s="56"/>
      <c r="U55" s="57"/>
      <c r="V55" s="72"/>
      <c r="W55" s="77"/>
      <c r="X55" s="63">
        <f t="shared" si="5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4"/>
        <v>0</v>
      </c>
      <c r="R56" s="64"/>
      <c r="S56" s="56"/>
      <c r="T56" s="56"/>
      <c r="U56" s="61"/>
      <c r="V56" s="72"/>
      <c r="W56" s="76"/>
      <c r="X56" s="63">
        <f t="shared" si="5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4"/>
        <v>0</v>
      </c>
      <c r="R57" s="64"/>
      <c r="S57" s="56"/>
      <c r="T57" s="56"/>
      <c r="U57" s="57"/>
      <c r="V57" s="72"/>
      <c r="W57" s="76"/>
      <c r="X57" s="63">
        <f t="shared" si="5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4"/>
        <v>0</v>
      </c>
      <c r="R58" s="64"/>
      <c r="S58" s="55"/>
      <c r="T58" s="71"/>
      <c r="U58" s="699"/>
      <c r="V58" s="72"/>
      <c r="W58" s="62"/>
      <c r="X58" s="63">
        <f t="shared" si="5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4"/>
        <v>0</v>
      </c>
      <c r="R59" s="56"/>
      <c r="S59" s="56"/>
      <c r="T59" s="56"/>
      <c r="U59" s="700"/>
      <c r="V59" s="72"/>
      <c r="W59" s="76"/>
      <c r="X59" s="63">
        <f t="shared" si="5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5"/>
      <c r="U60" s="61"/>
      <c r="V60" s="72"/>
      <c r="W60" s="77"/>
      <c r="X60" s="63">
        <f t="shared" si="5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699"/>
      <c r="V61" s="72"/>
      <c r="W61" s="62"/>
      <c r="X61" s="63">
        <f t="shared" si="5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699"/>
      <c r="V62" s="72"/>
      <c r="W62" s="62"/>
      <c r="X62" s="63">
        <f t="shared" si="5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699"/>
      <c r="V63" s="72"/>
      <c r="W63" s="62"/>
      <c r="X63" s="63">
        <f t="shared" si="5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699"/>
      <c r="V64" s="72"/>
      <c r="W64" s="62"/>
      <c r="X64" s="63">
        <f t="shared" si="5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699"/>
      <c r="V65" s="72"/>
      <c r="W65" s="62"/>
      <c r="X65" s="63">
        <f t="shared" si="5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699"/>
      <c r="V66" s="72"/>
      <c r="W66" s="62"/>
      <c r="X66" s="63">
        <f t="shared" si="5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699"/>
      <c r="V67" s="72"/>
      <c r="W67" s="62"/>
      <c r="X67" s="63">
        <f t="shared" si="5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699"/>
      <c r="V68" s="72"/>
      <c r="W68" s="62"/>
      <c r="X68" s="63">
        <f t="shared" si="5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55"/>
      <c r="T69" s="71"/>
      <c r="U69" s="699"/>
      <c r="V69" s="72"/>
      <c r="W69" s="62"/>
      <c r="X69" s="63">
        <f t="shared" si="5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5"/>
      <c r="T70" s="71"/>
      <c r="U70" s="699"/>
      <c r="V70" s="72"/>
      <c r="W70" s="62"/>
      <c r="X70" s="63">
        <f t="shared" si="5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5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698"/>
      <c r="V71" s="66"/>
      <c r="W71" s="62"/>
      <c r="X71" s="63">
        <f t="shared" ref="X71:X102" si="16">W71*U71</f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5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698"/>
      <c r="V72" s="66"/>
      <c r="W72" s="62"/>
      <c r="X72" s="63">
        <f t="shared" si="16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5"/>
        <v>95000</v>
      </c>
      <c r="H73" s="57" t="s">
        <v>188</v>
      </c>
      <c r="I73" s="57"/>
      <c r="J73" s="147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698"/>
      <c r="V73" s="66"/>
      <c r="W73" s="62"/>
      <c r="X73" s="63">
        <f t="shared" si="16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698"/>
      <c r="V74" s="66"/>
      <c r="W74" s="62"/>
      <c r="X74" s="63">
        <f t="shared" si="16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698"/>
      <c r="V75" s="66"/>
      <c r="W75" s="62"/>
      <c r="X75" s="63">
        <f t="shared" si="16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5"/>
        <v>100000</v>
      </c>
      <c r="H76" s="109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698"/>
      <c r="V76" s="66"/>
      <c r="W76" s="62"/>
      <c r="X76" s="63">
        <f t="shared" si="16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5"/>
        <v>170000</v>
      </c>
      <c r="H77" s="103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698"/>
      <c r="V77" s="66"/>
      <c r="W77" s="62"/>
      <c r="X77" s="63">
        <f t="shared" si="16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5"/>
        <v>260000</v>
      </c>
      <c r="H78" s="103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698"/>
      <c r="V78" s="66"/>
      <c r="W78" s="62"/>
      <c r="X78" s="63">
        <f t="shared" si="16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698"/>
      <c r="V79" s="66"/>
      <c r="W79" s="62"/>
      <c r="X79" s="63">
        <f t="shared" si="16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698"/>
      <c r="V80" s="66"/>
      <c r="W80" s="62"/>
      <c r="X80" s="63">
        <f t="shared" si="16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5"/>
        <v>290000</v>
      </c>
      <c r="H81" s="79">
        <v>45120</v>
      </c>
      <c r="I81" s="57">
        <v>1</v>
      </c>
      <c r="J81" s="147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698"/>
      <c r="V81" s="66"/>
      <c r="W81" s="62"/>
      <c r="X81" s="63">
        <f t="shared" si="16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/>
      <c r="U82" s="61"/>
      <c r="V82" s="69"/>
      <c r="W82" s="77"/>
      <c r="X82" s="63">
        <f t="shared" si="16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69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69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68"/>
      <c r="T85" s="56" t="s">
        <v>2</v>
      </c>
      <c r="U85" s="69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68"/>
      <c r="T86" s="56" t="s">
        <v>2</v>
      </c>
      <c r="U86" s="698"/>
      <c r="V86" s="6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513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13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83"/>
      <c r="V89" s="56"/>
      <c r="W89" s="77"/>
      <c r="X89" s="63">
        <f t="shared" si="16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7"/>
      <c r="V91" s="69"/>
      <c r="W91" s="77"/>
      <c r="X91" s="63">
        <f t="shared" si="16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13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18">D93*F93</f>
        <v>7942000</v>
      </c>
      <c r="H93" s="2">
        <v>45196</v>
      </c>
      <c r="I93" s="57">
        <v>103</v>
      </c>
      <c r="J93" s="151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13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18"/>
        <v>1200000</v>
      </c>
      <c r="H94" s="85" t="s">
        <v>173</v>
      </c>
      <c r="I94" s="57"/>
      <c r="J94" s="151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13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18"/>
        <v>6855200</v>
      </c>
      <c r="H95" s="79">
        <v>45202</v>
      </c>
      <c r="I95" s="57">
        <v>142</v>
      </c>
      <c r="J95" s="151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13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13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8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13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8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13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8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13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13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13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13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8"/>
        <v>110000</v>
      </c>
      <c r="H107" s="103" t="s">
        <v>244</v>
      </c>
      <c r="I107" s="57"/>
      <c r="J107" s="65" t="s">
        <v>25</v>
      </c>
      <c r="K107" s="59">
        <f t="shared" si="17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8"/>
        <v>180000</v>
      </c>
      <c r="H108" s="103" t="s">
        <v>244</v>
      </c>
      <c r="I108" s="57"/>
      <c r="J108" s="65" t="s">
        <v>25</v>
      </c>
      <c r="K108" s="59">
        <f t="shared" si="17"/>
        <v>0</v>
      </c>
      <c r="L108" s="166"/>
      <c r="M108" s="167"/>
      <c r="N108" s="164"/>
      <c r="O108" s="165"/>
      <c r="P108" s="161"/>
      <c r="Q108" s="93"/>
      <c r="R108" s="717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8"/>
        <v>690000</v>
      </c>
      <c r="H111" s="123" t="s">
        <v>252</v>
      </c>
      <c r="I111" s="57">
        <v>1</v>
      </c>
      <c r="J111" s="65" t="s">
        <v>25</v>
      </c>
      <c r="K111" s="59">
        <f t="shared" si="17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6"/>
      <c r="M112" s="167"/>
      <c r="N112" s="164"/>
      <c r="O112" s="165"/>
      <c r="P112" s="161"/>
      <c r="Q112" s="161"/>
      <c r="R112" s="717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8"/>
        <v>680000</v>
      </c>
      <c r="H113" s="174" t="s">
        <v>153</v>
      </c>
      <c r="I113" s="57"/>
      <c r="J113" s="65" t="s">
        <v>25</v>
      </c>
      <c r="K113" s="59">
        <f t="shared" si="17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18"/>
        <v>200000</v>
      </c>
      <c r="H114" s="115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8"/>
        <v>1000000</v>
      </c>
      <c r="H115" s="114">
        <v>44212</v>
      </c>
      <c r="I115" s="57">
        <v>0</v>
      </c>
      <c r="J115" s="136" t="s">
        <v>67</v>
      </c>
      <c r="K115" s="59">
        <f t="shared" si="17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8"/>
        <v>1700000</v>
      </c>
      <c r="H116" s="114">
        <v>44212</v>
      </c>
      <c r="I116" s="57">
        <v>2</v>
      </c>
      <c r="J116" s="136" t="s">
        <v>67</v>
      </c>
      <c r="K116" s="59">
        <f t="shared" si="17"/>
        <v>850000</v>
      </c>
      <c r="L116" s="166"/>
      <c r="M116" s="167"/>
      <c r="N116" s="164"/>
      <c r="O116" s="165"/>
      <c r="P116" s="161"/>
      <c r="Q116" s="161"/>
      <c r="R116" s="717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8"/>
        <v>1230000</v>
      </c>
      <c r="H117" s="114">
        <v>44212</v>
      </c>
      <c r="I117" s="57">
        <v>0</v>
      </c>
      <c r="J117" s="147" t="s">
        <v>67</v>
      </c>
      <c r="K117" s="59">
        <f t="shared" si="17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8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17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8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8"/>
        <v>1575000</v>
      </c>
      <c r="H120" s="103" t="s">
        <v>268</v>
      </c>
      <c r="I120" s="57">
        <v>14</v>
      </c>
      <c r="J120" s="65" t="s">
        <v>25</v>
      </c>
      <c r="K120" s="59">
        <f t="shared" si="17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6"/>
      <c r="M122" s="178"/>
      <c r="N122" s="159"/>
      <c r="O122" s="160"/>
      <c r="P122" s="161"/>
      <c r="Q122" s="161"/>
      <c r="R122" s="717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8"/>
        <v>120000</v>
      </c>
      <c r="H127" s="114" t="s">
        <v>276</v>
      </c>
      <c r="I127" s="57">
        <v>0</v>
      </c>
      <c r="J127" s="65" t="s">
        <v>25</v>
      </c>
      <c r="K127" s="59">
        <f t="shared" si="17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8"/>
        <v>120000</v>
      </c>
      <c r="H128" s="114" t="s">
        <v>276</v>
      </c>
      <c r="I128" s="57">
        <v>0</v>
      </c>
      <c r="J128" s="65" t="s">
        <v>25</v>
      </c>
      <c r="K128" s="59">
        <f t="shared" si="17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8"/>
        <v>390000</v>
      </c>
      <c r="H134" s="190" t="s">
        <v>286</v>
      </c>
      <c r="I134" s="57"/>
      <c r="J134" s="65" t="s">
        <v>25</v>
      </c>
      <c r="K134" s="59">
        <f t="shared" si="17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1">
        <v>45020</v>
      </c>
      <c r="I137" s="57">
        <v>0</v>
      </c>
      <c r="J137" s="65" t="s">
        <v>25</v>
      </c>
      <c r="K137" s="59">
        <f t="shared" si="17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4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4">
        <v>44414</v>
      </c>
      <c r="I140" s="57">
        <v>6</v>
      </c>
      <c r="J140" s="65" t="s">
        <v>25</v>
      </c>
      <c r="K140" s="59">
        <f t="shared" si="1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4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4">
        <v>44445</v>
      </c>
      <c r="I142" s="57">
        <v>0</v>
      </c>
      <c r="J142" s="65" t="s">
        <v>25</v>
      </c>
      <c r="K142" s="59">
        <f t="shared" si="1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8"/>
        <v>780000</v>
      </c>
      <c r="H143" s="194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90">
        <v>45143</v>
      </c>
      <c r="I150" s="57"/>
      <c r="J150" s="65" t="s">
        <v>29</v>
      </c>
      <c r="K150" s="59">
        <f t="shared" si="1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2"/>
      <c r="M163" s="169"/>
      <c r="N163" s="164"/>
      <c r="O163" s="165"/>
      <c r="P163" s="161"/>
      <c r="Q163" s="183"/>
      <c r="R163" s="717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3">
        <v>44654</v>
      </c>
      <c r="I168" s="56"/>
      <c r="J168" s="56" t="s">
        <v>25</v>
      </c>
      <c r="K168" s="59">
        <f t="shared" si="19"/>
        <v>0</v>
      </c>
      <c r="L168" s="133"/>
      <c r="M168" s="163"/>
      <c r="N168" s="164"/>
      <c r="O168" s="165"/>
      <c r="P168" s="161"/>
      <c r="Q168" s="161"/>
      <c r="R168" s="717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3">
        <v>44654</v>
      </c>
      <c r="I169" s="56">
        <v>1</v>
      </c>
      <c r="J169" s="56" t="s">
        <v>25</v>
      </c>
      <c r="K169" s="59">
        <f t="shared" si="19"/>
        <v>284000</v>
      </c>
      <c r="L169" s="133"/>
      <c r="M169" s="198"/>
      <c r="N169" s="164"/>
      <c r="O169" s="165"/>
      <c r="P169" s="161"/>
      <c r="Q169" s="145"/>
      <c r="R169" s="717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3">
        <v>44654</v>
      </c>
      <c r="I170" s="56"/>
      <c r="J170" s="56" t="s">
        <v>25</v>
      </c>
      <c r="K170" s="59">
        <f t="shared" si="19"/>
        <v>0</v>
      </c>
      <c r="L170" s="166"/>
      <c r="M170" s="198"/>
      <c r="N170" s="164"/>
      <c r="O170" s="165"/>
      <c r="P170" s="161"/>
      <c r="Q170" s="161"/>
      <c r="R170" s="717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6"/>
      <c r="M171" s="198"/>
      <c r="N171" s="164"/>
      <c r="O171" s="165"/>
      <c r="P171" s="161"/>
      <c r="Q171" s="161"/>
      <c r="R171" s="717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6"/>
      <c r="M173" s="198"/>
      <c r="N173" s="164"/>
      <c r="O173" s="165"/>
      <c r="P173" s="161"/>
      <c r="Q173" s="161"/>
      <c r="R173" s="717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0"/>
        <v>390000</v>
      </c>
      <c r="H177" s="204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0"/>
        <v>0</v>
      </c>
      <c r="H180" s="206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6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7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7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7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1"/>
        <v>680000</v>
      </c>
      <c r="H192" s="131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10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24" sqref="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3.42578125" customWidth="1"/>
    <col min="13" max="13" width="18.5703125" style="205" customWidth="1"/>
    <col min="14" max="14" width="5.42578125" customWidth="1"/>
    <col min="15" max="15" width="5.7109375" customWidth="1"/>
    <col min="16" max="16" width="12.28515625" customWidth="1"/>
    <col min="17" max="17" width="13.28515625" bestFit="1" customWidth="1"/>
    <col min="18" max="18" width="17.5703125" customWidth="1"/>
    <col min="19" max="19" width="28.7109375" customWidth="1"/>
    <col min="20" max="20" width="18.7109375" style="5" customWidth="1"/>
    <col min="21" max="21" width="6.28515625" style="696" customWidth="1"/>
    <col min="22" max="22" width="5.5703125" style="13" customWidth="1"/>
    <col min="23" max="23" width="11" customWidth="1"/>
    <col min="24" max="24" width="13.5703125" bestFit="1" customWidth="1"/>
    <col min="25" max="25" width="18.710937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style="14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784" t="s">
        <v>7738</v>
      </c>
      <c r="N6" s="57">
        <v>1</v>
      </c>
      <c r="O6" s="72" t="s">
        <v>29</v>
      </c>
      <c r="P6" s="76">
        <v>65000</v>
      </c>
      <c r="Q6" s="819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>AO6*AM6</f>
        <v>250000</v>
      </c>
      <c r="AQ6" s="107" t="s">
        <v>479</v>
      </c>
      <c r="AR6" s="56" t="s">
        <v>6549</v>
      </c>
      <c r="AS6" s="258"/>
      <c r="AT6" s="56"/>
      <c r="AU6" s="700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784" t="s">
        <v>7738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ref="AP7:AP39" si="8">AO7*AM7</f>
        <v>100000</v>
      </c>
      <c r="AQ7" s="107" t="s">
        <v>479</v>
      </c>
      <c r="AR7" s="56" t="s">
        <v>6549</v>
      </c>
      <c r="AS7" s="486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04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85" t="s">
        <v>7739</v>
      </c>
      <c r="N8" s="57">
        <v>0.5</v>
      </c>
      <c r="O8" s="68" t="s">
        <v>62</v>
      </c>
      <c r="P8" s="67">
        <v>26000</v>
      </c>
      <c r="Q8" s="819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649500</v>
      </c>
      <c r="AP8" s="819">
        <f t="shared" si="8"/>
        <v>7794000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04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785" t="s">
        <v>7739</v>
      </c>
      <c r="N9" s="57">
        <v>14</v>
      </c>
      <c r="O9" s="72" t="s">
        <v>29</v>
      </c>
      <c r="P9" s="117">
        <v>500</v>
      </c>
      <c r="Q9" s="819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819">
        <f t="shared" si="8"/>
        <v>445000</v>
      </c>
      <c r="AQ9" s="64" t="s">
        <v>6528</v>
      </c>
      <c r="AR9" s="56" t="s">
        <v>6549</v>
      </c>
      <c r="AS9" s="486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04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784" t="s">
        <v>7740</v>
      </c>
      <c r="N10" s="57">
        <v>20</v>
      </c>
      <c r="O10" s="72" t="s">
        <v>6726</v>
      </c>
      <c r="P10" s="62">
        <f>9788500/N10</f>
        <v>489425</v>
      </c>
      <c r="Q10" s="822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819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8"/>
        <v>1050000</v>
      </c>
      <c r="AQ10" s="107" t="s">
        <v>6537</v>
      </c>
      <c r="AR10" s="56" t="s">
        <v>6549</v>
      </c>
      <c r="AS10" s="486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77">
        <v>36500</v>
      </c>
      <c r="X11" s="63">
        <f t="shared" si="3"/>
        <v>54750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8"/>
        <v>1050000</v>
      </c>
      <c r="AQ11" s="107" t="s">
        <v>6537</v>
      </c>
      <c r="AR11" s="56" t="s">
        <v>6549</v>
      </c>
      <c r="AS11" s="486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3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819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8"/>
        <v>4200000</v>
      </c>
      <c r="AQ12" s="107" t="s">
        <v>6543</v>
      </c>
      <c r="AR12" s="56" t="s">
        <v>6549</v>
      </c>
      <c r="AS12" s="486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819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8"/>
        <v>4200000</v>
      </c>
      <c r="AQ13" s="107" t="s">
        <v>6543</v>
      </c>
      <c r="AR13" s="56" t="s">
        <v>6549</v>
      </c>
      <c r="AS13" s="486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7741</v>
      </c>
      <c r="M14" s="784" t="s">
        <v>7742</v>
      </c>
      <c r="N14" s="57">
        <v>1</v>
      </c>
      <c r="O14" s="72" t="s">
        <v>7743</v>
      </c>
      <c r="P14" s="117">
        <v>55000</v>
      </c>
      <c r="Q14" s="819">
        <f t="shared" si="2"/>
        <v>55000</v>
      </c>
      <c r="R14" s="64" t="s">
        <v>7744</v>
      </c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8"/>
        <v>4200000</v>
      </c>
      <c r="AQ14" s="107" t="s">
        <v>6541</v>
      </c>
      <c r="AR14" s="56" t="s">
        <v>6549</v>
      </c>
      <c r="AS14" s="486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29200</v>
      </c>
      <c r="X15" s="63">
        <f t="shared" si="3"/>
        <v>43800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740000</v>
      </c>
      <c r="AP15" s="63">
        <f t="shared" si="8"/>
        <v>1480000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8"/>
        <v>835000</v>
      </c>
      <c r="AQ16" s="107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600000</v>
      </c>
      <c r="AP17" s="819">
        <f t="shared" si="8"/>
        <v>600000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>SUM(Q6:Q17)</f>
        <v>10033500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29200</v>
      </c>
      <c r="X18" s="63">
        <f t="shared" si="3"/>
        <v>43800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7"/>
      <c r="AL18" s="708"/>
      <c r="AM18" s="709"/>
      <c r="AN18" s="710"/>
      <c r="AO18" s="711"/>
      <c r="AP18" s="63">
        <f t="shared" si="8"/>
        <v>0</v>
      </c>
      <c r="AQ18" s="8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107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107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>SUM(AP6:AP20)</f>
        <v>26204000</v>
      </c>
      <c r="AQ21" s="107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8"/>
        <v>0</v>
      </c>
      <c r="AQ22" s="107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5" t="s">
        <v>7741</v>
      </c>
      <c r="T23" s="784" t="s">
        <v>7742</v>
      </c>
      <c r="U23" s="57">
        <v>1</v>
      </c>
      <c r="V23" s="72" t="s">
        <v>7743</v>
      </c>
      <c r="W23" s="117">
        <v>55000</v>
      </c>
      <c r="X23" s="819">
        <f t="shared" si="13"/>
        <v>55000</v>
      </c>
      <c r="Y23" s="64" t="s">
        <v>7744</v>
      </c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8"/>
        <v>0</v>
      </c>
      <c r="AQ23" s="107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si="8"/>
        <v>0</v>
      </c>
      <c r="AQ24" s="107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8"/>
        <v>0</v>
      </c>
      <c r="AQ25" s="107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8"/>
        <v>0</v>
      </c>
      <c r="AQ26" s="107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>SUM(X6:X26)</f>
        <v>927100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8"/>
        <v>0</v>
      </c>
      <c r="AQ27" s="107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8"/>
        <v>0</v>
      </c>
      <c r="AQ28" s="107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>SUM(X27,AP21)</f>
        <v>27131100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8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8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699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8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8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8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8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63">
        <f t="shared" si="8"/>
        <v>0</v>
      </c>
      <c r="AQ35" s="107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4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4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4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4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ref="AP40:AP52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4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4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31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4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4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4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4"/>
        <v>0</v>
      </c>
      <c r="R47" s="64"/>
      <c r="S47" s="56"/>
      <c r="T47" s="71"/>
      <c r="U47" s="699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4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4"/>
        <v>0</v>
      </c>
      <c r="R51" s="64"/>
      <c r="S51" s="56"/>
      <c r="T51" s="71"/>
      <c r="U51" s="699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4"/>
        <v>0</v>
      </c>
      <c r="R52" s="64"/>
      <c r="S52" s="55"/>
      <c r="T52" s="56"/>
      <c r="U52" s="700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4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4"/>
        <v>0</v>
      </c>
      <c r="R54" s="64"/>
      <c r="S54" s="55"/>
      <c r="T54" s="71"/>
      <c r="U54" s="699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4"/>
        <v>0</v>
      </c>
      <c r="R55" s="64"/>
      <c r="S55" s="55"/>
      <c r="T55" s="71"/>
      <c r="U55" s="699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4"/>
        <v>0</v>
      </c>
      <c r="R56" s="64"/>
      <c r="S56" s="55"/>
      <c r="T56" s="71"/>
      <c r="U56" s="699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4"/>
        <v>0</v>
      </c>
      <c r="R57" s="64"/>
      <c r="S57" s="55"/>
      <c r="T57" s="71"/>
      <c r="U57" s="699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4"/>
        <v>0</v>
      </c>
      <c r="R58" s="64"/>
      <c r="S58" s="55"/>
      <c r="T58" s="71"/>
      <c r="U58" s="699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4"/>
        <v>0</v>
      </c>
      <c r="R59" s="56"/>
      <c r="S59" s="55"/>
      <c r="T59" s="71"/>
      <c r="U59" s="699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699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699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699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68"/>
      <c r="T63" s="71"/>
      <c r="U63" s="699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698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698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698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698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698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698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698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6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698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698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698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698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698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698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698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56"/>
      <c r="T79" s="56" t="s">
        <v>2</v>
      </c>
      <c r="U79" s="698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13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13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13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13"/>
      <c r="V86" s="56" t="s">
        <v>29</v>
      </c>
      <c r="W86" s="62"/>
      <c r="X86" s="63">
        <f t="shared" ref="X86:X95" si="18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513"/>
      <c r="V87" s="5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13"/>
      <c r="V88" s="5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13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13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13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13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19">D93*F93</f>
        <v>7942000</v>
      </c>
      <c r="H93" s="2">
        <v>45196</v>
      </c>
      <c r="I93" s="57">
        <v>103</v>
      </c>
      <c r="J93" s="151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13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19"/>
        <v>1200000</v>
      </c>
      <c r="H94" s="85" t="s">
        <v>173</v>
      </c>
      <c r="I94" s="57"/>
      <c r="J94" s="151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13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19"/>
        <v>6855200</v>
      </c>
      <c r="H95" s="79">
        <v>45202</v>
      </c>
      <c r="I95" s="57">
        <v>142</v>
      </c>
      <c r="J95" s="151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T95" s="56"/>
      <c r="U95" s="513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17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17"/>
        <v>0</v>
      </c>
      <c r="L108" s="166"/>
      <c r="M108" s="167"/>
      <c r="N108" s="164"/>
      <c r="O108" s="165"/>
      <c r="P108" s="161"/>
      <c r="Q108" s="93"/>
      <c r="R108" s="731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17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6"/>
      <c r="M112" s="167"/>
      <c r="N112" s="164"/>
      <c r="O112" s="165"/>
      <c r="P112" s="161"/>
      <c r="Q112" s="161"/>
      <c r="R112" s="731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17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19"/>
        <v>200000</v>
      </c>
      <c r="H114" s="115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17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17"/>
        <v>850000</v>
      </c>
      <c r="L116" s="166"/>
      <c r="M116" s="167"/>
      <c r="N116" s="164"/>
      <c r="O116" s="165"/>
      <c r="P116" s="161"/>
      <c r="Q116" s="161"/>
      <c r="R116" s="731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17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31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17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6"/>
      <c r="M122" s="178"/>
      <c r="N122" s="159"/>
      <c r="O122" s="160"/>
      <c r="P122" s="161"/>
      <c r="Q122" s="161"/>
      <c r="R122" s="731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17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17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17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17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0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0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0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  <c r="L163" s="162"/>
      <c r="M163" s="169"/>
      <c r="N163" s="164"/>
      <c r="O163" s="165"/>
      <c r="P163" s="161"/>
      <c r="Q163" s="183"/>
      <c r="R163" s="731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3">
        <v>44654</v>
      </c>
      <c r="I168" s="56"/>
      <c r="J168" s="56" t="s">
        <v>25</v>
      </c>
      <c r="K168" s="59">
        <f t="shared" si="20"/>
        <v>0</v>
      </c>
      <c r="L168" s="133"/>
      <c r="M168" s="163"/>
      <c r="N168" s="164"/>
      <c r="O168" s="165"/>
      <c r="P168" s="161"/>
      <c r="Q168" s="161"/>
      <c r="R168" s="731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3">
        <v>44654</v>
      </c>
      <c r="I169" s="56">
        <v>1</v>
      </c>
      <c r="J169" s="56" t="s">
        <v>25</v>
      </c>
      <c r="K169" s="59">
        <f t="shared" si="20"/>
        <v>284000</v>
      </c>
      <c r="L169" s="133"/>
      <c r="M169" s="198"/>
      <c r="N169" s="164"/>
      <c r="O169" s="165"/>
      <c r="P169" s="161"/>
      <c r="Q169" s="145"/>
      <c r="R169" s="73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3">
        <v>44654</v>
      </c>
      <c r="I170" s="56"/>
      <c r="J170" s="56" t="s">
        <v>25</v>
      </c>
      <c r="K170" s="59">
        <f t="shared" si="20"/>
        <v>0</v>
      </c>
      <c r="L170" s="166"/>
      <c r="M170" s="198"/>
      <c r="N170" s="164"/>
      <c r="O170" s="165"/>
      <c r="P170" s="161"/>
      <c r="Q170" s="161"/>
      <c r="R170" s="73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  <c r="L171" s="166"/>
      <c r="M171" s="198"/>
      <c r="N171" s="164"/>
      <c r="O171" s="165"/>
      <c r="P171" s="161"/>
      <c r="Q171" s="161"/>
      <c r="R171" s="73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  <c r="L173" s="166"/>
      <c r="M173" s="198"/>
      <c r="N173" s="164"/>
      <c r="O173" s="165"/>
      <c r="P173" s="161"/>
      <c r="Q173" s="161"/>
      <c r="R173" s="731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1"/>
        <v>390000</v>
      </c>
      <c r="H177" s="204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1"/>
        <v>0</v>
      </c>
      <c r="H180" s="206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6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7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7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7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2"/>
        <v>680000</v>
      </c>
      <c r="H192" s="131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10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AI6" activePane="bottomRight" state="frozen"/>
      <selection activeCell="L1" sqref="L1"/>
      <selection pane="topRight" activeCell="S1" sqref="S1"/>
      <selection pane="bottomLeft" activeCell="L6" sqref="L6"/>
      <selection pane="bottomRight" activeCell="AN15" sqref="AN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1.7109375" customWidth="1"/>
    <col min="13" max="13" width="18.28515625" style="205" customWidth="1"/>
    <col min="14" max="14" width="5.42578125" customWidth="1"/>
    <col min="15" max="15" width="5.140625" customWidth="1"/>
    <col min="16" max="17" width="13.28515625" bestFit="1" customWidth="1"/>
    <col min="18" max="18" width="20.28515625" customWidth="1"/>
    <col min="19" max="19" width="31.7109375" customWidth="1"/>
    <col min="20" max="20" width="17.5703125" style="5" customWidth="1"/>
    <col min="21" max="21" width="6.140625" style="696" customWidth="1"/>
    <col min="22" max="22" width="5.5703125" style="13" customWidth="1"/>
    <col min="23" max="23" width="12" customWidth="1"/>
    <col min="24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85" t="s">
        <v>7745</v>
      </c>
      <c r="N6" s="83">
        <v>25</v>
      </c>
      <c r="O6" s="72" t="s">
        <v>62</v>
      </c>
      <c r="P6" s="76">
        <v>20000</v>
      </c>
      <c r="Q6" s="822">
        <f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2">AF6*AD6</f>
        <v>0</v>
      </c>
      <c r="AH6" s="64"/>
      <c r="AI6" s="56"/>
      <c r="AJ6" s="68"/>
      <c r="AK6" s="56" t="s">
        <v>308</v>
      </c>
      <c r="AL6" s="56" t="s">
        <v>309</v>
      </c>
      <c r="AM6" s="105">
        <v>1</v>
      </c>
      <c r="AN6" s="599" t="s">
        <v>29</v>
      </c>
      <c r="AO6" s="58">
        <v>337500</v>
      </c>
      <c r="AP6" s="63">
        <f>AO6*AM6</f>
        <v>337500</v>
      </c>
      <c r="AQ6" s="107" t="s">
        <v>6609</v>
      </c>
      <c r="AR6" s="56" t="s">
        <v>6552</v>
      </c>
      <c r="AS6" s="258"/>
      <c r="AT6" s="56"/>
      <c r="AU6" s="700"/>
      <c r="AV6" s="56"/>
      <c r="AW6" s="76"/>
      <c r="AX6" s="63">
        <f t="shared" ref="AX6:AX14" si="3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4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786" t="s">
        <v>7746</v>
      </c>
      <c r="N7" s="57">
        <v>1</v>
      </c>
      <c r="O7" s="72" t="s">
        <v>29</v>
      </c>
      <c r="P7" s="62">
        <v>700000</v>
      </c>
      <c r="Q7" s="822">
        <f t="shared" ref="Q7:Q70" si="6">P7*N7</f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ref="X7:X70" si="7">W7*U7</f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2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ref="AP7:AP23" si="8">AO7*AM7</f>
        <v>0</v>
      </c>
      <c r="AQ7" s="56"/>
      <c r="AR7" s="56"/>
      <c r="AS7" s="486"/>
      <c r="AT7" s="56"/>
      <c r="AU7" s="57"/>
      <c r="AV7" s="72"/>
      <c r="AW7" s="62"/>
      <c r="AX7" s="63">
        <f t="shared" si="3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65"/>
      <c r="BN7" s="704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787" t="s">
        <v>7747</v>
      </c>
      <c r="N8" s="57">
        <v>3</v>
      </c>
      <c r="O8" s="72" t="s">
        <v>122</v>
      </c>
      <c r="P8" s="67">
        <v>91000</v>
      </c>
      <c r="Q8" s="712">
        <f t="shared" si="6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7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2"/>
        <v>0</v>
      </c>
      <c r="AH8" s="64"/>
      <c r="AI8" s="56"/>
      <c r="AJ8" s="68"/>
      <c r="AK8" s="56"/>
      <c r="AL8" s="649"/>
      <c r="AM8" s="87"/>
      <c r="AN8" s="69"/>
      <c r="AO8" s="58"/>
      <c r="AP8" s="63">
        <f t="shared" si="8"/>
        <v>0</v>
      </c>
      <c r="AQ8" s="56"/>
      <c r="AR8" s="56"/>
      <c r="AS8" s="258"/>
      <c r="AT8" s="75"/>
      <c r="AU8" s="57"/>
      <c r="AV8" s="66"/>
      <c r="AW8" s="63"/>
      <c r="AX8" s="63">
        <f t="shared" si="3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4"/>
        <v>0</v>
      </c>
      <c r="BI8" s="56"/>
      <c r="BJ8" s="56"/>
      <c r="BK8" s="56"/>
      <c r="BL8" s="55"/>
      <c r="BM8" s="65"/>
      <c r="BN8" s="704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784" t="s">
        <v>7736</v>
      </c>
      <c r="N9" s="57">
        <v>10</v>
      </c>
      <c r="O9" s="72" t="s">
        <v>29</v>
      </c>
      <c r="P9" s="117">
        <v>8500</v>
      </c>
      <c r="Q9" s="712">
        <f t="shared" si="6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7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2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8"/>
        <v>0</v>
      </c>
      <c r="AQ9" s="64"/>
      <c r="AR9" s="56"/>
      <c r="AS9" s="486"/>
      <c r="AT9" s="56"/>
      <c r="AU9" s="57"/>
      <c r="AV9" s="72"/>
      <c r="AW9" s="62"/>
      <c r="AX9" s="63">
        <f t="shared" si="3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4"/>
        <v>0</v>
      </c>
      <c r="BI9" s="56"/>
      <c r="BJ9" s="56"/>
      <c r="BK9" s="56"/>
      <c r="BL9" s="55"/>
      <c r="BM9" s="65"/>
      <c r="BN9" s="704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784" t="s">
        <v>7736</v>
      </c>
      <c r="N10" s="61">
        <v>1</v>
      </c>
      <c r="O10" s="72" t="s">
        <v>26</v>
      </c>
      <c r="P10" s="76">
        <v>155000</v>
      </c>
      <c r="Q10" s="712">
        <f t="shared" si="6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7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2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>SUM(AP6:AP9)</f>
        <v>337500</v>
      </c>
      <c r="AQ10" s="64"/>
      <c r="AR10" s="56"/>
      <c r="AS10" s="486"/>
      <c r="AT10" s="56"/>
      <c r="AU10" s="57"/>
      <c r="AV10" s="72"/>
      <c r="AW10" s="62"/>
      <c r="AX10" s="63">
        <f t="shared" si="3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4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784" t="s">
        <v>7736</v>
      </c>
      <c r="N11" s="57">
        <v>4</v>
      </c>
      <c r="O11" s="72" t="s">
        <v>29</v>
      </c>
      <c r="P11" s="62">
        <v>40000</v>
      </c>
      <c r="Q11" s="712">
        <f t="shared" si="6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 t="shared" si="7"/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2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8"/>
        <v>0</v>
      </c>
      <c r="AQ11" s="56"/>
      <c r="AR11" s="56"/>
      <c r="AS11" s="486"/>
      <c r="AT11" s="56"/>
      <c r="AU11" s="57"/>
      <c r="AV11" s="72"/>
      <c r="AW11" s="62"/>
      <c r="AX11" s="63">
        <f t="shared" si="3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4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3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784" t="s">
        <v>7736</v>
      </c>
      <c r="N12" s="83">
        <v>10</v>
      </c>
      <c r="O12" s="72" t="s">
        <v>29</v>
      </c>
      <c r="P12" s="62">
        <v>7500</v>
      </c>
      <c r="Q12" s="712">
        <f t="shared" si="6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7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8"/>
        <v>0</v>
      </c>
      <c r="AQ12" s="56"/>
      <c r="AR12" s="56"/>
      <c r="AS12" s="486"/>
      <c r="AT12" s="56"/>
      <c r="AU12" s="57"/>
      <c r="AV12" s="72"/>
      <c r="AW12" s="62"/>
      <c r="AX12" s="63">
        <f t="shared" si="3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4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784" t="s">
        <v>88</v>
      </c>
      <c r="N13" s="57">
        <v>2</v>
      </c>
      <c r="O13" s="72" t="s">
        <v>29</v>
      </c>
      <c r="P13" s="62">
        <v>240000</v>
      </c>
      <c r="Q13" s="712">
        <f t="shared" si="6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7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8"/>
        <v>0</v>
      </c>
      <c r="AQ13" s="56"/>
      <c r="AR13" s="56"/>
      <c r="AS13" s="486"/>
      <c r="AT13" s="56"/>
      <c r="AU13" s="57"/>
      <c r="AV13" s="72"/>
      <c r="AW13" s="62"/>
      <c r="AX13" s="63">
        <f t="shared" si="3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4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784" t="s">
        <v>88</v>
      </c>
      <c r="N14" s="57">
        <v>2</v>
      </c>
      <c r="O14" s="72" t="s">
        <v>29</v>
      </c>
      <c r="P14" s="62">
        <v>240000</v>
      </c>
      <c r="Q14" s="822">
        <f t="shared" si="6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8"/>
        <v>0</v>
      </c>
      <c r="AQ14" s="56"/>
      <c r="AR14" s="56"/>
      <c r="AS14" s="486"/>
      <c r="AT14" s="56"/>
      <c r="AU14" s="57"/>
      <c r="AV14" s="72"/>
      <c r="AW14" s="62"/>
      <c r="AX14" s="63">
        <f t="shared" si="3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4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784" t="s">
        <v>88</v>
      </c>
      <c r="N15" s="57">
        <v>2</v>
      </c>
      <c r="O15" s="72" t="s">
        <v>29</v>
      </c>
      <c r="P15" s="62">
        <v>100000</v>
      </c>
      <c r="Q15" s="712">
        <f t="shared" si="6"/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7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8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4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784" t="s">
        <v>88</v>
      </c>
      <c r="N16" s="57">
        <v>2</v>
      </c>
      <c r="O16" s="72" t="s">
        <v>29</v>
      </c>
      <c r="P16" s="62">
        <v>100000</v>
      </c>
      <c r="Q16" s="822">
        <f t="shared" si="6"/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29200</v>
      </c>
      <c r="X16" s="63">
        <f t="shared" si="7"/>
        <v>43800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784" t="s">
        <v>88</v>
      </c>
      <c r="N17" s="57">
        <v>1</v>
      </c>
      <c r="O17" s="72" t="s">
        <v>29</v>
      </c>
      <c r="P17" s="62">
        <v>450000</v>
      </c>
      <c r="Q17" s="822">
        <f t="shared" si="6"/>
        <v>450000</v>
      </c>
      <c r="R17" s="64" t="s">
        <v>6582</v>
      </c>
      <c r="S17" s="56" t="s">
        <v>68</v>
      </c>
      <c r="T17" s="56" t="s">
        <v>69</v>
      </c>
      <c r="U17" s="57">
        <v>2</v>
      </c>
      <c r="V17" s="69" t="s">
        <v>203</v>
      </c>
      <c r="W17" s="77">
        <v>29000</v>
      </c>
      <c r="X17" s="63">
        <f t="shared" si="7"/>
        <v>58000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4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784" t="s">
        <v>88</v>
      </c>
      <c r="N18" s="87">
        <v>2</v>
      </c>
      <c r="O18" s="72" t="s">
        <v>29</v>
      </c>
      <c r="P18" s="744">
        <v>200000</v>
      </c>
      <c r="Q18" s="822">
        <f t="shared" si="6"/>
        <v>400000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29200</v>
      </c>
      <c r="X18" s="63">
        <f t="shared" si="7"/>
        <v>58400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8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84" t="s">
        <v>88</v>
      </c>
      <c r="N19" s="57">
        <v>1</v>
      </c>
      <c r="O19" s="72" t="s">
        <v>26</v>
      </c>
      <c r="P19" s="62">
        <v>100000</v>
      </c>
      <c r="Q19" s="822">
        <f t="shared" si="6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29200</v>
      </c>
      <c r="X19" s="63">
        <f t="shared" si="7"/>
        <v>87600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07"/>
      <c r="AL19" s="708"/>
      <c r="AM19" s="709"/>
      <c r="AN19" s="710"/>
      <c r="AO19" s="711"/>
      <c r="AP19" s="712">
        <f t="shared" si="8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84" t="s">
        <v>88</v>
      </c>
      <c r="N20" s="106">
        <v>1</v>
      </c>
      <c r="O20" s="72" t="s">
        <v>26</v>
      </c>
      <c r="P20" s="62">
        <v>100000</v>
      </c>
      <c r="Q20" s="822">
        <f t="shared" si="6"/>
        <v>100000</v>
      </c>
      <c r="R20" s="64" t="s">
        <v>406</v>
      </c>
      <c r="S20" s="55"/>
      <c r="T20" s="56"/>
      <c r="U20" s="57"/>
      <c r="V20" s="72"/>
      <c r="W20" s="67"/>
      <c r="X20" s="63">
        <f t="shared" si="7"/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85" t="s">
        <v>7742</v>
      </c>
      <c r="N21" s="57">
        <v>6</v>
      </c>
      <c r="O21" s="72" t="s">
        <v>480</v>
      </c>
      <c r="P21" s="62">
        <v>75000</v>
      </c>
      <c r="Q21" s="63">
        <f t="shared" si="6"/>
        <v>450000</v>
      </c>
      <c r="R21" s="64" t="s">
        <v>397</v>
      </c>
      <c r="S21" s="56"/>
      <c r="T21" s="56"/>
      <c r="U21" s="109"/>
      <c r="V21" s="69"/>
      <c r="W21" s="77"/>
      <c r="X21" s="63">
        <f t="shared" si="7"/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787" t="s">
        <v>6772</v>
      </c>
      <c r="N22" s="61">
        <v>1</v>
      </c>
      <c r="O22" s="72" t="s">
        <v>29</v>
      </c>
      <c r="P22" s="76">
        <v>1012500.93</v>
      </c>
      <c r="Q22" s="822">
        <f t="shared" si="6"/>
        <v>1012500.93</v>
      </c>
      <c r="R22" s="825" t="s">
        <v>7109</v>
      </c>
      <c r="S22" s="56"/>
      <c r="T22" s="56"/>
      <c r="U22" s="57"/>
      <c r="V22" s="68"/>
      <c r="W22" s="77"/>
      <c r="X22" s="63">
        <f t="shared" si="7"/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787" t="s">
        <v>6772</v>
      </c>
      <c r="N23" s="106">
        <v>1</v>
      </c>
      <c r="O23" s="72" t="s">
        <v>29</v>
      </c>
      <c r="P23" s="255">
        <v>159487.01999999999</v>
      </c>
      <c r="Q23" s="822">
        <f t="shared" si="6"/>
        <v>159487.01999999999</v>
      </c>
      <c r="R23" s="825" t="s">
        <v>7109</v>
      </c>
      <c r="S23" s="56"/>
      <c r="T23" s="56"/>
      <c r="U23" s="57"/>
      <c r="V23" s="72"/>
      <c r="W23" s="62"/>
      <c r="X23" s="63">
        <f>SUM(X6:X22)</f>
        <v>694550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8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787" t="s">
        <v>6772</v>
      </c>
      <c r="N24" s="57">
        <v>1</v>
      </c>
      <c r="O24" s="72" t="s">
        <v>29</v>
      </c>
      <c r="P24" s="62">
        <v>291012.03000000003</v>
      </c>
      <c r="Q24" s="822">
        <f t="shared" si="6"/>
        <v>291012.03000000003</v>
      </c>
      <c r="R24" s="825" t="s">
        <v>7109</v>
      </c>
      <c r="S24" s="56"/>
      <c r="T24" s="56"/>
      <c r="U24" s="57"/>
      <c r="V24" s="72"/>
      <c r="W24" s="62"/>
      <c r="X24" s="63">
        <f t="shared" si="7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787" t="s">
        <v>6772</v>
      </c>
      <c r="N25" s="83">
        <v>1</v>
      </c>
      <c r="O25" s="72" t="s">
        <v>29</v>
      </c>
      <c r="P25" s="76">
        <v>602046.24</v>
      </c>
      <c r="Q25" s="822">
        <f t="shared" si="6"/>
        <v>602046.24</v>
      </c>
      <c r="R25" s="825" t="s">
        <v>7109</v>
      </c>
      <c r="S25" s="56"/>
      <c r="T25" s="56"/>
      <c r="U25" s="83"/>
      <c r="V25" s="72"/>
      <c r="W25" s="62"/>
      <c r="X25" s="63">
        <f>SUM(X23,AP10)</f>
        <v>1032050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 t="shared" si="6"/>
        <v>0</v>
      </c>
      <c r="R26" s="64"/>
      <c r="S26" s="56"/>
      <c r="T26" s="56"/>
      <c r="U26" s="57"/>
      <c r="V26" s="66"/>
      <c r="W26" s="96"/>
      <c r="X26" s="63">
        <f t="shared" si="7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6"/>
        <v>0</v>
      </c>
      <c r="R27" s="64"/>
      <c r="S27" s="56"/>
      <c r="T27" s="80"/>
      <c r="U27" s="83"/>
      <c r="V27" s="81"/>
      <c r="W27" s="77"/>
      <c r="X27" s="63">
        <f t="shared" si="7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6"/>
        <v>0</v>
      </c>
      <c r="R28" s="64"/>
      <c r="S28" s="56"/>
      <c r="T28" s="81"/>
      <c r="U28" s="57"/>
      <c r="V28" s="553"/>
      <c r="W28" s="63"/>
      <c r="X28" s="63">
        <f t="shared" si="7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>SUM(Q6:Q28)</f>
        <v>6873046.2199999997</v>
      </c>
      <c r="R29" s="64"/>
      <c r="S29" s="55"/>
      <c r="T29" s="56"/>
      <c r="U29" s="61"/>
      <c r="V29" s="72"/>
      <c r="W29" s="98"/>
      <c r="X29" s="63">
        <f t="shared" si="7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6"/>
        <v>0</v>
      </c>
      <c r="R30" s="64"/>
      <c r="S30" s="56"/>
      <c r="T30" s="56"/>
      <c r="U30" s="57"/>
      <c r="V30" s="66"/>
      <c r="W30" s="76"/>
      <c r="X30" s="63">
        <f t="shared" si="7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6"/>
        <v>0</v>
      </c>
      <c r="R31" s="64"/>
      <c r="S31" s="56"/>
      <c r="T31" s="56"/>
      <c r="U31" s="61"/>
      <c r="V31" s="56"/>
      <c r="W31" s="62"/>
      <c r="X31" s="63">
        <f t="shared" si="7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6"/>
        <v>0</v>
      </c>
      <c r="R32" s="64"/>
      <c r="S32" s="56"/>
      <c r="T32" s="56"/>
      <c r="U32" s="56"/>
      <c r="V32" s="56"/>
      <c r="W32" s="59"/>
      <c r="X32" s="63">
        <f t="shared" si="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6"/>
        <v>0</v>
      </c>
      <c r="R33" s="64"/>
      <c r="S33" s="68"/>
      <c r="T33" s="80"/>
      <c r="U33" s="57"/>
      <c r="V33" s="66"/>
      <c r="W33" s="62"/>
      <c r="X33" s="63">
        <f t="shared" si="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6"/>
        <v>0</v>
      </c>
      <c r="R34" s="64"/>
      <c r="S34" s="56"/>
      <c r="T34" s="56"/>
      <c r="U34" s="61"/>
      <c r="V34" s="72"/>
      <c r="W34" s="62"/>
      <c r="X34" s="63">
        <f t="shared" si="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6"/>
        <v>0</v>
      </c>
      <c r="R35" s="64"/>
      <c r="S35" s="55"/>
      <c r="T35" s="56"/>
      <c r="U35" s="57"/>
      <c r="V35" s="69"/>
      <c r="W35" s="77"/>
      <c r="X35" s="63">
        <f t="shared" si="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6"/>
        <v>0</v>
      </c>
      <c r="R36" s="64"/>
      <c r="S36" s="56"/>
      <c r="T36" s="72"/>
      <c r="U36" s="699"/>
      <c r="V36" s="72"/>
      <c r="W36" s="117"/>
      <c r="X36" s="63">
        <f t="shared" si="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si="6"/>
        <v>0</v>
      </c>
      <c r="R37" s="64"/>
      <c r="S37" s="55"/>
      <c r="T37" s="56"/>
      <c r="U37" s="57"/>
      <c r="V37" s="72"/>
      <c r="W37" s="62"/>
      <c r="X37" s="63">
        <f t="shared" si="7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4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6"/>
        <v>0</v>
      </c>
      <c r="R38" s="64"/>
      <c r="S38" s="55"/>
      <c r="T38" s="56"/>
      <c r="U38" s="57"/>
      <c r="V38" s="72"/>
      <c r="W38" s="62"/>
      <c r="X38" s="63">
        <f t="shared" si="7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6"/>
        <v>0</v>
      </c>
      <c r="R39" s="64"/>
      <c r="S39" s="55"/>
      <c r="T39" s="56"/>
      <c r="U39" s="57"/>
      <c r="V39" s="72"/>
      <c r="W39" s="117"/>
      <c r="X39" s="63">
        <f t="shared" si="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6"/>
        <v>0</v>
      </c>
      <c r="R40" s="64"/>
      <c r="S40" s="56"/>
      <c r="T40" s="56"/>
      <c r="U40" s="129"/>
      <c r="V40" s="72"/>
      <c r="W40" s="117"/>
      <c r="X40" s="63">
        <f t="shared" si="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6"/>
        <v>0</v>
      </c>
      <c r="R43" s="64"/>
      <c r="S43" s="68"/>
      <c r="T43" s="56"/>
      <c r="U43" s="57"/>
      <c r="V43" s="72"/>
      <c r="W43" s="62"/>
      <c r="X43" s="63">
        <f t="shared" si="7"/>
        <v>0</v>
      </c>
      <c r="Y43" s="64"/>
      <c r="Z43" s="56"/>
      <c r="AB43" s="731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6"/>
        <v>0</v>
      </c>
      <c r="R44" s="64"/>
      <c r="S44" s="56"/>
      <c r="T44" s="56"/>
      <c r="U44" s="61"/>
      <c r="V44" s="72"/>
      <c r="W44" s="62"/>
      <c r="X44" s="63">
        <f t="shared" si="7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6"/>
        <v>0</v>
      </c>
      <c r="R45" s="64"/>
      <c r="S45" s="95"/>
      <c r="T45" s="56"/>
      <c r="U45" s="83"/>
      <c r="V45" s="72"/>
      <c r="W45" s="77"/>
      <c r="X45" s="63">
        <f t="shared" si="7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6"/>
        <v>0</v>
      </c>
      <c r="R46" s="64"/>
      <c r="S46" s="56"/>
      <c r="T46" s="71"/>
      <c r="U46" s="56"/>
      <c r="V46" s="72"/>
      <c r="W46" s="58"/>
      <c r="X46" s="63">
        <f t="shared" si="7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6"/>
        <v>0</v>
      </c>
      <c r="R49" s="64"/>
      <c r="S49" s="55"/>
      <c r="T49" s="56"/>
      <c r="U49" s="57"/>
      <c r="V49" s="72"/>
      <c r="W49" s="62"/>
      <c r="X49" s="63">
        <f t="shared" si="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6"/>
        <v>0</v>
      </c>
      <c r="R50" s="64"/>
      <c r="S50" s="56"/>
      <c r="T50" s="74"/>
      <c r="U50" s="57"/>
      <c r="V50" s="72"/>
      <c r="W50" s="77"/>
      <c r="X50" s="63">
        <f t="shared" si="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6"/>
        <v>0</v>
      </c>
      <c r="R51" s="64"/>
      <c r="S51" s="55"/>
      <c r="T51" s="75"/>
      <c r="U51" s="57"/>
      <c r="V51" s="72"/>
      <c r="W51" s="76"/>
      <c r="X51" s="63">
        <f t="shared" si="7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6"/>
        <v>0</v>
      </c>
      <c r="R52" s="64"/>
      <c r="S52" s="56"/>
      <c r="T52" s="71"/>
      <c r="U52" s="699"/>
      <c r="V52" s="72"/>
      <c r="W52" s="62"/>
      <c r="X52" s="63">
        <f t="shared" si="7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6"/>
        <v>0</v>
      </c>
      <c r="R53" s="64"/>
      <c r="S53" s="56"/>
      <c r="T53" s="56"/>
      <c r="U53" s="57"/>
      <c r="V53" s="72"/>
      <c r="W53" s="77"/>
      <c r="X53" s="63">
        <f t="shared" si="7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4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6"/>
        <v>0</v>
      </c>
      <c r="R54" s="64"/>
      <c r="S54" s="56"/>
      <c r="T54" s="56"/>
      <c r="U54" s="61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6"/>
        <v>0</v>
      </c>
      <c r="R55" s="64"/>
      <c r="S55" s="55"/>
      <c r="T55" s="56"/>
      <c r="U55" s="57"/>
      <c r="V55" s="72"/>
      <c r="W55" s="76"/>
      <c r="X55" s="63">
        <f t="shared" si="7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6"/>
        <v>0</v>
      </c>
      <c r="R56" s="64"/>
      <c r="S56" s="56"/>
      <c r="T56" s="71"/>
      <c r="U56" s="699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6"/>
        <v>0</v>
      </c>
      <c r="R57" s="64"/>
      <c r="S57" s="55"/>
      <c r="T57" s="56"/>
      <c r="U57" s="700"/>
      <c r="V57" s="72"/>
      <c r="W57" s="76"/>
      <c r="X57" s="63">
        <f t="shared" si="7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6"/>
        <v>0</v>
      </c>
      <c r="R58" s="64"/>
      <c r="S58" s="55"/>
      <c r="T58" s="75"/>
      <c r="U58" s="61"/>
      <c r="V58" s="72"/>
      <c r="W58" s="77"/>
      <c r="X58" s="63">
        <f t="shared" si="7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6"/>
        <v>0</v>
      </c>
      <c r="R59" s="56"/>
      <c r="S59" s="55"/>
      <c r="T59" s="71"/>
      <c r="U59" s="699"/>
      <c r="V59" s="72"/>
      <c r="W59" s="62"/>
      <c r="X59" s="63">
        <f t="shared" si="7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6"/>
        <v>0</v>
      </c>
      <c r="R60" s="56"/>
      <c r="S60" s="55"/>
      <c r="T60" s="71"/>
      <c r="U60" s="699"/>
      <c r="V60" s="72"/>
      <c r="W60" s="62"/>
      <c r="X60" s="63">
        <f t="shared" si="7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6"/>
        <v>0</v>
      </c>
      <c r="R61" s="56"/>
      <c r="S61" s="55"/>
      <c r="T61" s="71"/>
      <c r="U61" s="699"/>
      <c r="V61" s="72"/>
      <c r="W61" s="62"/>
      <c r="X61" s="63">
        <f t="shared" si="7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6"/>
        <v>0</v>
      </c>
      <c r="R62" s="56"/>
      <c r="S62" s="55"/>
      <c r="T62" s="71"/>
      <c r="U62" s="699"/>
      <c r="V62" s="72"/>
      <c r="W62" s="62"/>
      <c r="X62" s="63">
        <f t="shared" si="7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6"/>
        <v>0</v>
      </c>
      <c r="R63" s="56"/>
      <c r="S63" s="55"/>
      <c r="T63" s="71"/>
      <c r="U63" s="699"/>
      <c r="V63" s="72"/>
      <c r="W63" s="62"/>
      <c r="X63" s="63">
        <f t="shared" si="7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6"/>
        <v>0</v>
      </c>
      <c r="R64" s="56"/>
      <c r="S64" s="55"/>
      <c r="T64" s="71"/>
      <c r="U64" s="699"/>
      <c r="V64" s="72"/>
      <c r="W64" s="62"/>
      <c r="X64" s="63">
        <f t="shared" si="7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6"/>
        <v>0</v>
      </c>
      <c r="R65" s="56"/>
      <c r="S65" s="55"/>
      <c r="T65" s="71"/>
      <c r="U65" s="699"/>
      <c r="V65" s="72"/>
      <c r="W65" s="62"/>
      <c r="X65" s="63">
        <f t="shared" si="7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6"/>
        <v>0</v>
      </c>
      <c r="R66" s="56"/>
      <c r="S66" s="55"/>
      <c r="T66" s="71"/>
      <c r="U66" s="699"/>
      <c r="V66" s="72"/>
      <c r="W66" s="62"/>
      <c r="X66" s="63">
        <f t="shared" si="7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6"/>
        <v>0</v>
      </c>
      <c r="R67" s="56"/>
      <c r="S67" s="55"/>
      <c r="T67" s="71"/>
      <c r="U67" s="699"/>
      <c r="V67" s="72"/>
      <c r="W67" s="62"/>
      <c r="X67" s="63">
        <f t="shared" si="7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6"/>
        <v>0</v>
      </c>
      <c r="R68" s="56"/>
      <c r="S68" s="68"/>
      <c r="T68" s="71"/>
      <c r="U68" s="699"/>
      <c r="V68" s="72"/>
      <c r="W68" s="62"/>
      <c r="X68" s="63">
        <f t="shared" si="7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6"/>
        <v>0</v>
      </c>
      <c r="R69" s="56"/>
      <c r="S69" s="68"/>
      <c r="T69" s="56" t="s">
        <v>2</v>
      </c>
      <c r="U69" s="698"/>
      <c r="V69" s="66"/>
      <c r="W69" s="62"/>
      <c r="X69" s="63">
        <f t="shared" si="7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6"/>
        <v>0</v>
      </c>
      <c r="R70" s="56"/>
      <c r="S70" s="68"/>
      <c r="T70" s="56" t="s">
        <v>2</v>
      </c>
      <c r="U70" s="698"/>
      <c r="V70" s="66"/>
      <c r="W70" s="62"/>
      <c r="X70" s="63">
        <f t="shared" si="7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5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ref="Q71:Q104" si="16">P71*N71</f>
        <v>0</v>
      </c>
      <c r="R71" s="56"/>
      <c r="S71" s="68"/>
      <c r="T71" s="56" t="s">
        <v>2</v>
      </c>
      <c r="U71" s="698"/>
      <c r="V71" s="66"/>
      <c r="W71" s="62"/>
      <c r="X71" s="63">
        <f t="shared" ref="X71:X100" si="17">W71*U71</f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5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698"/>
      <c r="V72" s="66"/>
      <c r="W72" s="62"/>
      <c r="X72" s="63">
        <f t="shared" si="17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5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698"/>
      <c r="V73" s="66"/>
      <c r="W73" s="62"/>
      <c r="X73" s="63">
        <f t="shared" si="17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698"/>
      <c r="V74" s="66"/>
      <c r="W74" s="62"/>
      <c r="X74" s="63">
        <f t="shared" si="17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698"/>
      <c r="V75" s="66"/>
      <c r="W75" s="62"/>
      <c r="X75" s="63">
        <f t="shared" si="17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5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698"/>
      <c r="V76" s="66"/>
      <c r="W76" s="62"/>
      <c r="X76" s="63">
        <f t="shared" si="17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5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698"/>
      <c r="V77" s="66"/>
      <c r="W77" s="62"/>
      <c r="X77" s="63">
        <f t="shared" si="17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5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698"/>
      <c r="V78" s="66"/>
      <c r="W78" s="62"/>
      <c r="X78" s="63">
        <f t="shared" si="17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698"/>
      <c r="V79" s="66"/>
      <c r="W79" s="62"/>
      <c r="X79" s="63">
        <f t="shared" si="17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5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69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69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69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 t="s">
        <v>2</v>
      </c>
      <c r="U84" s="69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13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13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13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13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13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19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13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19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13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19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13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13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13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13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13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  <c r="T100" s="56"/>
      <c r="U100" s="513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 t="shared" si="16"/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 t="shared" si="16"/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 t="shared" si="16"/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 t="shared" si="16"/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31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31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19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31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31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31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0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0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0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  <c r="L163" s="162"/>
      <c r="M163" s="169"/>
      <c r="N163" s="164"/>
      <c r="O163" s="165"/>
      <c r="P163" s="161"/>
      <c r="Q163" s="183"/>
      <c r="R163" s="731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3">
        <v>44654</v>
      </c>
      <c r="I168" s="56"/>
      <c r="J168" s="56" t="s">
        <v>25</v>
      </c>
      <c r="K168" s="59">
        <f t="shared" si="20"/>
        <v>0</v>
      </c>
      <c r="L168" s="133"/>
      <c r="M168" s="163"/>
      <c r="N168" s="164"/>
      <c r="O168" s="165"/>
      <c r="P168" s="161"/>
      <c r="Q168" s="161"/>
      <c r="R168" s="731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3">
        <v>44654</v>
      </c>
      <c r="I169" s="56">
        <v>1</v>
      </c>
      <c r="J169" s="56" t="s">
        <v>25</v>
      </c>
      <c r="K169" s="59">
        <f t="shared" si="20"/>
        <v>284000</v>
      </c>
      <c r="L169" s="133"/>
      <c r="M169" s="198"/>
      <c r="N169" s="164"/>
      <c r="O169" s="165"/>
      <c r="P169" s="161"/>
      <c r="Q169" s="145"/>
      <c r="R169" s="73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3">
        <v>44654</v>
      </c>
      <c r="I170" s="56"/>
      <c r="J170" s="56" t="s">
        <v>25</v>
      </c>
      <c r="K170" s="59">
        <f t="shared" si="20"/>
        <v>0</v>
      </c>
      <c r="L170" s="166"/>
      <c r="M170" s="198"/>
      <c r="N170" s="164"/>
      <c r="O170" s="165"/>
      <c r="P170" s="161"/>
      <c r="Q170" s="161"/>
      <c r="R170" s="73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  <c r="L171" s="166"/>
      <c r="M171" s="198"/>
      <c r="N171" s="164"/>
      <c r="O171" s="165"/>
      <c r="P171" s="161"/>
      <c r="Q171" s="161"/>
      <c r="R171" s="73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  <c r="L173" s="166"/>
      <c r="M173" s="198"/>
      <c r="N173" s="164"/>
      <c r="O173" s="165"/>
      <c r="P173" s="161"/>
      <c r="Q173" s="161"/>
      <c r="R173" s="731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1"/>
        <v>390000</v>
      </c>
      <c r="H177" s="204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1"/>
        <v>0</v>
      </c>
      <c r="H180" s="206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6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7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7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7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2"/>
        <v>680000</v>
      </c>
      <c r="H192" s="131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10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S31" sqref="S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29.140625" customWidth="1"/>
    <col min="13" max="13" width="18" style="205" customWidth="1"/>
    <col min="14" max="14" width="5.42578125" customWidth="1"/>
    <col min="15" max="15" width="4.85546875" customWidth="1"/>
    <col min="16" max="17" width="13.28515625" bestFit="1" customWidth="1"/>
    <col min="18" max="18" width="18.28515625" customWidth="1"/>
    <col min="19" max="19" width="29.140625" customWidth="1"/>
    <col min="20" max="20" width="18" style="5" customWidth="1"/>
    <col min="21" max="21" width="5.7109375" style="696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784" t="s">
        <v>7749</v>
      </c>
      <c r="N6" s="57">
        <v>1</v>
      </c>
      <c r="O6" s="66" t="s">
        <v>26</v>
      </c>
      <c r="P6" s="62">
        <v>310000</v>
      </c>
      <c r="Q6" s="819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26800</v>
      </c>
      <c r="X6" s="63">
        <f>W6*U6</f>
        <v>536000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>AO6*AM6</f>
        <v>480000</v>
      </c>
      <c r="AQ6" s="56" t="s">
        <v>6297</v>
      </c>
      <c r="AR6" s="56" t="s">
        <v>6553</v>
      </c>
      <c r="AS6" s="258"/>
      <c r="AT6" s="56"/>
      <c r="AU6" s="700"/>
      <c r="AV6" s="56"/>
      <c r="AW6" s="76"/>
      <c r="AX6" s="63">
        <f t="shared" ref="AX6:AX14" si="2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3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4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787" t="s">
        <v>7748</v>
      </c>
      <c r="N7" s="57">
        <v>1</v>
      </c>
      <c r="O7" s="72" t="s">
        <v>62</v>
      </c>
      <c r="P7" s="67">
        <v>88000</v>
      </c>
      <c r="Q7" s="819">
        <f t="shared" ref="Q7:Q70" si="5"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ref="X7:X20" si="6">W7*U7</f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 t="shared" ref="AG7:AG29" si="7"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ref="AP7:AP21" si="8">AO7*AM7</f>
        <v>200000</v>
      </c>
      <c r="AQ7" s="56" t="s">
        <v>6297</v>
      </c>
      <c r="AR7" s="56" t="s">
        <v>6553</v>
      </c>
      <c r="AS7" s="486"/>
      <c r="AT7" s="56"/>
      <c r="AU7" s="57"/>
      <c r="AV7" s="72"/>
      <c r="AW7" s="62"/>
      <c r="AX7" s="63">
        <f t="shared" si="2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3"/>
        <v>0</v>
      </c>
      <c r="BI7" s="56"/>
      <c r="BJ7" s="56"/>
      <c r="BK7" s="56"/>
      <c r="BL7" s="55"/>
      <c r="BM7" s="65"/>
      <c r="BN7" s="704"/>
      <c r="BO7" s="67"/>
      <c r="BP7" s="62"/>
      <c r="BQ7" s="63">
        <f t="shared" si="4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787" t="s">
        <v>7748</v>
      </c>
      <c r="N8" s="57">
        <v>1</v>
      </c>
      <c r="O8" s="72" t="s">
        <v>62</v>
      </c>
      <c r="P8" s="67">
        <v>88000</v>
      </c>
      <c r="Q8" s="819">
        <f t="shared" si="5"/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6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si="7"/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850">
        <f t="shared" si="8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2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3"/>
        <v>0</v>
      </c>
      <c r="BI8" s="56"/>
      <c r="BJ8" s="56"/>
      <c r="BK8" s="56"/>
      <c r="BL8" s="55"/>
      <c r="BM8" s="65"/>
      <c r="BN8" s="704"/>
      <c r="BO8" s="67"/>
      <c r="BP8" s="62"/>
      <c r="BQ8" s="63">
        <f t="shared" si="4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787" t="s">
        <v>7748</v>
      </c>
      <c r="N9" s="57">
        <v>5</v>
      </c>
      <c r="O9" s="72" t="s">
        <v>63</v>
      </c>
      <c r="P9" s="117">
        <v>17000</v>
      </c>
      <c r="Q9" s="819">
        <f t="shared" si="5"/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6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819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8"/>
        <v>0</v>
      </c>
      <c r="AQ9" s="56"/>
      <c r="AR9" s="56"/>
      <c r="AS9" s="486"/>
      <c r="AT9" s="56"/>
      <c r="AU9" s="57"/>
      <c r="AV9" s="72"/>
      <c r="AW9" s="62"/>
      <c r="AX9" s="63">
        <f t="shared" si="2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3"/>
        <v>0</v>
      </c>
      <c r="BI9" s="56"/>
      <c r="BJ9" s="56"/>
      <c r="BK9" s="56"/>
      <c r="BL9" s="55"/>
      <c r="BM9" s="65"/>
      <c r="BN9" s="704"/>
      <c r="BO9" s="67"/>
      <c r="BP9" s="62"/>
      <c r="BQ9" s="63">
        <f t="shared" si="4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818" t="s">
        <v>74</v>
      </c>
      <c r="N10" s="83">
        <v>1</v>
      </c>
      <c r="O10" s="56" t="s">
        <v>6607</v>
      </c>
      <c r="P10" s="77">
        <v>6100000</v>
      </c>
      <c r="Q10" s="712">
        <f t="shared" si="5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6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819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8"/>
        <v>0</v>
      </c>
      <c r="AQ10" s="56"/>
      <c r="AR10" s="56"/>
      <c r="AS10" s="486"/>
      <c r="AT10" s="56"/>
      <c r="AU10" s="57"/>
      <c r="AV10" s="72"/>
      <c r="AW10" s="62"/>
      <c r="AX10" s="63">
        <f t="shared" si="2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3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818" t="s">
        <v>74</v>
      </c>
      <c r="N11" s="57">
        <v>1</v>
      </c>
      <c r="O11" s="105" t="s">
        <v>6607</v>
      </c>
      <c r="P11" s="861">
        <v>7920000</v>
      </c>
      <c r="Q11" s="712">
        <f t="shared" si="5"/>
        <v>7920000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6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819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8"/>
        <v>0</v>
      </c>
      <c r="AQ11" s="56"/>
      <c r="AR11" s="56"/>
      <c r="AS11" s="486"/>
      <c r="AT11" s="56"/>
      <c r="AU11" s="57"/>
      <c r="AV11" s="72"/>
      <c r="AW11" s="62"/>
      <c r="AX11" s="63">
        <f t="shared" si="2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3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4"/>
        <v>0</v>
      </c>
      <c r="BR11" s="56"/>
      <c r="BS11" s="56"/>
      <c r="BT11" s="89"/>
      <c r="BU11" s="90"/>
      <c r="BV11" s="91"/>
      <c r="BW11" s="92"/>
      <c r="BX11" s="93"/>
      <c r="BY11" s="73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784" t="s">
        <v>74</v>
      </c>
      <c r="N12" s="87">
        <v>1</v>
      </c>
      <c r="O12" s="177" t="s">
        <v>6607</v>
      </c>
      <c r="P12" s="744">
        <v>6850000</v>
      </c>
      <c r="Q12" s="712">
        <f t="shared" si="5"/>
        <v>6850000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6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819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>SUM(AP6:AP11)</f>
        <v>855000</v>
      </c>
      <c r="AQ12" s="56"/>
      <c r="AR12" s="56"/>
      <c r="AS12" s="486"/>
      <c r="AT12" s="56"/>
      <c r="AU12" s="57"/>
      <c r="AV12" s="72"/>
      <c r="AW12" s="62"/>
      <c r="AX12" s="63">
        <f t="shared" si="2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3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4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784" t="s">
        <v>7755</v>
      </c>
      <c r="N13" s="129" t="s">
        <v>6911</v>
      </c>
      <c r="O13" s="72" t="s">
        <v>29</v>
      </c>
      <c r="P13" s="117">
        <v>12500</v>
      </c>
      <c r="Q13" s="63">
        <f t="shared" si="5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6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819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8"/>
        <v>0</v>
      </c>
      <c r="AQ13" s="56"/>
      <c r="AR13" s="56"/>
      <c r="AS13" s="486"/>
      <c r="AT13" s="56"/>
      <c r="AU13" s="57"/>
      <c r="AV13" s="72"/>
      <c r="AW13" s="62"/>
      <c r="AX13" s="63">
        <f t="shared" si="2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3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784" t="s">
        <v>7755</v>
      </c>
      <c r="N14" s="57">
        <v>4</v>
      </c>
      <c r="O14" s="72" t="s">
        <v>29</v>
      </c>
      <c r="P14" s="62">
        <v>35000</v>
      </c>
      <c r="Q14" s="63">
        <f t="shared" si="5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819">
        <f t="shared" si="6"/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819">
        <f t="shared" si="7"/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8"/>
        <v>0</v>
      </c>
      <c r="AQ14" s="64"/>
      <c r="AR14" s="56"/>
      <c r="AS14" s="486"/>
      <c r="AT14" s="56"/>
      <c r="AU14" s="57"/>
      <c r="AV14" s="72"/>
      <c r="AW14" s="62"/>
      <c r="AX14" s="63">
        <f t="shared" si="2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3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784" t="s">
        <v>7755</v>
      </c>
      <c r="N15" s="129" t="s">
        <v>6601</v>
      </c>
      <c r="O15" s="72" t="s">
        <v>29</v>
      </c>
      <c r="P15" s="117">
        <v>65000</v>
      </c>
      <c r="Q15" s="63">
        <f t="shared" si="5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822">
        <f t="shared" si="6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7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8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3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784" t="s">
        <v>7755</v>
      </c>
      <c r="N16" s="57">
        <v>4</v>
      </c>
      <c r="O16" s="72" t="s">
        <v>29</v>
      </c>
      <c r="P16" s="62">
        <v>45000</v>
      </c>
      <c r="Q16" s="63">
        <f t="shared" si="5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819">
        <f t="shared" si="6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819">
        <f t="shared" si="7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8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3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784" t="s">
        <v>7755</v>
      </c>
      <c r="N17" s="57">
        <v>4</v>
      </c>
      <c r="O17" s="72" t="s">
        <v>29</v>
      </c>
      <c r="P17" s="62">
        <v>50000</v>
      </c>
      <c r="Q17" s="63">
        <f t="shared" si="5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819">
        <f t="shared" si="6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819">
        <f t="shared" si="7"/>
        <v>200000</v>
      </c>
      <c r="AH17" s="64" t="s">
        <v>415</v>
      </c>
      <c r="AI17" s="56" t="s">
        <v>6551</v>
      </c>
      <c r="AK17" s="707"/>
      <c r="AL17" s="708"/>
      <c r="AM17" s="709"/>
      <c r="AN17" s="710"/>
      <c r="AO17" s="711"/>
      <c r="AP17" s="63">
        <f t="shared" si="8"/>
        <v>0</v>
      </c>
      <c r="AQ17" s="105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C17" s="56"/>
      <c r="BD17" s="56"/>
      <c r="BE17" s="57"/>
      <c r="BF17" s="72"/>
      <c r="BG17" s="62"/>
      <c r="BH17" s="63">
        <f t="shared" si="3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784" t="s">
        <v>7736</v>
      </c>
      <c r="N18" s="87">
        <v>1</v>
      </c>
      <c r="O18" s="72" t="s">
        <v>29</v>
      </c>
      <c r="P18" s="62">
        <v>300000</v>
      </c>
      <c r="Q18" s="819">
        <f t="shared" si="5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819">
        <f t="shared" si="6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7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8"/>
        <v>0</v>
      </c>
      <c r="AQ18" s="56"/>
      <c r="AR18" s="73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784" t="s">
        <v>7739</v>
      </c>
      <c r="N19" s="57">
        <v>10</v>
      </c>
      <c r="O19" s="72" t="s">
        <v>29</v>
      </c>
      <c r="P19" s="62">
        <v>1500</v>
      </c>
      <c r="Q19" s="819">
        <f t="shared" si="5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819">
        <f t="shared" si="6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7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784" t="s">
        <v>7739</v>
      </c>
      <c r="N20" s="57">
        <v>10</v>
      </c>
      <c r="O20" s="72" t="s">
        <v>29</v>
      </c>
      <c r="P20" s="62">
        <v>3000</v>
      </c>
      <c r="Q20" s="819">
        <f t="shared" si="5"/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819">
        <f t="shared" si="6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7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si="5"/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7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5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85" si="12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819">
        <f t="shared" si="7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5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2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>
        <f t="shared" si="7"/>
        <v>0</v>
      </c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7750</v>
      </c>
      <c r="M24" s="788" t="s">
        <v>7742</v>
      </c>
      <c r="N24" s="57">
        <v>5</v>
      </c>
      <c r="O24" s="72" t="s">
        <v>7743</v>
      </c>
      <c r="P24" s="819">
        <v>99000</v>
      </c>
      <c r="Q24" s="63">
        <f t="shared" si="5"/>
        <v>495000</v>
      </c>
      <c r="R24" s="64" t="s">
        <v>7751</v>
      </c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2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 t="shared" si="7"/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4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5">I25*F25</f>
        <v>840000</v>
      </c>
      <c r="L25" s="56" t="s">
        <v>7752</v>
      </c>
      <c r="M25" s="788" t="s">
        <v>7742</v>
      </c>
      <c r="N25" s="83">
        <v>8</v>
      </c>
      <c r="O25" s="72" t="s">
        <v>7743</v>
      </c>
      <c r="P25" s="76">
        <f>240000/8</f>
        <v>30000</v>
      </c>
      <c r="Q25" s="819">
        <f t="shared" si="5"/>
        <v>240000</v>
      </c>
      <c r="R25" s="64" t="s">
        <v>421</v>
      </c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2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 t="shared" si="7"/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4"/>
        <v>18400000</v>
      </c>
      <c r="H26" s="113" t="s">
        <v>49</v>
      </c>
      <c r="I26" s="61">
        <v>0</v>
      </c>
      <c r="J26" s="110" t="s">
        <v>25</v>
      </c>
      <c r="K26" s="98">
        <f t="shared" si="15"/>
        <v>0</v>
      </c>
      <c r="L26" s="56" t="s">
        <v>7753</v>
      </c>
      <c r="M26" s="787" t="s">
        <v>7754</v>
      </c>
      <c r="N26" s="61">
        <v>1</v>
      </c>
      <c r="O26" s="56"/>
      <c r="P26" s="98">
        <v>-500000</v>
      </c>
      <c r="Q26" s="63"/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2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63">
        <f>SUM(AG6:AG25)</f>
        <v>4344000</v>
      </c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4"/>
        <v>5000000</v>
      </c>
      <c r="H27" s="114" t="s">
        <v>99</v>
      </c>
      <c r="I27" s="61">
        <v>0</v>
      </c>
      <c r="J27" s="110" t="s">
        <v>25</v>
      </c>
      <c r="K27" s="98">
        <f t="shared" si="15"/>
        <v>0</v>
      </c>
      <c r="L27" s="55"/>
      <c r="M27" s="80"/>
      <c r="N27" s="57"/>
      <c r="O27" s="56"/>
      <c r="P27" s="67"/>
      <c r="Q27" s="63">
        <f t="shared" si="5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2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63">
        <f t="shared" si="7"/>
        <v>0</v>
      </c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4"/>
        <v>1320000</v>
      </c>
      <c r="H28" s="115" t="s">
        <v>102</v>
      </c>
      <c r="I28" s="61">
        <v>0</v>
      </c>
      <c r="J28" s="110" t="s">
        <v>25</v>
      </c>
      <c r="K28" s="98">
        <f t="shared" si="15"/>
        <v>0</v>
      </c>
      <c r="L28" s="55"/>
      <c r="M28" s="80"/>
      <c r="N28" s="57"/>
      <c r="O28" s="66"/>
      <c r="P28" s="62"/>
      <c r="Q28" s="63">
        <f t="shared" si="5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2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3">
        <f t="shared" si="7"/>
        <v>0</v>
      </c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4"/>
        <v>400000</v>
      </c>
      <c r="H29" s="79">
        <v>45205</v>
      </c>
      <c r="I29" s="61">
        <v>0</v>
      </c>
      <c r="J29" s="110" t="s">
        <v>25</v>
      </c>
      <c r="K29" s="98">
        <f t="shared" si="15"/>
        <v>0</v>
      </c>
      <c r="L29" s="55"/>
      <c r="M29" s="80"/>
      <c r="N29" s="57"/>
      <c r="O29" s="72"/>
      <c r="P29" s="62"/>
      <c r="Q29" s="63">
        <f t="shared" si="5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2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63">
        <f t="shared" si="7"/>
        <v>0</v>
      </c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4"/>
        <v>331000</v>
      </c>
      <c r="H30" s="79">
        <v>45205</v>
      </c>
      <c r="I30" s="61">
        <v>0</v>
      </c>
      <c r="J30" s="110" t="s">
        <v>25</v>
      </c>
      <c r="K30" s="98">
        <f t="shared" si="15"/>
        <v>0</v>
      </c>
      <c r="L30" s="56"/>
      <c r="M30" s="80"/>
      <c r="N30" s="56"/>
      <c r="O30" s="56"/>
      <c r="P30" s="58"/>
      <c r="Q30" s="63">
        <f>SUM(Q6:Q29)</f>
        <v>23616000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 t="shared" si="12"/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4"/>
        <v>993000</v>
      </c>
      <c r="H31" s="122" t="s">
        <v>110</v>
      </c>
      <c r="I31" s="61">
        <v>0</v>
      </c>
      <c r="J31" s="110" t="s">
        <v>25</v>
      </c>
      <c r="K31" s="98">
        <f t="shared" si="15"/>
        <v>0</v>
      </c>
      <c r="L31" s="56"/>
      <c r="M31" s="80"/>
      <c r="N31" s="57"/>
      <c r="O31" s="56"/>
      <c r="P31" s="58"/>
      <c r="Q31" s="63">
        <f t="shared" si="5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si="12"/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4"/>
        <v>190000</v>
      </c>
      <c r="H32" s="123" t="s">
        <v>113</v>
      </c>
      <c r="I32" s="61">
        <v>0</v>
      </c>
      <c r="J32" s="110" t="s">
        <v>25</v>
      </c>
      <c r="K32" s="98">
        <f t="shared" si="15"/>
        <v>0</v>
      </c>
      <c r="L32" s="55"/>
      <c r="M32" s="56"/>
      <c r="N32" s="129"/>
      <c r="O32" s="100"/>
      <c r="P32" s="117"/>
      <c r="Q32" s="63">
        <f t="shared" si="5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2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4"/>
        <v>908000</v>
      </c>
      <c r="H33" s="128" t="s">
        <v>110</v>
      </c>
      <c r="I33" s="61">
        <v>1</v>
      </c>
      <c r="J33" s="110" t="s">
        <v>25</v>
      </c>
      <c r="K33" s="98">
        <f t="shared" si="15"/>
        <v>227000</v>
      </c>
      <c r="L33" s="55"/>
      <c r="M33" s="56"/>
      <c r="N33" s="129"/>
      <c r="O33" s="56"/>
      <c r="P33" s="117"/>
      <c r="Q33" s="63">
        <f t="shared" si="5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29200</v>
      </c>
      <c r="X33" s="63">
        <f t="shared" si="12"/>
        <v>116800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4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5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2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4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5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2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4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5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36500</v>
      </c>
      <c r="X36" s="63">
        <f t="shared" si="12"/>
        <v>219000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4"/>
        <v>2227500</v>
      </c>
      <c r="H37" s="79">
        <v>45205</v>
      </c>
      <c r="I37" s="61"/>
      <c r="J37" s="110" t="s">
        <v>25</v>
      </c>
      <c r="K37" s="98">
        <f t="shared" ref="K37:K72" si="17">I37*F37</f>
        <v>0</v>
      </c>
      <c r="L37" s="55"/>
      <c r="M37" s="56"/>
      <c r="N37" s="129"/>
      <c r="O37" s="56"/>
      <c r="P37" s="117"/>
      <c r="Q37" s="63">
        <f t="shared" si="5"/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2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4"/>
        <v>1300000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5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2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4"/>
        <v>2297750</v>
      </c>
      <c r="H39" s="79">
        <v>45246</v>
      </c>
      <c r="I39" s="61"/>
      <c r="J39" s="110" t="s">
        <v>25</v>
      </c>
      <c r="K39" s="98">
        <f t="shared" si="17"/>
        <v>0</v>
      </c>
      <c r="L39" s="55"/>
      <c r="M39" s="56"/>
      <c r="N39" s="129"/>
      <c r="O39" s="56"/>
      <c r="P39" s="117"/>
      <c r="Q39" s="63">
        <f t="shared" si="5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2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4"/>
        <v>1815000</v>
      </c>
      <c r="H40" s="79">
        <v>45205</v>
      </c>
      <c r="I40" s="61">
        <v>8</v>
      </c>
      <c r="J40" s="110" t="s">
        <v>25</v>
      </c>
      <c r="K40" s="98">
        <f t="shared" si="17"/>
        <v>968000</v>
      </c>
      <c r="L40" s="55"/>
      <c r="M40" s="56"/>
      <c r="N40" s="129"/>
      <c r="O40" s="56"/>
      <c r="P40" s="117"/>
      <c r="Q40" s="63">
        <f t="shared" si="5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2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4"/>
        <v>1155000</v>
      </c>
      <c r="H41" s="79">
        <v>45205</v>
      </c>
      <c r="I41" s="61">
        <v>8</v>
      </c>
      <c r="J41" s="110" t="s">
        <v>25</v>
      </c>
      <c r="K41" s="98">
        <f t="shared" si="17"/>
        <v>616000</v>
      </c>
      <c r="L41" s="55"/>
      <c r="M41" s="56"/>
      <c r="N41" s="129"/>
      <c r="O41" s="56"/>
      <c r="P41" s="117"/>
      <c r="Q41" s="63">
        <f t="shared" si="5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2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4"/>
        <v>345000</v>
      </c>
      <c r="H42" s="132" t="s">
        <v>127</v>
      </c>
      <c r="I42" s="61"/>
      <c r="J42" s="110" t="s">
        <v>25</v>
      </c>
      <c r="K42" s="98">
        <f t="shared" si="17"/>
        <v>0</v>
      </c>
      <c r="L42" s="56"/>
      <c r="M42" s="56"/>
      <c r="N42" s="129"/>
      <c r="O42" s="56"/>
      <c r="P42" s="62"/>
      <c r="Q42" s="63">
        <f t="shared" si="5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 t="shared" si="12"/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4"/>
        <v>400000</v>
      </c>
      <c r="H43" s="79">
        <v>45226</v>
      </c>
      <c r="I43" s="57">
        <v>9</v>
      </c>
      <c r="J43" s="110" t="s">
        <v>25</v>
      </c>
      <c r="K43" s="98">
        <f t="shared" si="17"/>
        <v>360000</v>
      </c>
      <c r="L43" s="56"/>
      <c r="M43" s="75"/>
      <c r="N43" s="130"/>
      <c r="O43" s="56"/>
      <c r="P43" s="131"/>
      <c r="Q43" s="63">
        <f t="shared" si="5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 t="shared" si="12"/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4"/>
        <v>14800000</v>
      </c>
      <c r="H44" s="115" t="s">
        <v>132</v>
      </c>
      <c r="I44" s="61">
        <v>10</v>
      </c>
      <c r="J44" s="110" t="s">
        <v>122</v>
      </c>
      <c r="K44" s="98">
        <f t="shared" si="17"/>
        <v>1480000</v>
      </c>
      <c r="L44" s="55"/>
      <c r="M44" s="56"/>
      <c r="N44" s="129"/>
      <c r="O44" s="56"/>
      <c r="P44" s="62"/>
      <c r="Q44" s="63">
        <f t="shared" si="5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 t="shared" si="12"/>
        <v>90000</v>
      </c>
      <c r="Y44" s="64" t="s">
        <v>6324</v>
      </c>
      <c r="Z44" s="56"/>
      <c r="AA44" s="135"/>
      <c r="AB44" s="732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4"/>
        <v>1000000</v>
      </c>
      <c r="H45" s="2">
        <v>45184</v>
      </c>
      <c r="I45" s="61">
        <v>1</v>
      </c>
      <c r="J45" s="136" t="s">
        <v>67</v>
      </c>
      <c r="K45" s="98">
        <f t="shared" si="17"/>
        <v>500000</v>
      </c>
      <c r="L45" s="55"/>
      <c r="M45" s="80"/>
      <c r="N45" s="120"/>
      <c r="O45" s="56"/>
      <c r="P45" s="121"/>
      <c r="Q45" s="63">
        <f t="shared" si="5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 t="shared" si="12"/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4"/>
        <v>0</v>
      </c>
      <c r="H46" s="103"/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5"/>
        <v>0</v>
      </c>
      <c r="R46" s="64"/>
      <c r="S46" s="55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4"/>
        <v>4192500</v>
      </c>
      <c r="H47" s="79">
        <v>45251</v>
      </c>
      <c r="I47" s="61"/>
      <c r="J47" s="110" t="s">
        <v>25</v>
      </c>
      <c r="K47" s="98">
        <f t="shared" si="17"/>
        <v>0</v>
      </c>
      <c r="L47" s="56"/>
      <c r="M47" s="80"/>
      <c r="N47" s="120"/>
      <c r="O47" s="56"/>
      <c r="P47" s="121"/>
      <c r="Q47" s="63">
        <f t="shared" si="5"/>
        <v>0</v>
      </c>
      <c r="R47" s="64"/>
      <c r="S47" s="55"/>
      <c r="T47" s="56"/>
      <c r="U47" s="57"/>
      <c r="V47" s="72"/>
      <c r="W47" s="117"/>
      <c r="X47" s="63">
        <f t="shared" si="12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4"/>
        <v>300000</v>
      </c>
      <c r="H48" s="79">
        <v>45187</v>
      </c>
      <c r="I48" s="61">
        <v>6</v>
      </c>
      <c r="J48" s="136" t="s">
        <v>67</v>
      </c>
      <c r="K48" s="98">
        <f t="shared" si="17"/>
        <v>180000</v>
      </c>
      <c r="L48" s="81"/>
      <c r="M48" s="80"/>
      <c r="N48" s="57"/>
      <c r="O48" s="56"/>
      <c r="P48" s="77"/>
      <c r="Q48" s="63">
        <f t="shared" si="5"/>
        <v>0</v>
      </c>
      <c r="R48" s="64"/>
      <c r="S48" s="56"/>
      <c r="T48" s="56"/>
      <c r="U48" s="129"/>
      <c r="V48" s="72"/>
      <c r="W48" s="117"/>
      <c r="X48" s="63">
        <f t="shared" si="12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4"/>
        <v>4500000</v>
      </c>
      <c r="H49" s="57" t="s">
        <v>139</v>
      </c>
      <c r="I49" s="61">
        <v>0</v>
      </c>
      <c r="J49" s="110" t="s">
        <v>25</v>
      </c>
      <c r="K49" s="98">
        <f t="shared" si="17"/>
        <v>0</v>
      </c>
      <c r="L49" s="56"/>
      <c r="M49" s="56"/>
      <c r="N49" s="57"/>
      <c r="O49" s="56"/>
      <c r="P49" s="62"/>
      <c r="Q49" s="63">
        <f t="shared" si="5"/>
        <v>0</v>
      </c>
      <c r="R49" s="64"/>
      <c r="S49" s="56"/>
      <c r="T49" s="56"/>
      <c r="U49" s="57"/>
      <c r="V49" s="72"/>
      <c r="W49" s="62"/>
      <c r="X49" s="63">
        <f>SUM(X6:X48)</f>
        <v>6759175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4"/>
        <v>6000000</v>
      </c>
      <c r="H50" s="79">
        <v>45218</v>
      </c>
      <c r="I50" s="61">
        <v>2</v>
      </c>
      <c r="J50" s="110" t="s">
        <v>25</v>
      </c>
      <c r="K50" s="98">
        <f t="shared" si="17"/>
        <v>800000</v>
      </c>
      <c r="L50" s="56"/>
      <c r="M50" s="137"/>
      <c r="N50" s="138"/>
      <c r="O50" s="56"/>
      <c r="P50" s="139"/>
      <c r="Q50" s="63">
        <f t="shared" si="5"/>
        <v>0</v>
      </c>
      <c r="R50" s="64"/>
      <c r="S50" s="56"/>
      <c r="T50" s="56"/>
      <c r="U50" s="57"/>
      <c r="V50" s="72"/>
      <c r="W50" s="62"/>
      <c r="X50" s="63">
        <f t="shared" si="12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4"/>
        <v>138000</v>
      </c>
      <c r="H51" s="79">
        <v>45198</v>
      </c>
      <c r="I51" s="57"/>
      <c r="J51" s="110" t="s">
        <v>25</v>
      </c>
      <c r="K51" s="98">
        <f t="shared" si="17"/>
        <v>0</v>
      </c>
      <c r="L51" s="56"/>
      <c r="M51" s="137"/>
      <c r="N51" s="140"/>
      <c r="O51" s="56"/>
      <c r="P51" s="141"/>
      <c r="Q51" s="63">
        <f t="shared" si="5"/>
        <v>0</v>
      </c>
      <c r="R51" s="64"/>
      <c r="S51" s="68"/>
      <c r="T51" s="56"/>
      <c r="U51" s="57"/>
      <c r="V51" s="72"/>
      <c r="W51" s="62"/>
      <c r="X51" s="63">
        <f>SUM(X49,AG26,AP12)</f>
        <v>11958175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4"/>
        <v>308000</v>
      </c>
      <c r="H52" s="79">
        <v>45181</v>
      </c>
      <c r="I52" s="57">
        <v>5</v>
      </c>
      <c r="J52" s="110" t="s">
        <v>25</v>
      </c>
      <c r="K52" s="98">
        <f t="shared" si="17"/>
        <v>220000</v>
      </c>
      <c r="L52" s="56"/>
      <c r="M52" s="137"/>
      <c r="N52" s="140"/>
      <c r="O52" s="56"/>
      <c r="P52" s="141"/>
      <c r="Q52" s="63">
        <f t="shared" si="5"/>
        <v>0</v>
      </c>
      <c r="R52" s="64"/>
      <c r="S52" s="56"/>
      <c r="T52" s="56"/>
      <c r="U52" s="61"/>
      <c r="V52" s="72"/>
      <c r="W52" s="62"/>
      <c r="X52" s="63">
        <f t="shared" si="12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4"/>
        <v>186000</v>
      </c>
      <c r="H53" s="79">
        <v>45225</v>
      </c>
      <c r="I53" s="106"/>
      <c r="J53" s="110" t="s">
        <v>25</v>
      </c>
      <c r="K53" s="98">
        <f t="shared" si="17"/>
        <v>0</v>
      </c>
      <c r="L53" s="56"/>
      <c r="M53" s="137"/>
      <c r="N53" s="116"/>
      <c r="O53" s="56"/>
      <c r="P53" s="117"/>
      <c r="Q53" s="63">
        <f t="shared" si="5"/>
        <v>0</v>
      </c>
      <c r="R53" s="64"/>
      <c r="S53" s="95"/>
      <c r="T53" s="56"/>
      <c r="U53" s="83"/>
      <c r="V53" s="72"/>
      <c r="W53" s="77"/>
      <c r="X53" s="63">
        <f t="shared" si="12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4"/>
        <v>220000</v>
      </c>
      <c r="H54" s="114" t="s">
        <v>150</v>
      </c>
      <c r="I54" s="57">
        <v>1</v>
      </c>
      <c r="J54" s="110" t="s">
        <v>25</v>
      </c>
      <c r="K54" s="98">
        <f t="shared" si="17"/>
        <v>110000</v>
      </c>
      <c r="L54" s="68"/>
      <c r="M54" s="137"/>
      <c r="N54" s="116"/>
      <c r="O54" s="56"/>
      <c r="P54" s="117"/>
      <c r="Q54" s="63">
        <f t="shared" si="5"/>
        <v>0</v>
      </c>
      <c r="R54" s="64"/>
      <c r="S54" s="56"/>
      <c r="T54" s="71"/>
      <c r="U54" s="56"/>
      <c r="V54" s="72"/>
      <c r="W54" s="58"/>
      <c r="X54" s="63">
        <f t="shared" si="12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4"/>
        <v>3250000</v>
      </c>
      <c r="H55" s="103" t="s">
        <v>153</v>
      </c>
      <c r="I55" s="57">
        <v>7</v>
      </c>
      <c r="J55" s="110" t="s">
        <v>25</v>
      </c>
      <c r="K55" s="98">
        <f t="shared" si="17"/>
        <v>2275000</v>
      </c>
      <c r="L55" s="56"/>
      <c r="M55" s="137"/>
      <c r="N55" s="138"/>
      <c r="O55" s="56"/>
      <c r="P55" s="139"/>
      <c r="Q55" s="63">
        <f t="shared" si="5"/>
        <v>0</v>
      </c>
      <c r="R55" s="64"/>
      <c r="S55" s="56"/>
      <c r="T55" s="56"/>
      <c r="U55" s="57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4"/>
        <v>4050000</v>
      </c>
      <c r="H56" s="82">
        <v>44165</v>
      </c>
      <c r="I56" s="57">
        <v>0</v>
      </c>
      <c r="J56" s="110" t="s">
        <v>25</v>
      </c>
      <c r="K56" s="98">
        <f t="shared" si="17"/>
        <v>0</v>
      </c>
      <c r="L56" s="56"/>
      <c r="M56" s="137"/>
      <c r="N56" s="116"/>
      <c r="O56" s="56"/>
      <c r="P56" s="117"/>
      <c r="Q56" s="63">
        <f t="shared" si="5"/>
        <v>0</v>
      </c>
      <c r="R56" s="64"/>
      <c r="S56" s="55"/>
      <c r="T56" s="56"/>
      <c r="U56" s="57"/>
      <c r="V56" s="72"/>
      <c r="W56" s="62"/>
      <c r="X56" s="63">
        <f t="shared" si="12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4"/>
        <v>3003000</v>
      </c>
      <c r="H57" s="79">
        <v>45134</v>
      </c>
      <c r="I57" s="57">
        <v>8</v>
      </c>
      <c r="J57" s="143" t="s">
        <v>25</v>
      </c>
      <c r="K57" s="98">
        <f t="shared" si="17"/>
        <v>1716000</v>
      </c>
      <c r="L57" s="56"/>
      <c r="M57" s="137"/>
      <c r="N57" s="116"/>
      <c r="O57" s="56"/>
      <c r="P57" s="117"/>
      <c r="Q57" s="63">
        <f t="shared" si="5"/>
        <v>0</v>
      </c>
      <c r="R57" s="64"/>
      <c r="S57" s="55"/>
      <c r="T57" s="56"/>
      <c r="U57" s="57"/>
      <c r="V57" s="72"/>
      <c r="W57" s="62"/>
      <c r="X57" s="63">
        <f t="shared" si="12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5"/>
        <v>0</v>
      </c>
      <c r="R58" s="64"/>
      <c r="S58" s="56"/>
      <c r="T58" s="74"/>
      <c r="U58" s="57"/>
      <c r="V58" s="72"/>
      <c r="W58" s="77"/>
      <c r="X58" s="63">
        <f t="shared" si="12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5"/>
        <v>0</v>
      </c>
      <c r="R59" s="56"/>
      <c r="S59" s="55"/>
      <c r="T59" s="75"/>
      <c r="U59" s="57"/>
      <c r="V59" s="72"/>
      <c r="W59" s="76"/>
      <c r="X59" s="63">
        <f t="shared" si="12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4"/>
        <v>1700000</v>
      </c>
      <c r="H60" s="103" t="s">
        <v>160</v>
      </c>
      <c r="I60" s="57">
        <v>0</v>
      </c>
      <c r="J60" s="65" t="s">
        <v>25</v>
      </c>
      <c r="K60" s="59">
        <f t="shared" si="17"/>
        <v>0</v>
      </c>
      <c r="L60" s="56"/>
      <c r="M60" s="56"/>
      <c r="N60" s="56"/>
      <c r="O60" s="56"/>
      <c r="P60" s="58"/>
      <c r="Q60" s="63">
        <f t="shared" si="5"/>
        <v>0</v>
      </c>
      <c r="R60" s="56"/>
      <c r="S60" s="56"/>
      <c r="T60" s="71"/>
      <c r="U60" s="699"/>
      <c r="V60" s="72"/>
      <c r="W60" s="62"/>
      <c r="X60" s="63">
        <f t="shared" si="12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4"/>
        <v>160000</v>
      </c>
      <c r="H61" s="103" t="s">
        <v>166</v>
      </c>
      <c r="I61" s="57">
        <v>1</v>
      </c>
      <c r="J61" s="65" t="s">
        <v>25</v>
      </c>
      <c r="K61" s="59">
        <f t="shared" si="17"/>
        <v>80000</v>
      </c>
      <c r="L61" s="56"/>
      <c r="M61" s="56"/>
      <c r="N61" s="56"/>
      <c r="O61" s="56"/>
      <c r="P61" s="58"/>
      <c r="Q61" s="63">
        <f t="shared" si="5"/>
        <v>0</v>
      </c>
      <c r="R61" s="56"/>
      <c r="S61" s="56"/>
      <c r="T61" s="56"/>
      <c r="U61" s="57"/>
      <c r="V61" s="72"/>
      <c r="W61" s="77"/>
      <c r="X61" s="63">
        <f t="shared" si="12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4"/>
        <v>250000</v>
      </c>
      <c r="H62" s="103" t="s">
        <v>166</v>
      </c>
      <c r="I62" s="57">
        <v>0</v>
      </c>
      <c r="J62" s="65" t="s">
        <v>25</v>
      </c>
      <c r="K62" s="59">
        <f t="shared" si="17"/>
        <v>0</v>
      </c>
      <c r="L62" s="56"/>
      <c r="M62" s="56"/>
      <c r="N62" s="56"/>
      <c r="O62" s="56"/>
      <c r="P62" s="56"/>
      <c r="Q62" s="63">
        <f t="shared" si="5"/>
        <v>0</v>
      </c>
      <c r="R62" s="56"/>
      <c r="S62" s="56"/>
      <c r="T62" s="56"/>
      <c r="U62" s="61"/>
      <c r="V62" s="72"/>
      <c r="W62" s="76"/>
      <c r="X62" s="63">
        <f t="shared" si="12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7"/>
        <v>288000</v>
      </c>
      <c r="L63" s="56"/>
      <c r="M63" s="56"/>
      <c r="N63" s="56"/>
      <c r="O63" s="56"/>
      <c r="P63" s="56"/>
      <c r="Q63" s="63">
        <f t="shared" si="5"/>
        <v>0</v>
      </c>
      <c r="R63" s="56"/>
      <c r="S63" s="55"/>
      <c r="T63" s="56"/>
      <c r="U63" s="57"/>
      <c r="V63" s="72"/>
      <c r="W63" s="76"/>
      <c r="X63" s="63">
        <f t="shared" si="12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4"/>
        <v>1950000</v>
      </c>
      <c r="H64" s="103">
        <v>44986</v>
      </c>
      <c r="I64" s="57">
        <v>8</v>
      </c>
      <c r="J64" s="65" t="s">
        <v>25</v>
      </c>
      <c r="K64" s="59">
        <f t="shared" si="17"/>
        <v>312000</v>
      </c>
      <c r="L64" s="56"/>
      <c r="M64" s="56"/>
      <c r="N64" s="56"/>
      <c r="O64" s="56"/>
      <c r="P64" s="56"/>
      <c r="Q64" s="63">
        <f t="shared" si="5"/>
        <v>0</v>
      </c>
      <c r="R64" s="56"/>
      <c r="S64" s="56"/>
      <c r="T64" s="71"/>
      <c r="U64" s="699"/>
      <c r="V64" s="72"/>
      <c r="W64" s="62"/>
      <c r="X64" s="63">
        <f t="shared" si="12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4"/>
        <v>828000</v>
      </c>
      <c r="H65" s="103" t="s">
        <v>173</v>
      </c>
      <c r="I65" s="57">
        <v>3</v>
      </c>
      <c r="J65" s="65" t="s">
        <v>25</v>
      </c>
      <c r="K65" s="59">
        <f t="shared" si="17"/>
        <v>414000</v>
      </c>
      <c r="L65" s="56"/>
      <c r="M65" s="56"/>
      <c r="N65" s="56"/>
      <c r="O65" s="56"/>
      <c r="P65" s="56"/>
      <c r="Q65" s="63">
        <f t="shared" si="5"/>
        <v>0</v>
      </c>
      <c r="R65" s="56"/>
      <c r="S65" s="55"/>
      <c r="T65" s="56"/>
      <c r="U65" s="700"/>
      <c r="V65" s="72"/>
      <c r="W65" s="76"/>
      <c r="X65" s="63">
        <f t="shared" si="12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7"/>
        <v>125000</v>
      </c>
      <c r="L66" s="56"/>
      <c r="M66" s="56"/>
      <c r="N66" s="56"/>
      <c r="O66" s="56"/>
      <c r="P66" s="56"/>
      <c r="Q66" s="63">
        <f t="shared" si="5"/>
        <v>0</v>
      </c>
      <c r="R66" s="56"/>
      <c r="S66" s="55"/>
      <c r="T66" s="75"/>
      <c r="U66" s="61"/>
      <c r="V66" s="72"/>
      <c r="W66" s="77"/>
      <c r="X66" s="63">
        <f t="shared" si="12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7"/>
        <v>675000</v>
      </c>
      <c r="L67" s="56"/>
      <c r="M67" s="56"/>
      <c r="N67" s="56"/>
      <c r="O67" s="56"/>
      <c r="P67" s="56"/>
      <c r="Q67" s="63">
        <f t="shared" si="5"/>
        <v>0</v>
      </c>
      <c r="R67" s="56"/>
      <c r="S67" s="55"/>
      <c r="T67" s="71"/>
      <c r="U67" s="699"/>
      <c r="V67" s="72"/>
      <c r="W67" s="62"/>
      <c r="X67" s="63">
        <f t="shared" si="12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4"/>
        <v>2220000</v>
      </c>
      <c r="H68" s="79">
        <v>45251</v>
      </c>
      <c r="I68" s="57"/>
      <c r="J68" s="65" t="s">
        <v>25</v>
      </c>
      <c r="K68" s="59">
        <f t="shared" si="17"/>
        <v>0</v>
      </c>
      <c r="L68" s="56"/>
      <c r="M68" s="56"/>
      <c r="N68" s="56"/>
      <c r="O68" s="56"/>
      <c r="P68" s="56"/>
      <c r="Q68" s="63">
        <f t="shared" si="5"/>
        <v>0</v>
      </c>
      <c r="R68" s="56"/>
      <c r="S68" s="55"/>
      <c r="T68" s="71"/>
      <c r="U68" s="699"/>
      <c r="V68" s="72"/>
      <c r="W68" s="62"/>
      <c r="X68" s="63">
        <f t="shared" si="12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7"/>
        <v>1541475</v>
      </c>
      <c r="L69" s="56"/>
      <c r="M69" s="56"/>
      <c r="N69" s="56"/>
      <c r="O69" s="56"/>
      <c r="P69" s="56"/>
      <c r="Q69" s="63">
        <f t="shared" si="5"/>
        <v>0</v>
      </c>
      <c r="R69" s="56"/>
      <c r="S69" s="55"/>
      <c r="T69" s="71"/>
      <c r="U69" s="699"/>
      <c r="V69" s="72"/>
      <c r="W69" s="62"/>
      <c r="X69" s="63">
        <f t="shared" si="12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7"/>
        <v>1500000</v>
      </c>
      <c r="L70" s="56"/>
      <c r="M70" s="56"/>
      <c r="N70" s="56"/>
      <c r="O70" s="56"/>
      <c r="P70" s="56"/>
      <c r="Q70" s="63">
        <f t="shared" si="5"/>
        <v>0</v>
      </c>
      <c r="R70" s="56"/>
      <c r="S70" s="55"/>
      <c r="T70" s="71"/>
      <c r="U70" s="699"/>
      <c r="V70" s="72"/>
      <c r="W70" s="62"/>
      <c r="X70" s="63">
        <f t="shared" si="12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8">D71*F71</f>
        <v>750000</v>
      </c>
      <c r="H71" s="103">
        <v>44244</v>
      </c>
      <c r="I71" s="57">
        <v>2</v>
      </c>
      <c r="J71" s="65" t="s">
        <v>25</v>
      </c>
      <c r="K71" s="59">
        <f t="shared" si="17"/>
        <v>500000</v>
      </c>
      <c r="L71" s="56"/>
      <c r="M71" s="56"/>
      <c r="N71" s="56"/>
      <c r="O71" s="56"/>
      <c r="P71" s="56"/>
      <c r="Q71" s="63">
        <f t="shared" ref="Q71:Q104" si="19">P71*N71</f>
        <v>0</v>
      </c>
      <c r="R71" s="56"/>
      <c r="S71" s="55"/>
      <c r="T71" s="71"/>
      <c r="U71" s="699"/>
      <c r="V71" s="72"/>
      <c r="W71" s="62"/>
      <c r="X71" s="63">
        <f t="shared" si="12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8"/>
        <v>200000</v>
      </c>
      <c r="H72" s="103">
        <v>44411</v>
      </c>
      <c r="I72" s="57">
        <v>0</v>
      </c>
      <c r="J72" s="65" t="s">
        <v>25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9"/>
        <v>0</v>
      </c>
      <c r="R72" s="56"/>
      <c r="S72" s="55"/>
      <c r="T72" s="71"/>
      <c r="U72" s="699"/>
      <c r="V72" s="72"/>
      <c r="W72" s="62"/>
      <c r="X72" s="63">
        <f t="shared" si="12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8"/>
        <v>95000</v>
      </c>
      <c r="H73" s="57" t="s">
        <v>188</v>
      </c>
      <c r="I73" s="57"/>
      <c r="J73" s="147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9"/>
        <v>0</v>
      </c>
      <c r="R73" s="56"/>
      <c r="S73" s="55"/>
      <c r="T73" s="71"/>
      <c r="U73" s="699"/>
      <c r="V73" s="72"/>
      <c r="W73" s="62"/>
      <c r="X73" s="63">
        <f t="shared" si="12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9"/>
        <v>0</v>
      </c>
      <c r="R74" s="56"/>
      <c r="S74" s="55"/>
      <c r="T74" s="71"/>
      <c r="U74" s="699"/>
      <c r="V74" s="72"/>
      <c r="W74" s="62"/>
      <c r="X74" s="63">
        <f t="shared" si="12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9"/>
        <v>0</v>
      </c>
      <c r="R75" s="56"/>
      <c r="S75" s="55"/>
      <c r="T75" s="71"/>
      <c r="U75" s="699"/>
      <c r="V75" s="72"/>
      <c r="W75" s="62"/>
      <c r="X75" s="63">
        <f t="shared" si="12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8"/>
        <v>100000</v>
      </c>
      <c r="H76" s="109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9"/>
        <v>0</v>
      </c>
      <c r="R76" s="56"/>
      <c r="S76" s="68"/>
      <c r="T76" s="71"/>
      <c r="U76" s="699"/>
      <c r="V76" s="72"/>
      <c r="W76" s="62"/>
      <c r="X76" s="63">
        <f t="shared" si="12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8"/>
        <v>170000</v>
      </c>
      <c r="H77" s="103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9"/>
        <v>0</v>
      </c>
      <c r="R77" s="56"/>
      <c r="S77" s="68"/>
      <c r="T77" s="56" t="s">
        <v>2</v>
      </c>
      <c r="U77" s="698"/>
      <c r="V77" s="66"/>
      <c r="W77" s="62"/>
      <c r="X77" s="63">
        <f t="shared" si="12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8"/>
        <v>260000</v>
      </c>
      <c r="H78" s="103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9"/>
        <v>0</v>
      </c>
      <c r="R78" s="56"/>
      <c r="S78" s="68"/>
      <c r="T78" s="56" t="s">
        <v>2</v>
      </c>
      <c r="U78" s="698"/>
      <c r="V78" s="66"/>
      <c r="W78" s="62"/>
      <c r="X78" s="63">
        <f t="shared" si="12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9"/>
        <v>0</v>
      </c>
      <c r="R79" s="56"/>
      <c r="S79" s="68"/>
      <c r="T79" s="56" t="s">
        <v>2</v>
      </c>
      <c r="U79" s="698"/>
      <c r="V79" s="66"/>
      <c r="W79" s="62"/>
      <c r="X79" s="63">
        <f t="shared" si="12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8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9"/>
        <v>0</v>
      </c>
      <c r="R80" s="56"/>
      <c r="S80" s="68"/>
      <c r="T80" s="56" t="s">
        <v>2</v>
      </c>
      <c r="U80" s="698"/>
      <c r="V80" s="66"/>
      <c r="W80" s="62"/>
      <c r="X80" s="63">
        <f t="shared" si="12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8"/>
        <v>290000</v>
      </c>
      <c r="H81" s="79">
        <v>45120</v>
      </c>
      <c r="I81" s="57">
        <v>1</v>
      </c>
      <c r="J81" s="147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19"/>
        <v>0</v>
      </c>
      <c r="R81" s="56"/>
      <c r="S81" s="68"/>
      <c r="T81" s="56" t="s">
        <v>2</v>
      </c>
      <c r="U81" s="698"/>
      <c r="V81" s="66"/>
      <c r="W81" s="62"/>
      <c r="X81" s="63">
        <f t="shared" si="12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19"/>
        <v>0</v>
      </c>
      <c r="R82" s="56"/>
      <c r="S82" s="68"/>
      <c r="T82" s="56" t="s">
        <v>2</v>
      </c>
      <c r="U82" s="698"/>
      <c r="V82" s="66"/>
      <c r="W82" s="62"/>
      <c r="X82" s="63">
        <f t="shared" si="12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19"/>
        <v>0</v>
      </c>
      <c r="R83" s="56"/>
      <c r="S83" s="68"/>
      <c r="T83" s="56" t="s">
        <v>2</v>
      </c>
      <c r="U83" s="698"/>
      <c r="V83" s="66"/>
      <c r="W83" s="62"/>
      <c r="X83" s="63">
        <f t="shared" si="12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19"/>
        <v>0</v>
      </c>
      <c r="R84" s="56"/>
      <c r="S84" s="68"/>
      <c r="T84" s="56" t="s">
        <v>2</v>
      </c>
      <c r="U84" s="698"/>
      <c r="V84" s="66"/>
      <c r="W84" s="62"/>
      <c r="X84" s="63">
        <f t="shared" si="12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19"/>
        <v>0</v>
      </c>
      <c r="R85" s="56"/>
      <c r="S85" s="68"/>
      <c r="T85" s="56" t="s">
        <v>2</v>
      </c>
      <c r="U85" s="698"/>
      <c r="V85" s="66"/>
      <c r="W85" s="62"/>
      <c r="X85" s="63">
        <f t="shared" si="12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19"/>
        <v>0</v>
      </c>
      <c r="R86" s="56"/>
      <c r="S86" s="68"/>
      <c r="T86" s="56" t="s">
        <v>2</v>
      </c>
      <c r="U86" s="698"/>
      <c r="V86" s="66"/>
      <c r="W86" s="62"/>
      <c r="X86" s="63">
        <f t="shared" ref="X86:X108" si="21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19"/>
        <v>0</v>
      </c>
      <c r="R87" s="56"/>
      <c r="S87" s="68"/>
      <c r="T87" s="56" t="s">
        <v>2</v>
      </c>
      <c r="U87" s="698"/>
      <c r="V87" s="66"/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19"/>
        <v>0</v>
      </c>
      <c r="R88" s="56"/>
      <c r="S88" s="68"/>
      <c r="T88" s="56"/>
      <c r="U88" s="61"/>
      <c r="V88" s="69"/>
      <c r="W88" s="77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19"/>
        <v>0</v>
      </c>
      <c r="R89" s="56"/>
      <c r="S89" s="68"/>
      <c r="T89" s="56" t="s">
        <v>2</v>
      </c>
      <c r="U89" s="698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19"/>
        <v>0</v>
      </c>
      <c r="R90" s="56"/>
      <c r="S90" s="68"/>
      <c r="T90" s="56" t="s">
        <v>2</v>
      </c>
      <c r="U90" s="698"/>
      <c r="V90" s="6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19"/>
        <v>0</v>
      </c>
      <c r="R91" s="56"/>
      <c r="S91" s="68"/>
      <c r="T91" s="56" t="s">
        <v>2</v>
      </c>
      <c r="U91" s="698"/>
      <c r="V91" s="6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19"/>
        <v>0</v>
      </c>
      <c r="R92" s="56"/>
      <c r="S92" s="56"/>
      <c r="T92" s="56" t="s">
        <v>2</v>
      </c>
      <c r="U92" s="698"/>
      <c r="V92" s="6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2">D93*F93</f>
        <v>7942000</v>
      </c>
      <c r="H93" s="2">
        <v>45196</v>
      </c>
      <c r="I93" s="57">
        <v>103</v>
      </c>
      <c r="J93" s="151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19"/>
        <v>0</v>
      </c>
      <c r="R93" s="56"/>
      <c r="S93" s="56"/>
      <c r="T93" s="56"/>
      <c r="U93" s="513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2"/>
        <v>1200000</v>
      </c>
      <c r="H94" s="85" t="s">
        <v>173</v>
      </c>
      <c r="I94" s="57"/>
      <c r="J94" s="151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19"/>
        <v>0</v>
      </c>
      <c r="R94" s="56"/>
      <c r="S94" s="56"/>
      <c r="T94" s="56"/>
      <c r="U94" s="513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2"/>
        <v>6855200</v>
      </c>
      <c r="H95" s="79">
        <v>45202</v>
      </c>
      <c r="I95" s="57">
        <v>142</v>
      </c>
      <c r="J95" s="151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19"/>
        <v>0</v>
      </c>
      <c r="R95" s="56"/>
      <c r="S95" s="56"/>
      <c r="T95" s="56"/>
      <c r="U95" s="83"/>
      <c r="V95" s="56"/>
      <c r="W95" s="77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19"/>
        <v>0</v>
      </c>
      <c r="R96" s="56"/>
      <c r="S96" s="56"/>
      <c r="T96" s="56"/>
      <c r="U96" s="57"/>
      <c r="V96" s="69"/>
      <c r="W96" s="77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19"/>
        <v>0</v>
      </c>
      <c r="R97" s="56"/>
      <c r="S97" s="56"/>
      <c r="T97" s="56"/>
      <c r="U97" s="57"/>
      <c r="V97" s="69"/>
      <c r="W97" s="77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19"/>
        <v>0</v>
      </c>
      <c r="R98" s="56"/>
      <c r="S98" s="56"/>
      <c r="T98" s="56"/>
      <c r="U98" s="513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19"/>
        <v>0</v>
      </c>
      <c r="R99" s="56"/>
      <c r="S99" s="56"/>
      <c r="T99" s="56"/>
      <c r="U99" s="513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19"/>
        <v>0</v>
      </c>
      <c r="R100" s="56"/>
      <c r="S100" s="56"/>
      <c r="T100" s="56"/>
      <c r="U100" s="513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56"/>
      <c r="M101" s="56"/>
      <c r="N101" s="56"/>
      <c r="O101" s="56"/>
      <c r="P101" s="56"/>
      <c r="Q101" s="63">
        <f t="shared" si="19"/>
        <v>0</v>
      </c>
      <c r="R101" s="56"/>
      <c r="S101" s="56"/>
      <c r="T101" s="56"/>
      <c r="U101" s="513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56"/>
      <c r="M102" s="56"/>
      <c r="N102" s="56"/>
      <c r="O102" s="56"/>
      <c r="P102" s="56"/>
      <c r="Q102" s="63">
        <f t="shared" si="19"/>
        <v>0</v>
      </c>
      <c r="R102" s="56"/>
      <c r="S102" s="56"/>
      <c r="T102" s="56"/>
      <c r="U102" s="513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56"/>
      <c r="M103" s="56"/>
      <c r="N103" s="56"/>
      <c r="O103" s="56"/>
      <c r="P103" s="56"/>
      <c r="Q103" s="63">
        <f t="shared" si="19"/>
        <v>0</v>
      </c>
      <c r="R103" s="56"/>
      <c r="S103" s="56"/>
      <c r="T103" s="56"/>
      <c r="U103" s="513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33"/>
      <c r="M104" s="56"/>
      <c r="N104" s="56"/>
      <c r="O104" s="56"/>
      <c r="P104" s="56"/>
      <c r="Q104" s="63">
        <f t="shared" si="19"/>
        <v>0</v>
      </c>
      <c r="R104" s="56"/>
      <c r="S104" s="56"/>
      <c r="T104" s="56"/>
      <c r="U104" s="513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13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13"/>
      <c r="V106" s="56" t="s">
        <v>29</v>
      </c>
      <c r="W106" s="62"/>
      <c r="X106" s="63">
        <f t="shared" si="21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13"/>
      <c r="V107" s="56" t="s">
        <v>29</v>
      </c>
      <c r="W107" s="62"/>
      <c r="X107" s="63">
        <f t="shared" si="21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0"/>
        <v>0</v>
      </c>
      <c r="L108" s="166"/>
      <c r="M108" s="167"/>
      <c r="N108" s="164"/>
      <c r="O108" s="165"/>
      <c r="P108" s="161"/>
      <c r="Q108" s="93"/>
      <c r="R108" s="732"/>
      <c r="T108" s="56"/>
      <c r="U108" s="513"/>
      <c r="V108" s="56" t="s">
        <v>29</v>
      </c>
      <c r="W108" s="62"/>
      <c r="X108" s="63">
        <f t="shared" si="21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0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32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0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0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0"/>
        <v>850000</v>
      </c>
      <c r="L116" s="166"/>
      <c r="M116" s="167"/>
      <c r="N116" s="164"/>
      <c r="O116" s="165"/>
      <c r="P116" s="161"/>
      <c r="Q116" s="161"/>
      <c r="R116" s="732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0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32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0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66"/>
      <c r="M122" s="178"/>
      <c r="N122" s="159"/>
      <c r="O122" s="160"/>
      <c r="P122" s="161"/>
      <c r="Q122" s="161"/>
      <c r="R122" s="732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32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3"/>
        <v>0</v>
      </c>
      <c r="L168" s="133"/>
      <c r="M168" s="163"/>
      <c r="N168" s="164"/>
      <c r="O168" s="165"/>
      <c r="P168" s="161"/>
      <c r="Q168" s="161"/>
      <c r="R168" s="732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3"/>
        <v>284000</v>
      </c>
      <c r="L169" s="133"/>
      <c r="M169" s="198"/>
      <c r="N169" s="164"/>
      <c r="O169" s="165"/>
      <c r="P169" s="161"/>
      <c r="Q169" s="145"/>
      <c r="R169" s="73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3"/>
        <v>0</v>
      </c>
      <c r="L170" s="166"/>
      <c r="M170" s="198"/>
      <c r="N170" s="164"/>
      <c r="O170" s="165"/>
      <c r="P170" s="161"/>
      <c r="Q170" s="161"/>
      <c r="R170" s="73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3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6"/>
      <c r="M173" s="198"/>
      <c r="N173" s="164"/>
      <c r="O173" s="165"/>
      <c r="P173" s="161"/>
      <c r="Q173" s="161"/>
      <c r="R173" s="732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5"/>
        <v>680000</v>
      </c>
      <c r="H192" s="131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10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>
    <sortState ref="A7:BS7">
      <sortCondition ref="W5:W218"/>
    </sortState>
  </autoFilter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W23" sqref="W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0.85546875" customWidth="1"/>
    <col min="13" max="13" width="18.42578125" style="205" customWidth="1"/>
    <col min="14" max="14" width="5.42578125" customWidth="1"/>
    <col min="15" max="15" width="5.85546875" customWidth="1"/>
    <col min="16" max="17" width="13.28515625" bestFit="1" customWidth="1"/>
    <col min="18" max="18" width="20.140625" customWidth="1"/>
    <col min="19" max="19" width="30.85546875" customWidth="1"/>
    <col min="20" max="20" width="18.42578125" style="5" customWidth="1"/>
    <col min="21" max="21" width="5.85546875" style="696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784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2">AO6*AM6</f>
        <v>0</v>
      </c>
      <c r="AQ6" s="56"/>
      <c r="AR6" s="56"/>
      <c r="AS6" s="258"/>
      <c r="AT6" s="56"/>
      <c r="AU6" s="700"/>
      <c r="AV6" s="56"/>
      <c r="AW6" s="76"/>
      <c r="AX6" s="63">
        <f t="shared" ref="AX6:AX14" si="3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4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784" t="s">
        <v>6642</v>
      </c>
      <c r="N7" s="57">
        <v>2</v>
      </c>
      <c r="O7" s="72" t="s">
        <v>29</v>
      </c>
      <c r="P7" s="67">
        <v>1050000</v>
      </c>
      <c r="Q7" s="63">
        <f t="shared" ref="Q7:Q70" si="6"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ref="X7:X70" si="7">W7*U7</f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ref="AG7:AG22" si="8">AF7*AD7</f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2"/>
        <v>0</v>
      </c>
      <c r="AQ7" s="56"/>
      <c r="AR7" s="56"/>
      <c r="AS7" s="486"/>
      <c r="AT7" s="56"/>
      <c r="AU7" s="57"/>
      <c r="AV7" s="72"/>
      <c r="AW7" s="62"/>
      <c r="AX7" s="63">
        <f t="shared" si="3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65"/>
      <c r="BN7" s="704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787" t="s">
        <v>6642</v>
      </c>
      <c r="N8" s="57">
        <v>5</v>
      </c>
      <c r="O8" s="72" t="s">
        <v>29</v>
      </c>
      <c r="P8" s="67">
        <v>1150000</v>
      </c>
      <c r="Q8" s="63">
        <f t="shared" si="6"/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7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8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2"/>
        <v>0</v>
      </c>
      <c r="AQ8" s="64"/>
      <c r="AR8" s="56"/>
      <c r="AS8" s="258"/>
      <c r="AT8" s="75"/>
      <c r="AU8" s="57"/>
      <c r="AV8" s="66"/>
      <c r="AW8" s="63"/>
      <c r="AX8" s="63">
        <f t="shared" si="3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4"/>
        <v>0</v>
      </c>
      <c r="BI8" s="56"/>
      <c r="BJ8" s="56"/>
      <c r="BK8" s="56"/>
      <c r="BL8" s="55"/>
      <c r="BM8" s="65"/>
      <c r="BN8" s="704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7891</v>
      </c>
      <c r="M9" s="787" t="s">
        <v>6642</v>
      </c>
      <c r="N9" s="57">
        <v>10</v>
      </c>
      <c r="O9" s="72" t="s">
        <v>29</v>
      </c>
      <c r="P9" s="117">
        <v>1650000</v>
      </c>
      <c r="Q9" s="63">
        <f t="shared" si="6"/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7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8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2"/>
        <v>0</v>
      </c>
      <c r="AQ9" s="56"/>
      <c r="AR9" s="56"/>
      <c r="AS9" s="486"/>
      <c r="AT9" s="56"/>
      <c r="AU9" s="57"/>
      <c r="AV9" s="72"/>
      <c r="AW9" s="62"/>
      <c r="AX9" s="63">
        <f t="shared" si="3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4"/>
        <v>0</v>
      </c>
      <c r="BI9" s="56"/>
      <c r="BJ9" s="56"/>
      <c r="BK9" s="56"/>
      <c r="BL9" s="55"/>
      <c r="BM9" s="65"/>
      <c r="BN9" s="704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784" t="s">
        <v>6720</v>
      </c>
      <c r="N10" s="83">
        <v>2</v>
      </c>
      <c r="O10" s="56" t="s">
        <v>29</v>
      </c>
      <c r="P10" s="76">
        <v>825000</v>
      </c>
      <c r="Q10" s="63">
        <f t="shared" si="6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7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8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2"/>
        <v>0</v>
      </c>
      <c r="AQ10" s="56"/>
      <c r="AR10" s="56"/>
      <c r="AS10" s="486"/>
      <c r="AT10" s="56"/>
      <c r="AU10" s="57"/>
      <c r="AV10" s="72"/>
      <c r="AW10" s="62"/>
      <c r="AX10" s="63">
        <f t="shared" si="3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4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784" t="s">
        <v>6667</v>
      </c>
      <c r="N11" s="61">
        <v>1</v>
      </c>
      <c r="O11" s="56" t="s">
        <v>6665</v>
      </c>
      <c r="P11" s="77">
        <v>875000</v>
      </c>
      <c r="Q11" s="63">
        <f t="shared" si="6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36500</v>
      </c>
      <c r="X11" s="63">
        <f t="shared" si="7"/>
        <v>18250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8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2"/>
        <v>0</v>
      </c>
      <c r="AQ11" s="56"/>
      <c r="AR11" s="56"/>
      <c r="AS11" s="486"/>
      <c r="AT11" s="56"/>
      <c r="AU11" s="57"/>
      <c r="AV11" s="72"/>
      <c r="AW11" s="62"/>
      <c r="AX11" s="63">
        <f t="shared" si="3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4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3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784" t="s">
        <v>6667</v>
      </c>
      <c r="N12" s="61">
        <v>1</v>
      </c>
      <c r="O12" s="69" t="s">
        <v>6665</v>
      </c>
      <c r="P12" s="62">
        <v>500000</v>
      </c>
      <c r="Q12" s="63">
        <f t="shared" si="6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7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8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2"/>
        <v>0</v>
      </c>
      <c r="AQ12" s="56"/>
      <c r="AR12" s="56"/>
      <c r="AS12" s="486"/>
      <c r="AT12" s="56"/>
      <c r="AU12" s="57"/>
      <c r="AV12" s="72"/>
      <c r="AW12" s="62"/>
      <c r="AX12" s="63">
        <f t="shared" si="3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4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784" t="s">
        <v>7766</v>
      </c>
      <c r="N13" s="129" t="s">
        <v>6587</v>
      </c>
      <c r="O13" s="72" t="s">
        <v>29</v>
      </c>
      <c r="P13" s="117">
        <v>60000</v>
      </c>
      <c r="Q13" s="63">
        <f t="shared" si="6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7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8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2"/>
        <v>0</v>
      </c>
      <c r="AQ13" s="56"/>
      <c r="AR13" s="56"/>
      <c r="AS13" s="486"/>
      <c r="AT13" s="56"/>
      <c r="AU13" s="57"/>
      <c r="AV13" s="72"/>
      <c r="AW13" s="62"/>
      <c r="AX13" s="63">
        <f t="shared" si="3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4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784" t="s">
        <v>7766</v>
      </c>
      <c r="N14" s="57">
        <v>1</v>
      </c>
      <c r="O14" s="72" t="s">
        <v>26</v>
      </c>
      <c r="P14" s="62">
        <v>175000</v>
      </c>
      <c r="Q14" s="822">
        <f t="shared" si="6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7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8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2"/>
        <v>0</v>
      </c>
      <c r="AQ14" s="64"/>
      <c r="AR14" s="56"/>
      <c r="AS14" s="486"/>
      <c r="AT14" s="56"/>
      <c r="AU14" s="57"/>
      <c r="AV14" s="72"/>
      <c r="AW14" s="62"/>
      <c r="AX14" s="63">
        <f t="shared" si="3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4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784" t="s">
        <v>6664</v>
      </c>
      <c r="N15" s="129" t="s">
        <v>6698</v>
      </c>
      <c r="O15" s="72" t="s">
        <v>29</v>
      </c>
      <c r="P15" s="117">
        <v>39000</v>
      </c>
      <c r="Q15" s="63">
        <f t="shared" si="6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29200</v>
      </c>
      <c r="X15" s="63">
        <f t="shared" si="7"/>
        <v>262800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8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2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4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784" t="s">
        <v>6664</v>
      </c>
      <c r="N16" s="129" t="s">
        <v>511</v>
      </c>
      <c r="O16" s="72" t="s">
        <v>29</v>
      </c>
      <c r="P16" s="117">
        <v>1200000</v>
      </c>
      <c r="Q16" s="819">
        <f t="shared" si="6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7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819">
        <f t="shared" si="8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2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784" t="s">
        <v>6586</v>
      </c>
      <c r="N17" s="57">
        <v>2</v>
      </c>
      <c r="O17" s="72" t="s">
        <v>29</v>
      </c>
      <c r="P17" s="62">
        <f>2534999/N17</f>
        <v>1267499.5</v>
      </c>
      <c r="Q17" s="63">
        <f t="shared" si="6"/>
        <v>2534999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26800</v>
      </c>
      <c r="X17" s="63">
        <f t="shared" si="7"/>
        <v>53600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707"/>
      <c r="AL17" s="708"/>
      <c r="AM17" s="709"/>
      <c r="AN17" s="710"/>
      <c r="AO17" s="711"/>
      <c r="AP17" s="712">
        <f t="shared" si="2"/>
        <v>0</v>
      </c>
      <c r="AQ17" s="105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C17" s="56"/>
      <c r="BD17" s="56"/>
      <c r="BE17" s="57"/>
      <c r="BF17" s="72"/>
      <c r="BG17" s="62"/>
      <c r="BH17" s="63">
        <f t="shared" si="4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784" t="s">
        <v>6586</v>
      </c>
      <c r="N18" s="57">
        <v>8</v>
      </c>
      <c r="O18" s="56" t="s">
        <v>25</v>
      </c>
      <c r="P18" s="59">
        <f>1716000/8</f>
        <v>214500</v>
      </c>
      <c r="Q18" s="63">
        <f t="shared" si="6"/>
        <v>1716000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7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68"/>
      <c r="AL18" s="56"/>
      <c r="AM18" s="57"/>
      <c r="AN18" s="72"/>
      <c r="AO18" s="62"/>
      <c r="AP18" s="63">
        <f t="shared" si="2"/>
        <v>0</v>
      </c>
      <c r="AQ18" s="56"/>
      <c r="AR18" s="73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784" t="s">
        <v>6586</v>
      </c>
      <c r="N19" s="57">
        <v>5</v>
      </c>
      <c r="O19" s="56" t="s">
        <v>25</v>
      </c>
      <c r="P19" s="59">
        <f>1121250/N19</f>
        <v>224250</v>
      </c>
      <c r="Q19" s="63">
        <f t="shared" si="6"/>
        <v>1121250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7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/>
      <c r="AL19" s="56"/>
      <c r="AM19" s="8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784" t="s">
        <v>6586</v>
      </c>
      <c r="N20" s="83">
        <v>12</v>
      </c>
      <c r="O20" s="56" t="s">
        <v>25</v>
      </c>
      <c r="P20" s="77">
        <v>94575</v>
      </c>
      <c r="Q20" s="63">
        <f t="shared" si="6"/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7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>SUM(AG6:AG19)</f>
        <v>14613780</v>
      </c>
      <c r="AH20" s="64"/>
      <c r="AI20" s="56"/>
      <c r="AK20" s="56"/>
      <c r="AL20" s="75"/>
      <c r="AM20" s="61"/>
      <c r="AN20" s="66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784" t="s">
        <v>6586</v>
      </c>
      <c r="N21" s="83">
        <v>10</v>
      </c>
      <c r="O21" s="81" t="s">
        <v>25</v>
      </c>
      <c r="P21" s="77">
        <v>90675</v>
      </c>
      <c r="Q21" s="63">
        <f t="shared" si="6"/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7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84" t="s">
        <v>6586</v>
      </c>
      <c r="N22" s="57">
        <v>1</v>
      </c>
      <c r="O22" s="81" t="s">
        <v>25</v>
      </c>
      <c r="P22" s="62">
        <v>458250</v>
      </c>
      <c r="Q22" s="63">
        <f t="shared" si="6"/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29200</v>
      </c>
      <c r="X22" s="63">
        <f t="shared" si="7"/>
        <v>58400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85" t="s">
        <v>6586</v>
      </c>
      <c r="N23" s="61">
        <v>1</v>
      </c>
      <c r="O23" s="81" t="s">
        <v>25</v>
      </c>
      <c r="P23" s="255">
        <v>1267500</v>
      </c>
      <c r="Q23" s="63">
        <f t="shared" si="6"/>
        <v>1267500</v>
      </c>
      <c r="R23" s="64" t="s">
        <v>397</v>
      </c>
      <c r="S23" s="56" t="s">
        <v>68</v>
      </c>
      <c r="T23" s="56" t="s">
        <v>69</v>
      </c>
      <c r="U23" s="57">
        <v>2</v>
      </c>
      <c r="V23" s="69" t="s">
        <v>203</v>
      </c>
      <c r="W23" s="77">
        <v>29000</v>
      </c>
      <c r="X23" s="63">
        <f t="shared" si="7"/>
        <v>58000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85" t="s">
        <v>6586</v>
      </c>
      <c r="N24" s="106">
        <v>1</v>
      </c>
      <c r="O24" s="81" t="s">
        <v>25</v>
      </c>
      <c r="P24" s="255">
        <v>1267500</v>
      </c>
      <c r="Q24" s="63">
        <f t="shared" si="6"/>
        <v>1267500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29200</v>
      </c>
      <c r="X24" s="63">
        <f t="shared" si="7"/>
        <v>87600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3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4">I25*F25</f>
        <v>840000</v>
      </c>
      <c r="L25" s="68" t="s">
        <v>6707</v>
      </c>
      <c r="M25" s="788" t="s">
        <v>7756</v>
      </c>
      <c r="N25" s="57">
        <v>8</v>
      </c>
      <c r="O25" s="72" t="s">
        <v>62</v>
      </c>
      <c r="P25" s="62">
        <v>12500</v>
      </c>
      <c r="Q25" s="819">
        <f t="shared" si="6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si="7"/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3"/>
        <v>18400000</v>
      </c>
      <c r="H26" s="113" t="s">
        <v>49</v>
      </c>
      <c r="I26" s="61">
        <v>0</v>
      </c>
      <c r="J26" s="110" t="s">
        <v>25</v>
      </c>
      <c r="K26" s="98">
        <f t="shared" si="14"/>
        <v>0</v>
      </c>
      <c r="L26" s="56" t="s">
        <v>6710</v>
      </c>
      <c r="M26" s="787" t="s">
        <v>7765</v>
      </c>
      <c r="N26" s="83">
        <v>2</v>
      </c>
      <c r="O26" s="72" t="s">
        <v>73</v>
      </c>
      <c r="P26" s="76">
        <v>160000</v>
      </c>
      <c r="Q26" s="63">
        <f t="shared" si="6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3"/>
        <v>5000000</v>
      </c>
      <c r="H27" s="114" t="s">
        <v>99</v>
      </c>
      <c r="I27" s="61">
        <v>0</v>
      </c>
      <c r="J27" s="110" t="s">
        <v>25</v>
      </c>
      <c r="K27" s="98">
        <f t="shared" si="14"/>
        <v>0</v>
      </c>
      <c r="L27" s="56" t="s">
        <v>6717</v>
      </c>
      <c r="M27" s="785" t="s">
        <v>6720</v>
      </c>
      <c r="N27" s="61">
        <v>15</v>
      </c>
      <c r="O27" s="56" t="s">
        <v>29</v>
      </c>
      <c r="P27" s="98">
        <v>265000</v>
      </c>
      <c r="Q27" s="63">
        <f t="shared" si="6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3"/>
        <v>1320000</v>
      </c>
      <c r="H28" s="115" t="s">
        <v>102</v>
      </c>
      <c r="I28" s="61">
        <v>0</v>
      </c>
      <c r="J28" s="110" t="s">
        <v>25</v>
      </c>
      <c r="K28" s="98">
        <f t="shared" si="14"/>
        <v>0</v>
      </c>
      <c r="L28" s="55" t="s">
        <v>6718</v>
      </c>
      <c r="M28" s="785" t="s">
        <v>6720</v>
      </c>
      <c r="N28" s="57">
        <v>20</v>
      </c>
      <c r="O28" s="56" t="s">
        <v>29</v>
      </c>
      <c r="P28" s="67">
        <v>245000</v>
      </c>
      <c r="Q28" s="63">
        <f t="shared" si="6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819">
        <f t="shared" si="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3"/>
        <v>400000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 t="s">
        <v>6719</v>
      </c>
      <c r="M29" s="785" t="s">
        <v>6720</v>
      </c>
      <c r="N29" s="57">
        <v>20</v>
      </c>
      <c r="O29" s="66" t="s">
        <v>29</v>
      </c>
      <c r="P29" s="62">
        <v>125000</v>
      </c>
      <c r="Q29" s="63">
        <f t="shared" si="6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3"/>
        <v>331000</v>
      </c>
      <c r="H30" s="79">
        <v>45205</v>
      </c>
      <c r="I30" s="61">
        <v>0</v>
      </c>
      <c r="J30" s="110" t="s">
        <v>25</v>
      </c>
      <c r="K30" s="98">
        <f t="shared" si="14"/>
        <v>0</v>
      </c>
      <c r="L30" s="55" t="s">
        <v>6721</v>
      </c>
      <c r="M30" s="785" t="s">
        <v>6720</v>
      </c>
      <c r="N30" s="57">
        <v>35</v>
      </c>
      <c r="O30" s="72" t="s">
        <v>29</v>
      </c>
      <c r="P30" s="62">
        <v>90000</v>
      </c>
      <c r="Q30" s="63">
        <f t="shared" si="6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3"/>
        <v>993000</v>
      </c>
      <c r="H31" s="122" t="s">
        <v>110</v>
      </c>
      <c r="I31" s="61">
        <v>0</v>
      </c>
      <c r="J31" s="110" t="s">
        <v>25</v>
      </c>
      <c r="K31" s="98">
        <f t="shared" si="14"/>
        <v>0</v>
      </c>
      <c r="L31" s="56" t="s">
        <v>6722</v>
      </c>
      <c r="M31" s="785" t="s">
        <v>6720</v>
      </c>
      <c r="N31" s="56">
        <v>30</v>
      </c>
      <c r="O31" s="56" t="s">
        <v>29</v>
      </c>
      <c r="P31" s="58">
        <v>50000</v>
      </c>
      <c r="Q31" s="63">
        <f t="shared" si="6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3"/>
        <v>190000</v>
      </c>
      <c r="H32" s="123" t="s">
        <v>113</v>
      </c>
      <c r="I32" s="61">
        <v>0</v>
      </c>
      <c r="J32" s="110" t="s">
        <v>25</v>
      </c>
      <c r="K32" s="98">
        <f t="shared" si="14"/>
        <v>0</v>
      </c>
      <c r="L32" s="56"/>
      <c r="M32" s="80"/>
      <c r="N32" s="57"/>
      <c r="O32" s="56"/>
      <c r="P32" s="58"/>
      <c r="Q32" s="63">
        <f t="shared" si="6"/>
        <v>0</v>
      </c>
      <c r="R32" s="64"/>
      <c r="S32" s="81"/>
      <c r="T32" s="56"/>
      <c r="U32" s="57"/>
      <c r="V32" s="72"/>
      <c r="W32" s="67"/>
      <c r="X32" s="63">
        <f t="shared" si="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3"/>
        <v>908000</v>
      </c>
      <c r="H33" s="128" t="s">
        <v>110</v>
      </c>
      <c r="I33" s="61">
        <v>1</v>
      </c>
      <c r="J33" s="110" t="s">
        <v>25</v>
      </c>
      <c r="K33" s="98">
        <f t="shared" si="14"/>
        <v>227000</v>
      </c>
      <c r="L33" s="55"/>
      <c r="M33" s="56"/>
      <c r="N33" s="129"/>
      <c r="O33" s="100"/>
      <c r="P33" s="117"/>
      <c r="Q33" s="63">
        <f t="shared" si="6"/>
        <v>0</v>
      </c>
      <c r="R33" s="64"/>
      <c r="S33" s="60"/>
      <c r="T33" s="152"/>
      <c r="U33" s="57"/>
      <c r="V33" s="56"/>
      <c r="W33" s="153"/>
      <c r="X33" s="63">
        <f t="shared" si="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3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6"/>
        <v>0</v>
      </c>
      <c r="R34" s="64"/>
      <c r="S34" s="56"/>
      <c r="T34" s="56"/>
      <c r="U34" s="57"/>
      <c r="V34" s="68"/>
      <c r="W34" s="77"/>
      <c r="X34" s="63">
        <f t="shared" si="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3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 t="s">
        <v>7757</v>
      </c>
      <c r="M35" s="784" t="s">
        <v>7758</v>
      </c>
      <c r="N35" s="129" t="s">
        <v>511</v>
      </c>
      <c r="O35" s="56" t="s">
        <v>7743</v>
      </c>
      <c r="P35" s="117">
        <v>30000</v>
      </c>
      <c r="Q35" s="819">
        <f t="shared" si="6"/>
        <v>30000</v>
      </c>
      <c r="R35" s="64" t="s">
        <v>7759</v>
      </c>
      <c r="S35" s="55" t="s">
        <v>7757</v>
      </c>
      <c r="T35" s="784" t="s">
        <v>7758</v>
      </c>
      <c r="U35" s="129" t="s">
        <v>511</v>
      </c>
      <c r="V35" s="56" t="s">
        <v>7743</v>
      </c>
      <c r="W35" s="117">
        <v>30000</v>
      </c>
      <c r="X35" s="819">
        <f t="shared" si="7"/>
        <v>30000</v>
      </c>
      <c r="Y35" s="64" t="s">
        <v>7759</v>
      </c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5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3"/>
        <v>210000</v>
      </c>
      <c r="H36" s="79">
        <v>45205</v>
      </c>
      <c r="I36" s="61"/>
      <c r="J36" s="110"/>
      <c r="K36" s="98"/>
      <c r="L36" s="55" t="s">
        <v>7760</v>
      </c>
      <c r="M36" s="784" t="s">
        <v>7761</v>
      </c>
      <c r="N36" s="129" t="s">
        <v>388</v>
      </c>
      <c r="O36" s="56" t="s">
        <v>7762</v>
      </c>
      <c r="P36" s="117">
        <v>760000</v>
      </c>
      <c r="Q36" s="819">
        <f t="shared" si="6"/>
        <v>1520000</v>
      </c>
      <c r="R36" s="64" t="s">
        <v>7763</v>
      </c>
      <c r="S36" s="55" t="s">
        <v>7760</v>
      </c>
      <c r="T36" s="784" t="s">
        <v>7761</v>
      </c>
      <c r="U36" s="129" t="s">
        <v>388</v>
      </c>
      <c r="V36" s="56" t="s">
        <v>7762</v>
      </c>
      <c r="W36" s="117">
        <v>760000</v>
      </c>
      <c r="X36" s="819">
        <f t="shared" si="7"/>
        <v>1520000</v>
      </c>
      <c r="Y36" s="64" t="s">
        <v>7763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3"/>
        <v>2227500</v>
      </c>
      <c r="H37" s="79">
        <v>45205</v>
      </c>
      <c r="I37" s="61"/>
      <c r="J37" s="110" t="s">
        <v>25</v>
      </c>
      <c r="K37" s="98">
        <f t="shared" ref="K37:K72" si="16">I37*F37</f>
        <v>0</v>
      </c>
      <c r="L37" s="55" t="s">
        <v>7764</v>
      </c>
      <c r="M37" s="784" t="s">
        <v>7761</v>
      </c>
      <c r="N37" s="129" t="s">
        <v>388</v>
      </c>
      <c r="O37" s="56" t="s">
        <v>7762</v>
      </c>
      <c r="P37" s="117">
        <v>750000</v>
      </c>
      <c r="Q37" s="819">
        <f t="shared" si="6"/>
        <v>1500000</v>
      </c>
      <c r="R37" s="64" t="s">
        <v>7763</v>
      </c>
      <c r="S37" s="55" t="s">
        <v>7764</v>
      </c>
      <c r="T37" s="784" t="s">
        <v>7761</v>
      </c>
      <c r="U37" s="129" t="s">
        <v>388</v>
      </c>
      <c r="V37" s="56" t="s">
        <v>7762</v>
      </c>
      <c r="W37" s="117">
        <v>750000</v>
      </c>
      <c r="X37" s="819">
        <f t="shared" si="7"/>
        <v>1500000</v>
      </c>
      <c r="Y37" s="64" t="s">
        <v>7763</v>
      </c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3"/>
        <v>1300000</v>
      </c>
      <c r="H38" s="79">
        <v>45246</v>
      </c>
      <c r="I38" s="61"/>
      <c r="J38" s="110" t="s">
        <v>25</v>
      </c>
      <c r="K38" s="98">
        <f t="shared" si="16"/>
        <v>0</v>
      </c>
      <c r="L38" s="55"/>
      <c r="M38" s="56"/>
      <c r="N38" s="129"/>
      <c r="O38" s="56"/>
      <c r="P38" s="117"/>
      <c r="Q38" s="63">
        <f t="shared" si="6"/>
        <v>0</v>
      </c>
      <c r="R38" s="64"/>
      <c r="S38" s="55"/>
      <c r="T38" s="56"/>
      <c r="U38" s="57"/>
      <c r="V38" s="72"/>
      <c r="W38" s="62"/>
      <c r="X38" s="63">
        <f t="shared" si="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3"/>
        <v>2297750</v>
      </c>
      <c r="H39" s="79">
        <v>45246</v>
      </c>
      <c r="I39" s="61"/>
      <c r="J39" s="110" t="s">
        <v>25</v>
      </c>
      <c r="K39" s="98">
        <f t="shared" si="16"/>
        <v>0</v>
      </c>
      <c r="L39" s="55"/>
      <c r="M39" s="56"/>
      <c r="N39" s="129"/>
      <c r="O39" s="56"/>
      <c r="P39" s="117"/>
      <c r="Q39" s="63">
        <f t="shared" si="6"/>
        <v>0</v>
      </c>
      <c r="R39" s="64"/>
      <c r="S39" s="55"/>
      <c r="T39" s="56"/>
      <c r="U39" s="61"/>
      <c r="V39" s="72"/>
      <c r="W39" s="62"/>
      <c r="X39" s="63">
        <f t="shared" si="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3"/>
        <v>1815000</v>
      </c>
      <c r="H40" s="79">
        <v>45205</v>
      </c>
      <c r="I40" s="61">
        <v>8</v>
      </c>
      <c r="J40" s="110" t="s">
        <v>25</v>
      </c>
      <c r="K40" s="98">
        <f t="shared" si="16"/>
        <v>968000</v>
      </c>
      <c r="L40" s="55"/>
      <c r="M40" s="56"/>
      <c r="N40" s="129"/>
      <c r="O40" s="56"/>
      <c r="P40" s="117"/>
      <c r="Q40" s="63">
        <f t="shared" si="6"/>
        <v>0</v>
      </c>
      <c r="R40" s="64"/>
      <c r="S40" s="55"/>
      <c r="T40" s="56"/>
      <c r="U40" s="57"/>
      <c r="V40" s="69"/>
      <c r="W40" s="77"/>
      <c r="X40" s="63">
        <f t="shared" si="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3"/>
        <v>1155000</v>
      </c>
      <c r="H41" s="79">
        <v>45205</v>
      </c>
      <c r="I41" s="61">
        <v>8</v>
      </c>
      <c r="J41" s="110" t="s">
        <v>25</v>
      </c>
      <c r="K41" s="98">
        <f t="shared" si="16"/>
        <v>616000</v>
      </c>
      <c r="L41" s="55"/>
      <c r="M41" s="56"/>
      <c r="N41" s="129"/>
      <c r="O41" s="56"/>
      <c r="P41" s="117"/>
      <c r="Q41" s="63">
        <f>SUM(Q6:Q40)</f>
        <v>61317149</v>
      </c>
      <c r="R41" s="64"/>
      <c r="S41" s="56"/>
      <c r="T41" s="72"/>
      <c r="U41" s="699"/>
      <c r="V41" s="72"/>
      <c r="W41" s="117"/>
      <c r="X41" s="63">
        <f>SUM(X6:X40)</f>
        <v>15703850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3"/>
        <v>345000</v>
      </c>
      <c r="H42" s="132" t="s">
        <v>127</v>
      </c>
      <c r="I42" s="61"/>
      <c r="J42" s="110" t="s">
        <v>25</v>
      </c>
      <c r="K42" s="98">
        <f t="shared" si="16"/>
        <v>0</v>
      </c>
      <c r="L42" s="55"/>
      <c r="M42" s="56"/>
      <c r="N42" s="129"/>
      <c r="O42" s="56"/>
      <c r="P42" s="117"/>
      <c r="Q42" s="63">
        <f t="shared" si="6"/>
        <v>0</v>
      </c>
      <c r="R42" s="64"/>
      <c r="S42" s="55"/>
      <c r="T42" s="56"/>
      <c r="U42" s="57"/>
      <c r="V42" s="72"/>
      <c r="W42" s="62"/>
      <c r="X42" s="63">
        <f t="shared" si="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3"/>
        <v>400000</v>
      </c>
      <c r="H43" s="79">
        <v>45226</v>
      </c>
      <c r="I43" s="57">
        <v>9</v>
      </c>
      <c r="J43" s="110" t="s">
        <v>25</v>
      </c>
      <c r="K43" s="98">
        <f t="shared" si="16"/>
        <v>360000</v>
      </c>
      <c r="L43" s="56"/>
      <c r="M43" s="56"/>
      <c r="N43" s="129"/>
      <c r="O43" s="56"/>
      <c r="P43" s="62"/>
      <c r="Q43" s="63">
        <f t="shared" si="6"/>
        <v>0</v>
      </c>
      <c r="R43" s="64"/>
      <c r="S43" s="55"/>
      <c r="T43" s="56"/>
      <c r="U43" s="57"/>
      <c r="V43" s="72"/>
      <c r="W43" s="62"/>
      <c r="X43" s="63">
        <f>SUM(X41,AG20)</f>
        <v>30317630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3"/>
        <v>14800000</v>
      </c>
      <c r="H44" s="115" t="s">
        <v>132</v>
      </c>
      <c r="I44" s="61">
        <v>10</v>
      </c>
      <c r="J44" s="110" t="s">
        <v>122</v>
      </c>
      <c r="K44" s="98">
        <f t="shared" si="16"/>
        <v>1480000</v>
      </c>
      <c r="L44" s="56"/>
      <c r="M44" s="75"/>
      <c r="N44" s="130"/>
      <c r="O44" s="56"/>
      <c r="P44" s="131"/>
      <c r="Q44" s="63">
        <f t="shared" si="6"/>
        <v>0</v>
      </c>
      <c r="R44" s="64"/>
      <c r="S44" s="55"/>
      <c r="T44" s="56"/>
      <c r="U44" s="57"/>
      <c r="V44" s="72"/>
      <c r="W44" s="117"/>
      <c r="X44" s="63">
        <f t="shared" si="7"/>
        <v>0</v>
      </c>
      <c r="Y44" s="64"/>
      <c r="Z44" s="56"/>
      <c r="AA44" s="135"/>
      <c r="AB44" s="733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3"/>
        <v>1000000</v>
      </c>
      <c r="H45" s="2">
        <v>45184</v>
      </c>
      <c r="I45" s="61">
        <v>1</v>
      </c>
      <c r="J45" s="136" t="s">
        <v>67</v>
      </c>
      <c r="K45" s="98">
        <f t="shared" si="16"/>
        <v>500000</v>
      </c>
      <c r="L45" s="55"/>
      <c r="M45" s="56"/>
      <c r="N45" s="129"/>
      <c r="O45" s="56"/>
      <c r="P45" s="62"/>
      <c r="Q45" s="63">
        <f t="shared" si="6"/>
        <v>0</v>
      </c>
      <c r="R45" s="64"/>
      <c r="S45" s="56"/>
      <c r="T45" s="56"/>
      <c r="U45" s="129"/>
      <c r="V45" s="72"/>
      <c r="W45" s="117"/>
      <c r="X45" s="63">
        <f t="shared" si="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3"/>
        <v>0</v>
      </c>
      <c r="H46" s="103"/>
      <c r="I46" s="61"/>
      <c r="J46" s="110" t="s">
        <v>25</v>
      </c>
      <c r="K46" s="98">
        <f t="shared" si="16"/>
        <v>0</v>
      </c>
      <c r="L46" s="55"/>
      <c r="M46" s="80"/>
      <c r="N46" s="120"/>
      <c r="O46" s="56"/>
      <c r="P46" s="121"/>
      <c r="Q46" s="63">
        <f t="shared" si="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3"/>
        <v>4192500</v>
      </c>
      <c r="H47" s="79">
        <v>45251</v>
      </c>
      <c r="I47" s="61"/>
      <c r="J47" s="110" t="s">
        <v>25</v>
      </c>
      <c r="K47" s="98">
        <f t="shared" si="16"/>
        <v>0</v>
      </c>
      <c r="L47" s="56"/>
      <c r="M47" s="80"/>
      <c r="N47" s="116"/>
      <c r="O47" s="56"/>
      <c r="P47" s="117"/>
      <c r="Q47" s="63">
        <f t="shared" si="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3"/>
        <v>300000</v>
      </c>
      <c r="H48" s="79">
        <v>45187</v>
      </c>
      <c r="I48" s="61">
        <v>6</v>
      </c>
      <c r="J48" s="136" t="s">
        <v>67</v>
      </c>
      <c r="K48" s="98">
        <f t="shared" si="16"/>
        <v>180000</v>
      </c>
      <c r="L48" s="56"/>
      <c r="M48" s="80"/>
      <c r="N48" s="120"/>
      <c r="O48" s="56"/>
      <c r="P48" s="121"/>
      <c r="Q48" s="63">
        <f t="shared" si="6"/>
        <v>0</v>
      </c>
      <c r="R48" s="64"/>
      <c r="S48" s="68"/>
      <c r="T48" s="56"/>
      <c r="U48" s="57"/>
      <c r="V48" s="72"/>
      <c r="W48" s="62"/>
      <c r="X48" s="63">
        <f t="shared" si="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3"/>
        <v>4500000</v>
      </c>
      <c r="H49" s="57" t="s">
        <v>139</v>
      </c>
      <c r="I49" s="61">
        <v>0</v>
      </c>
      <c r="J49" s="110" t="s">
        <v>25</v>
      </c>
      <c r="K49" s="98">
        <f t="shared" si="16"/>
        <v>0</v>
      </c>
      <c r="L49" s="81"/>
      <c r="M49" s="80"/>
      <c r="N49" s="57"/>
      <c r="O49" s="56"/>
      <c r="P49" s="77"/>
      <c r="Q49" s="63">
        <f t="shared" si="6"/>
        <v>0</v>
      </c>
      <c r="R49" s="64"/>
      <c r="S49" s="56"/>
      <c r="T49" s="56"/>
      <c r="U49" s="61"/>
      <c r="V49" s="72"/>
      <c r="W49" s="62"/>
      <c r="X49" s="63">
        <f t="shared" si="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3"/>
        <v>6000000</v>
      </c>
      <c r="H50" s="79">
        <v>45218</v>
      </c>
      <c r="I50" s="61">
        <v>2</v>
      </c>
      <c r="J50" s="110" t="s">
        <v>25</v>
      </c>
      <c r="K50" s="98">
        <f t="shared" si="16"/>
        <v>800000</v>
      </c>
      <c r="L50" s="56"/>
      <c r="M50" s="56"/>
      <c r="N50" s="57"/>
      <c r="O50" s="56"/>
      <c r="P50" s="62"/>
      <c r="Q50" s="63">
        <f t="shared" si="6"/>
        <v>0</v>
      </c>
      <c r="R50" s="64"/>
      <c r="S50" s="95"/>
      <c r="T50" s="56"/>
      <c r="U50" s="83"/>
      <c r="V50" s="72"/>
      <c r="W50" s="77"/>
      <c r="X50" s="63">
        <f t="shared" si="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3"/>
        <v>138000</v>
      </c>
      <c r="H51" s="79">
        <v>45198</v>
      </c>
      <c r="I51" s="57"/>
      <c r="J51" s="110" t="s">
        <v>25</v>
      </c>
      <c r="K51" s="98">
        <f t="shared" si="16"/>
        <v>0</v>
      </c>
      <c r="L51" s="56"/>
      <c r="M51" s="137"/>
      <c r="N51" s="138"/>
      <c r="O51" s="56"/>
      <c r="P51" s="139"/>
      <c r="Q51" s="63">
        <f t="shared" si="6"/>
        <v>0</v>
      </c>
      <c r="R51" s="64"/>
      <c r="S51" s="56"/>
      <c r="T51" s="71"/>
      <c r="U51" s="56"/>
      <c r="V51" s="72"/>
      <c r="W51" s="58"/>
      <c r="X51" s="63">
        <f t="shared" si="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3"/>
        <v>308000</v>
      </c>
      <c r="H52" s="79">
        <v>45181</v>
      </c>
      <c r="I52" s="57">
        <v>5</v>
      </c>
      <c r="J52" s="110" t="s">
        <v>25</v>
      </c>
      <c r="K52" s="98">
        <f t="shared" si="16"/>
        <v>220000</v>
      </c>
      <c r="L52" s="56"/>
      <c r="M52" s="137"/>
      <c r="N52" s="140"/>
      <c r="O52" s="56"/>
      <c r="P52" s="141"/>
      <c r="Q52" s="63">
        <f t="shared" si="6"/>
        <v>0</v>
      </c>
      <c r="R52" s="64"/>
      <c r="S52" s="56"/>
      <c r="T52" s="56"/>
      <c r="U52" s="57"/>
      <c r="V52" s="72"/>
      <c r="W52" s="62"/>
      <c r="X52" s="63">
        <f t="shared" si="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3"/>
        <v>186000</v>
      </c>
      <c r="H53" s="79">
        <v>45225</v>
      </c>
      <c r="I53" s="106"/>
      <c r="J53" s="110" t="s">
        <v>25</v>
      </c>
      <c r="K53" s="98">
        <f t="shared" si="16"/>
        <v>0</v>
      </c>
      <c r="L53" s="56"/>
      <c r="M53" s="137"/>
      <c r="N53" s="140"/>
      <c r="O53" s="56"/>
      <c r="P53" s="141"/>
      <c r="Q53" s="63">
        <f t="shared" si="6"/>
        <v>0</v>
      </c>
      <c r="R53" s="64"/>
      <c r="S53" s="55"/>
      <c r="T53" s="56"/>
      <c r="U53" s="57"/>
      <c r="V53" s="72"/>
      <c r="W53" s="62"/>
      <c r="X53" s="63">
        <f t="shared" si="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3"/>
        <v>220000</v>
      </c>
      <c r="H54" s="114" t="s">
        <v>150</v>
      </c>
      <c r="I54" s="57">
        <v>1</v>
      </c>
      <c r="J54" s="110" t="s">
        <v>25</v>
      </c>
      <c r="K54" s="98">
        <f t="shared" si="16"/>
        <v>110000</v>
      </c>
      <c r="L54" s="56"/>
      <c r="M54" s="137"/>
      <c r="N54" s="116"/>
      <c r="O54" s="56"/>
      <c r="P54" s="117"/>
      <c r="Q54" s="63">
        <f t="shared" si="6"/>
        <v>0</v>
      </c>
      <c r="R54" s="64"/>
      <c r="S54" s="55"/>
      <c r="T54" s="56"/>
      <c r="U54" s="57"/>
      <c r="V54" s="72"/>
      <c r="W54" s="62"/>
      <c r="X54" s="63">
        <f t="shared" si="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3"/>
        <v>3250000</v>
      </c>
      <c r="H55" s="103" t="s">
        <v>153</v>
      </c>
      <c r="I55" s="57">
        <v>7</v>
      </c>
      <c r="J55" s="110" t="s">
        <v>25</v>
      </c>
      <c r="K55" s="98">
        <f t="shared" si="16"/>
        <v>2275000</v>
      </c>
      <c r="L55" s="68"/>
      <c r="M55" s="137"/>
      <c r="N55" s="116"/>
      <c r="O55" s="56"/>
      <c r="P55" s="117"/>
      <c r="Q55" s="63">
        <f t="shared" si="6"/>
        <v>0</v>
      </c>
      <c r="R55" s="64"/>
      <c r="S55" s="56"/>
      <c r="T55" s="74"/>
      <c r="U55" s="57"/>
      <c r="V55" s="72"/>
      <c r="W55" s="77"/>
      <c r="X55" s="63">
        <f t="shared" si="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3"/>
        <v>4050000</v>
      </c>
      <c r="H56" s="82">
        <v>44165</v>
      </c>
      <c r="I56" s="57">
        <v>0</v>
      </c>
      <c r="J56" s="110" t="s">
        <v>25</v>
      </c>
      <c r="K56" s="98">
        <f t="shared" si="16"/>
        <v>0</v>
      </c>
      <c r="L56" s="56"/>
      <c r="M56" s="137"/>
      <c r="N56" s="138"/>
      <c r="O56" s="56"/>
      <c r="P56" s="139"/>
      <c r="Q56" s="63">
        <f t="shared" si="6"/>
        <v>0</v>
      </c>
      <c r="R56" s="64"/>
      <c r="S56" s="55"/>
      <c r="T56" s="75"/>
      <c r="U56" s="57"/>
      <c r="V56" s="72"/>
      <c r="W56" s="76"/>
      <c r="X56" s="63">
        <f t="shared" si="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3"/>
        <v>3003000</v>
      </c>
      <c r="H57" s="79">
        <v>45134</v>
      </c>
      <c r="I57" s="57">
        <v>8</v>
      </c>
      <c r="J57" s="143" t="s">
        <v>25</v>
      </c>
      <c r="K57" s="98">
        <f t="shared" si="16"/>
        <v>1716000</v>
      </c>
      <c r="L57" s="56"/>
      <c r="M57" s="137"/>
      <c r="N57" s="116"/>
      <c r="O57" s="56"/>
      <c r="P57" s="117"/>
      <c r="Q57" s="63">
        <f t="shared" si="6"/>
        <v>0</v>
      </c>
      <c r="R57" s="64"/>
      <c r="S57" s="56"/>
      <c r="T57" s="71"/>
      <c r="U57" s="699"/>
      <c r="V57" s="72"/>
      <c r="W57" s="62"/>
      <c r="X57" s="63">
        <f t="shared" si="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7"/>
      <c r="N58" s="116"/>
      <c r="O58" s="56"/>
      <c r="P58" s="117"/>
      <c r="Q58" s="63">
        <f t="shared" si="6"/>
        <v>0</v>
      </c>
      <c r="R58" s="64"/>
      <c r="S58" s="56"/>
      <c r="T58" s="56"/>
      <c r="U58" s="57"/>
      <c r="V58" s="72"/>
      <c r="W58" s="77"/>
      <c r="X58" s="63">
        <f t="shared" si="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137"/>
      <c r="N59" s="116"/>
      <c r="O59" s="56"/>
      <c r="P59" s="117"/>
      <c r="Q59" s="63">
        <f t="shared" si="6"/>
        <v>0</v>
      </c>
      <c r="R59" s="64"/>
      <c r="S59" s="56"/>
      <c r="T59" s="56"/>
      <c r="U59" s="61"/>
      <c r="V59" s="72"/>
      <c r="W59" s="76"/>
      <c r="X59" s="63">
        <f t="shared" si="7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3"/>
        <v>1700000</v>
      </c>
      <c r="H60" s="103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107"/>
      <c r="O60" s="56"/>
      <c r="P60" s="58"/>
      <c r="Q60" s="63">
        <f t="shared" si="6"/>
        <v>0</v>
      </c>
      <c r="R60" s="56"/>
      <c r="S60" s="55"/>
      <c r="T60" s="56"/>
      <c r="U60" s="57"/>
      <c r="V60" s="72"/>
      <c r="W60" s="76"/>
      <c r="X60" s="63">
        <f t="shared" si="7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3"/>
        <v>160000</v>
      </c>
      <c r="H61" s="103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6"/>
        <v>0</v>
      </c>
      <c r="R61" s="56"/>
      <c r="S61" s="56"/>
      <c r="T61" s="71"/>
      <c r="U61" s="699"/>
      <c r="V61" s="72"/>
      <c r="W61" s="62"/>
      <c r="X61" s="63">
        <f t="shared" si="7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3"/>
        <v>250000</v>
      </c>
      <c r="H62" s="103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8"/>
      <c r="Q62" s="63">
        <f t="shared" si="6"/>
        <v>0</v>
      </c>
      <c r="R62" s="56"/>
      <c r="S62" s="55"/>
      <c r="T62" s="56"/>
      <c r="U62" s="700"/>
      <c r="V62" s="72"/>
      <c r="W62" s="76"/>
      <c r="X62" s="63">
        <f t="shared" si="7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6"/>
        <v>0</v>
      </c>
      <c r="R63" s="56"/>
      <c r="S63" s="55"/>
      <c r="T63" s="75"/>
      <c r="U63" s="61"/>
      <c r="V63" s="72"/>
      <c r="W63" s="77"/>
      <c r="X63" s="63">
        <f t="shared" si="7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3"/>
        <v>1950000</v>
      </c>
      <c r="H64" s="103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6"/>
        <v>0</v>
      </c>
      <c r="R64" s="56"/>
      <c r="S64" s="55"/>
      <c r="T64" s="71"/>
      <c r="U64" s="699"/>
      <c r="V64" s="72"/>
      <c r="W64" s="62"/>
      <c r="X64" s="63">
        <f t="shared" si="7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3"/>
        <v>828000</v>
      </c>
      <c r="H65" s="103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6"/>
        <v>0</v>
      </c>
      <c r="R65" s="56"/>
      <c r="S65" s="55"/>
      <c r="T65" s="71"/>
      <c r="U65" s="699"/>
      <c r="V65" s="72"/>
      <c r="W65" s="62"/>
      <c r="X65" s="63">
        <f t="shared" si="7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6"/>
        <v>0</v>
      </c>
      <c r="R66" s="56"/>
      <c r="S66" s="55"/>
      <c r="T66" s="71"/>
      <c r="U66" s="699"/>
      <c r="V66" s="72"/>
      <c r="W66" s="62"/>
      <c r="X66" s="63">
        <f t="shared" si="7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6"/>
        <v>0</v>
      </c>
      <c r="R67" s="56"/>
      <c r="S67" s="55"/>
      <c r="T67" s="71"/>
      <c r="U67" s="699"/>
      <c r="V67" s="72"/>
      <c r="W67" s="62"/>
      <c r="X67" s="63">
        <f t="shared" si="7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6"/>
        <v>0</v>
      </c>
      <c r="R68" s="56"/>
      <c r="S68" s="55"/>
      <c r="T68" s="71"/>
      <c r="U68" s="699"/>
      <c r="V68" s="72"/>
      <c r="W68" s="62"/>
      <c r="X68" s="63">
        <f t="shared" si="7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si="6"/>
        <v>0</v>
      </c>
      <c r="R69" s="56"/>
      <c r="S69" s="55"/>
      <c r="T69" s="71"/>
      <c r="U69" s="699"/>
      <c r="V69" s="72"/>
      <c r="W69" s="62"/>
      <c r="X69" s="63">
        <f t="shared" si="7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6"/>
        <v>0</v>
      </c>
      <c r="R70" s="56"/>
      <c r="S70" s="55"/>
      <c r="T70" s="71"/>
      <c r="U70" s="699"/>
      <c r="V70" s="72"/>
      <c r="W70" s="62"/>
      <c r="X70" s="63">
        <f t="shared" si="7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ref="Q71:Q105" si="18">P71*N71</f>
        <v>0</v>
      </c>
      <c r="R71" s="56"/>
      <c r="S71" s="55"/>
      <c r="T71" s="71"/>
      <c r="U71" s="699"/>
      <c r="V71" s="72"/>
      <c r="W71" s="62"/>
      <c r="X71" s="63">
        <f t="shared" ref="X71:X105" si="19">W71*U71</f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5"/>
      <c r="T72" s="71"/>
      <c r="U72" s="699"/>
      <c r="V72" s="72"/>
      <c r="W72" s="62"/>
      <c r="X72" s="63">
        <f t="shared" si="19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71"/>
      <c r="U73" s="699"/>
      <c r="V73" s="72"/>
      <c r="W73" s="62"/>
      <c r="X73" s="63">
        <f t="shared" si="19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698"/>
      <c r="V74" s="66"/>
      <c r="W74" s="62"/>
      <c r="X74" s="63">
        <f t="shared" si="19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698"/>
      <c r="V75" s="66"/>
      <c r="W75" s="62"/>
      <c r="X75" s="63">
        <f t="shared" si="19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698"/>
      <c r="V76" s="66"/>
      <c r="W76" s="62"/>
      <c r="X76" s="63">
        <f t="shared" si="19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698"/>
      <c r="V77" s="66"/>
      <c r="W77" s="62"/>
      <c r="X77" s="63">
        <f t="shared" si="19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698"/>
      <c r="V78" s="66"/>
      <c r="W78" s="62"/>
      <c r="X78" s="63">
        <f t="shared" si="19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698"/>
      <c r="V79" s="66"/>
      <c r="W79" s="62"/>
      <c r="X79" s="63">
        <f t="shared" si="19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698"/>
      <c r="V80" s="66"/>
      <c r="W80" s="62"/>
      <c r="X80" s="63">
        <f t="shared" si="19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698"/>
      <c r="V81" s="66"/>
      <c r="W81" s="62"/>
      <c r="X81" s="63">
        <f t="shared" si="19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698"/>
      <c r="V82" s="66"/>
      <c r="W82" s="62"/>
      <c r="X82" s="63">
        <f t="shared" si="19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698"/>
      <c r="V83" s="66"/>
      <c r="W83" s="62"/>
      <c r="X83" s="63">
        <f t="shared" si="19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698"/>
      <c r="V84" s="66"/>
      <c r="W84" s="62"/>
      <c r="X84" s="63">
        <f t="shared" si="19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/>
      <c r="U85" s="61"/>
      <c r="V85" s="69"/>
      <c r="W85" s="77"/>
      <c r="X85" s="63">
        <f t="shared" si="19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698"/>
      <c r="V86" s="6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698"/>
      <c r="V87" s="6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698"/>
      <c r="V88" s="6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 t="s">
        <v>2</v>
      </c>
      <c r="U89" s="698"/>
      <c r="V89" s="6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13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13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83"/>
      <c r="V92" s="56"/>
      <c r="W92" s="77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7"/>
      <c r="V93" s="69"/>
      <c r="W93" s="77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7"/>
      <c r="V94" s="69"/>
      <c r="W94" s="77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13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13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13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13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13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13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13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  <c r="S102" s="56"/>
      <c r="T102" s="56"/>
      <c r="U102" s="513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  <c r="S103" s="56"/>
      <c r="T103" s="56"/>
      <c r="U103" s="513"/>
      <c r="V103" s="56" t="s">
        <v>29</v>
      </c>
      <c r="W103" s="62"/>
      <c r="X103" s="63">
        <f t="shared" si="19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56"/>
      <c r="M104" s="56"/>
      <c r="N104" s="56"/>
      <c r="O104" s="56"/>
      <c r="P104" s="56"/>
      <c r="Q104" s="63">
        <f t="shared" si="18"/>
        <v>0</v>
      </c>
      <c r="R104" s="56"/>
      <c r="S104" s="56"/>
      <c r="T104" s="56"/>
      <c r="U104" s="513"/>
      <c r="V104" s="56" t="s">
        <v>29</v>
      </c>
      <c r="W104" s="62"/>
      <c r="X104" s="63">
        <f t="shared" si="19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33"/>
      <c r="M105" s="56"/>
      <c r="N105" s="56"/>
      <c r="O105" s="56"/>
      <c r="P105" s="56"/>
      <c r="Q105" s="63">
        <f t="shared" si="18"/>
        <v>0</v>
      </c>
      <c r="R105" s="56"/>
      <c r="T105" s="56"/>
      <c r="U105" s="513"/>
      <c r="V105" s="56" t="s">
        <v>29</v>
      </c>
      <c r="W105" s="62"/>
      <c r="X105" s="63">
        <f t="shared" si="19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0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0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6"/>
      <c r="M109" s="167"/>
      <c r="N109" s="164"/>
      <c r="O109" s="165"/>
      <c r="P109" s="161"/>
      <c r="Q109" s="93"/>
      <c r="R109" s="733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0"/>
        <v>0</v>
      </c>
      <c r="L113" s="166"/>
      <c r="M113" s="167"/>
      <c r="N113" s="164"/>
      <c r="O113" s="165"/>
      <c r="P113" s="161"/>
      <c r="Q113" s="161"/>
      <c r="R113" s="733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1"/>
        <v>200000</v>
      </c>
      <c r="H114" s="115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0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0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0"/>
        <v>0</v>
      </c>
      <c r="L117" s="166"/>
      <c r="M117" s="167"/>
      <c r="N117" s="164"/>
      <c r="O117" s="165"/>
      <c r="P117" s="161"/>
      <c r="Q117" s="161"/>
      <c r="R117" s="733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33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0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6"/>
      <c r="M123" s="178"/>
      <c r="N123" s="159"/>
      <c r="O123" s="160"/>
      <c r="P123" s="161"/>
      <c r="Q123" s="161"/>
      <c r="R123" s="733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0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0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62"/>
      <c r="M164" s="169"/>
      <c r="N164" s="164"/>
      <c r="O164" s="165"/>
      <c r="P164" s="161"/>
      <c r="Q164" s="183"/>
      <c r="R164" s="733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2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2"/>
        <v>284000</v>
      </c>
      <c r="L169" s="133"/>
      <c r="M169" s="163"/>
      <c r="N169" s="164"/>
      <c r="O169" s="165"/>
      <c r="P169" s="161"/>
      <c r="Q169" s="161"/>
      <c r="R169" s="733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2"/>
        <v>0</v>
      </c>
      <c r="L170" s="133"/>
      <c r="M170" s="198"/>
      <c r="N170" s="164"/>
      <c r="O170" s="165"/>
      <c r="P170" s="161"/>
      <c r="Q170" s="145"/>
      <c r="R170" s="733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33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  <c r="L172" s="166"/>
      <c r="M172" s="198"/>
      <c r="N172" s="164"/>
      <c r="O172" s="165"/>
      <c r="P172" s="161"/>
      <c r="Q172" s="161"/>
      <c r="R172" s="733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  <c r="Q174" s="161"/>
      <c r="R174" s="733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3"/>
        <v>0</v>
      </c>
      <c r="H180" s="206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6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7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7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4"/>
        <v>680000</v>
      </c>
      <c r="H192" s="131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10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S6" sqref="S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3.28515625" customWidth="1"/>
    <col min="13" max="13" width="18.7109375" style="205" customWidth="1"/>
    <col min="14" max="14" width="5.42578125" customWidth="1"/>
    <col min="15" max="15" width="4.7109375" customWidth="1"/>
    <col min="16" max="17" width="13.28515625" bestFit="1" customWidth="1"/>
    <col min="18" max="18" width="19.140625" customWidth="1"/>
    <col min="19" max="19" width="29.85546875" customWidth="1"/>
    <col min="20" max="20" width="17.42578125" style="5" customWidth="1"/>
    <col min="21" max="21" width="5.5703125" style="696" customWidth="1"/>
    <col min="22" max="22" width="5.140625" style="13" customWidth="1"/>
    <col min="23" max="23" width="11.85546875" customWidth="1"/>
    <col min="24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29200</v>
      </c>
      <c r="X6" s="63">
        <f>W6*U6</f>
        <v>29200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2">AO6*AM6</f>
        <v>0</v>
      </c>
      <c r="AQ6" s="56"/>
      <c r="AR6" s="56"/>
      <c r="AS6" s="258"/>
      <c r="AT6" s="56"/>
      <c r="AU6" s="700"/>
      <c r="AV6" s="56"/>
      <c r="AW6" s="76"/>
      <c r="AX6" s="63"/>
      <c r="AY6" s="101">
        <f t="shared" ref="AY6:AY14" si="3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819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4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84" t="s">
        <v>7773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819">
        <f t="shared" ref="X7:X21" si="5">W7*U7</f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2"/>
        <v>0</v>
      </c>
      <c r="AQ7" s="56"/>
      <c r="AR7" s="56"/>
      <c r="AS7" s="486"/>
      <c r="AT7" s="56"/>
      <c r="AU7" s="57"/>
      <c r="AV7" s="72"/>
      <c r="AW7" s="62"/>
      <c r="AX7" s="63"/>
      <c r="AY7" s="101">
        <f t="shared" si="3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36500</v>
      </c>
      <c r="BH7" s="63">
        <f t="shared" ref="BH7:BH32" si="7">BG7*BE7</f>
        <v>1460000</v>
      </c>
      <c r="BI7" s="56" t="s">
        <v>6727</v>
      </c>
      <c r="BJ7" s="56" t="s">
        <v>6728</v>
      </c>
      <c r="BK7" s="56"/>
      <c r="BL7" s="55"/>
      <c r="BM7" s="65"/>
      <c r="BN7" s="704"/>
      <c r="BO7" s="67"/>
      <c r="BP7" s="62"/>
      <c r="BQ7" s="63">
        <f t="shared" si="4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784" t="s">
        <v>7773</v>
      </c>
      <c r="N8" s="61">
        <v>1</v>
      </c>
      <c r="O8" s="72" t="s">
        <v>29</v>
      </c>
      <c r="P8" s="76">
        <v>1350000</v>
      </c>
      <c r="Q8" s="822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29200</v>
      </c>
      <c r="X8" s="63">
        <f t="shared" si="5"/>
        <v>73000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2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3"/>
        <v>0</v>
      </c>
      <c r="AZ8" s="73"/>
      <c r="BA8" s="56"/>
      <c r="BB8" s="55"/>
      <c r="BC8" s="264"/>
      <c r="BD8" s="264"/>
      <c r="BE8" s="57"/>
      <c r="BF8" s="72"/>
      <c r="BG8" s="117"/>
      <c r="BH8" s="63">
        <f t="shared" si="7"/>
        <v>0</v>
      </c>
      <c r="BI8" s="64"/>
      <c r="BJ8" s="56"/>
      <c r="BK8" s="56"/>
      <c r="BL8" s="55"/>
      <c r="BM8" s="65"/>
      <c r="BN8" s="704"/>
      <c r="BO8" s="67"/>
      <c r="BP8" s="62"/>
      <c r="BQ8" s="63">
        <f t="shared" si="4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784" t="s">
        <v>7773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5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2"/>
        <v>0</v>
      </c>
      <c r="AQ9" s="56"/>
      <c r="AR9" s="56"/>
      <c r="AS9" s="486"/>
      <c r="AT9" s="56"/>
      <c r="AU9" s="57"/>
      <c r="AV9" s="72"/>
      <c r="AW9" s="62"/>
      <c r="AX9" s="63"/>
      <c r="AY9" s="101">
        <f t="shared" si="3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04"/>
      <c r="BO9" s="67"/>
      <c r="BP9" s="62"/>
      <c r="BQ9" s="63">
        <f t="shared" si="4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784" t="s">
        <v>7731</v>
      </c>
      <c r="N10" s="83">
        <v>1</v>
      </c>
      <c r="O10" s="56" t="s">
        <v>29</v>
      </c>
      <c r="P10" s="76">
        <f>1.11*105500</f>
        <v>117105.00000000001</v>
      </c>
      <c r="Q10" s="819">
        <f t="shared" si="8"/>
        <v>117105.00000000001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36500</v>
      </c>
      <c r="X10" s="63">
        <f t="shared" si="5"/>
        <v>109500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2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3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784" t="s">
        <v>7756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5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2"/>
        <v>0</v>
      </c>
      <c r="AQ11" s="56"/>
      <c r="AR11" s="56"/>
      <c r="AS11" s="486"/>
      <c r="AT11" s="56"/>
      <c r="AU11" s="57"/>
      <c r="AV11" s="72"/>
      <c r="AW11" s="62"/>
      <c r="AX11" s="63"/>
      <c r="AY11" s="101">
        <f t="shared" si="3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>SUM(BH6:BH10)</f>
        <v>11248500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4"/>
        <v>0</v>
      </c>
      <c r="BR11" s="56"/>
      <c r="BS11" s="56"/>
      <c r="BT11" s="89"/>
      <c r="BU11" s="90"/>
      <c r="BV11" s="91"/>
      <c r="BW11" s="92"/>
      <c r="BX11" s="93"/>
      <c r="BY11" s="73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784" t="s">
        <v>7756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5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2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3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4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7774</v>
      </c>
      <c r="M13" s="784" t="s">
        <v>7748</v>
      </c>
      <c r="N13" s="129" t="s">
        <v>511</v>
      </c>
      <c r="O13" s="72" t="s">
        <v>6744</v>
      </c>
      <c r="P13" s="117">
        <v>10000</v>
      </c>
      <c r="Q13" s="819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5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2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3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784" t="s">
        <v>7772</v>
      </c>
      <c r="N14" s="57">
        <v>1</v>
      </c>
      <c r="O14" s="72" t="s">
        <v>29</v>
      </c>
      <c r="P14" s="62">
        <v>185000</v>
      </c>
      <c r="Q14" s="819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5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2"/>
        <v>0</v>
      </c>
      <c r="AQ14" s="64"/>
      <c r="AR14" s="56"/>
      <c r="AS14" s="486"/>
      <c r="AT14" s="56"/>
      <c r="AU14" s="57"/>
      <c r="AV14" s="72"/>
      <c r="AW14" s="62"/>
      <c r="AX14" s="63"/>
      <c r="AY14" s="101">
        <f t="shared" si="3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784" t="s">
        <v>7772</v>
      </c>
      <c r="N15" s="129" t="s">
        <v>511</v>
      </c>
      <c r="O15" s="72" t="s">
        <v>29</v>
      </c>
      <c r="P15" s="117">
        <v>225000</v>
      </c>
      <c r="Q15" s="819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5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2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784" t="s">
        <v>7772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5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2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784" t="s">
        <v>7775</v>
      </c>
      <c r="N17" s="57">
        <v>1</v>
      </c>
      <c r="O17" s="72" t="s">
        <v>6751</v>
      </c>
      <c r="P17" s="62">
        <v>1183000</v>
      </c>
      <c r="Q17" s="819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si="5"/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07"/>
      <c r="AL17" s="708"/>
      <c r="AM17" s="709"/>
      <c r="AN17" s="710"/>
      <c r="AO17" s="711"/>
      <c r="AP17" s="712">
        <f t="shared" si="2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784" t="s">
        <v>7775</v>
      </c>
      <c r="N18" s="57">
        <v>1</v>
      </c>
      <c r="O18" s="56" t="s">
        <v>29</v>
      </c>
      <c r="P18" s="59">
        <v>25000</v>
      </c>
      <c r="Q18" s="819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f>1.11*105500</f>
        <v>117105.00000000001</v>
      </c>
      <c r="X18" s="819">
        <f t="shared" si="5"/>
        <v>117105.00000000001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2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77">
        <v>36500</v>
      </c>
      <c r="X19" s="63">
        <f t="shared" si="5"/>
        <v>219000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si="7"/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2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29200</v>
      </c>
      <c r="X20" s="63">
        <f t="shared" si="5"/>
        <v>58400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7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2"/>
        <v>0</v>
      </c>
      <c r="R21" s="64"/>
      <c r="S21" s="56" t="s">
        <v>68</v>
      </c>
      <c r="T21" s="56" t="s">
        <v>69</v>
      </c>
      <c r="U21" s="57">
        <v>2</v>
      </c>
      <c r="V21" s="69" t="s">
        <v>203</v>
      </c>
      <c r="W21" s="77">
        <v>29000</v>
      </c>
      <c r="X21" s="63">
        <f t="shared" si="5"/>
        <v>58000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7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7768</v>
      </c>
      <c r="M22" s="785" t="s">
        <v>7742</v>
      </c>
      <c r="N22" s="57">
        <v>2</v>
      </c>
      <c r="O22" s="81" t="s">
        <v>63</v>
      </c>
      <c r="P22" s="62">
        <v>12000</v>
      </c>
      <c r="Q22" s="819">
        <f t="shared" si="12"/>
        <v>24000</v>
      </c>
      <c r="R22" s="64" t="s">
        <v>406</v>
      </c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819">
        <f t="shared" ref="X22:X45" si="13">W22*U22</f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7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7769</v>
      </c>
      <c r="M23" s="785" t="s">
        <v>7742</v>
      </c>
      <c r="N23" s="61">
        <f>100000/6800</f>
        <v>14.705882352941176</v>
      </c>
      <c r="O23" s="81" t="s">
        <v>63</v>
      </c>
      <c r="P23" s="76">
        <v>6800</v>
      </c>
      <c r="Q23" s="819">
        <f t="shared" si="12"/>
        <v>100000</v>
      </c>
      <c r="R23" s="64" t="s">
        <v>414</v>
      </c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819">
        <f t="shared" si="13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7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7770</v>
      </c>
      <c r="M24" s="785" t="s">
        <v>7742</v>
      </c>
      <c r="N24" s="106">
        <v>3</v>
      </c>
      <c r="O24" s="81" t="s">
        <v>7771</v>
      </c>
      <c r="P24" s="255">
        <v>15000</v>
      </c>
      <c r="Q24" s="819">
        <f t="shared" si="12"/>
        <v>45000</v>
      </c>
      <c r="R24" s="64" t="s">
        <v>414</v>
      </c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>
        <f t="shared" si="7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/>
      <c r="M25" s="235"/>
      <c r="N25" s="57"/>
      <c r="O25" s="72"/>
      <c r="P25" s="62"/>
      <c r="Q25" s="63">
        <f t="shared" si="12"/>
        <v>0</v>
      </c>
      <c r="R25" s="64"/>
      <c r="S25" s="81"/>
      <c r="T25" s="71"/>
      <c r="U25" s="57"/>
      <c r="V25" s="72"/>
      <c r="W25" s="62"/>
      <c r="X25" s="63">
        <f t="shared" si="13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/>
      <c r="M26" s="80"/>
      <c r="N26" s="83"/>
      <c r="O26" s="72"/>
      <c r="P26" s="76"/>
      <c r="Q26" s="63">
        <f t="shared" si="12"/>
        <v>0</v>
      </c>
      <c r="R26" s="64"/>
      <c r="S26" s="56"/>
      <c r="T26" s="56"/>
      <c r="U26" s="83"/>
      <c r="V26" s="72"/>
      <c r="W26" s="77"/>
      <c r="X26" s="63">
        <f t="shared" si="13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/>
      <c r="M27" s="75"/>
      <c r="N27" s="61"/>
      <c r="O27" s="56"/>
      <c r="P27" s="98"/>
      <c r="Q27" s="63">
        <f t="shared" si="12"/>
        <v>0</v>
      </c>
      <c r="R27" s="64"/>
      <c r="S27" s="56" t="s">
        <v>7786</v>
      </c>
      <c r="T27" s="784" t="s">
        <v>7787</v>
      </c>
      <c r="U27" s="57">
        <v>1</v>
      </c>
      <c r="V27" s="66" t="s">
        <v>29</v>
      </c>
      <c r="W27" s="67">
        <v>3390000</v>
      </c>
      <c r="X27" s="822">
        <f t="shared" si="13"/>
        <v>3390000</v>
      </c>
      <c r="Y27" s="791" t="s">
        <v>7788</v>
      </c>
      <c r="Z27" s="56" t="s">
        <v>7789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7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/>
      <c r="M28" s="75"/>
      <c r="N28" s="57"/>
      <c r="O28" s="56"/>
      <c r="P28" s="67"/>
      <c r="Q28" s="63">
        <f>SUM(Q6:Q27)</f>
        <v>26549105</v>
      </c>
      <c r="R28" s="64"/>
      <c r="S28" s="68" t="s">
        <v>7768</v>
      </c>
      <c r="T28" s="785" t="s">
        <v>7742</v>
      </c>
      <c r="U28" s="57">
        <v>2</v>
      </c>
      <c r="V28" s="81" t="s">
        <v>63</v>
      </c>
      <c r="W28" s="62">
        <v>12000</v>
      </c>
      <c r="X28" s="819">
        <f t="shared" si="13"/>
        <v>24000</v>
      </c>
      <c r="Y28" s="64" t="s">
        <v>406</v>
      </c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7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/>
      <c r="M29" s="75"/>
      <c r="N29" s="57"/>
      <c r="O29" s="66"/>
      <c r="P29" s="62"/>
      <c r="Q29" s="63">
        <f t="shared" si="12"/>
        <v>0</v>
      </c>
      <c r="R29" s="64"/>
      <c r="S29" s="68" t="s">
        <v>7769</v>
      </c>
      <c r="T29" s="785" t="s">
        <v>7742</v>
      </c>
      <c r="U29" s="61">
        <f>100000/6800</f>
        <v>14.705882352941176</v>
      </c>
      <c r="V29" s="81" t="s">
        <v>63</v>
      </c>
      <c r="W29" s="76">
        <v>6800</v>
      </c>
      <c r="X29" s="819">
        <f t="shared" si="13"/>
        <v>100000</v>
      </c>
      <c r="Y29" s="64" t="s">
        <v>414</v>
      </c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7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/>
      <c r="M30" s="75"/>
      <c r="N30" s="57"/>
      <c r="O30" s="72"/>
      <c r="P30" s="62"/>
      <c r="Q30" s="63">
        <f t="shared" si="12"/>
        <v>0</v>
      </c>
      <c r="R30" s="64"/>
      <c r="S30" s="68" t="s">
        <v>7770</v>
      </c>
      <c r="T30" s="785" t="s">
        <v>7742</v>
      </c>
      <c r="U30" s="106">
        <v>3</v>
      </c>
      <c r="V30" s="81" t="s">
        <v>7771</v>
      </c>
      <c r="W30" s="255">
        <v>15000</v>
      </c>
      <c r="X30" s="819">
        <f t="shared" si="13"/>
        <v>45000</v>
      </c>
      <c r="Y30" s="64" t="s">
        <v>414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7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/>
      <c r="M31" s="75"/>
      <c r="N31" s="56"/>
      <c r="O31" s="56"/>
      <c r="P31" s="58"/>
      <c r="Q31" s="63">
        <f t="shared" si="12"/>
        <v>0</v>
      </c>
      <c r="R31" s="64"/>
      <c r="S31" s="56" t="s">
        <v>6753</v>
      </c>
      <c r="T31" s="784" t="s">
        <v>7775</v>
      </c>
      <c r="U31" s="57">
        <v>1</v>
      </c>
      <c r="V31" s="56" t="s">
        <v>29</v>
      </c>
      <c r="W31" s="59">
        <v>25000</v>
      </c>
      <c r="X31" s="819">
        <f>W31*U31</f>
        <v>25000</v>
      </c>
      <c r="Y31" s="64" t="s">
        <v>6745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2"/>
        <v>0</v>
      </c>
      <c r="R32" s="64"/>
      <c r="S32" s="56"/>
      <c r="T32" s="789"/>
      <c r="U32" s="57"/>
      <c r="V32" s="69"/>
      <c r="W32" s="77"/>
      <c r="X32" s="63">
        <f t="shared" ref="X32:X34" si="17">W32*U32</f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7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2"/>
        <v>0</v>
      </c>
      <c r="R33" s="64"/>
      <c r="S33" s="56"/>
      <c r="T33" s="789"/>
      <c r="U33" s="57"/>
      <c r="V33" s="69"/>
      <c r="W33" s="77"/>
      <c r="X33" s="63">
        <f t="shared" si="17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ref="BH33:BH36" si="18">BG33*BE33</f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2"/>
        <v>0</v>
      </c>
      <c r="R34" s="64"/>
      <c r="S34" s="56"/>
      <c r="T34" s="81"/>
      <c r="U34" s="57"/>
      <c r="V34" s="69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2"/>
        <v>0</v>
      </c>
      <c r="R35" s="64"/>
      <c r="S35" s="55"/>
      <c r="T35" s="56"/>
      <c r="U35" s="57"/>
      <c r="V35" s="72"/>
      <c r="W35" s="62"/>
      <c r="X35" s="63">
        <f>SUM(X6:X34)</f>
        <v>6596705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9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2"/>
        <v>0</v>
      </c>
      <c r="R36" s="64"/>
      <c r="S36" s="55"/>
      <c r="T36" s="56"/>
      <c r="U36" s="61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100" si="20">I37*F37</f>
        <v>0</v>
      </c>
      <c r="L37" s="55"/>
      <c r="M37" s="56"/>
      <c r="N37" s="129"/>
      <c r="O37" s="56"/>
      <c r="P37" s="117"/>
      <c r="Q37" s="63">
        <f t="shared" si="12"/>
        <v>0</v>
      </c>
      <c r="R37" s="64"/>
      <c r="S37" s="55"/>
      <c r="T37" s="56"/>
      <c r="U37" s="57"/>
      <c r="V37" s="69"/>
      <c r="W37" s="77"/>
      <c r="X37" s="63">
        <f>SUM(X35,BH11)</f>
        <v>17845205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20"/>
        <v>0</v>
      </c>
      <c r="L38" s="55"/>
      <c r="M38" s="56"/>
      <c r="N38" s="129"/>
      <c r="O38" s="56"/>
      <c r="P38" s="117"/>
      <c r="Q38" s="63">
        <f t="shared" ref="Q38:Q101" si="21">P39*N39</f>
        <v>0</v>
      </c>
      <c r="R38" s="64"/>
      <c r="S38" s="56"/>
      <c r="T38" s="72"/>
      <c r="U38" s="699"/>
      <c r="V38" s="72"/>
      <c r="W38" s="117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20"/>
        <v>0</v>
      </c>
      <c r="L39" s="55"/>
      <c r="M39" s="56"/>
      <c r="N39" s="129"/>
      <c r="O39" s="56"/>
      <c r="P39" s="117"/>
      <c r="Q39" s="63">
        <f t="shared" si="21"/>
        <v>0</v>
      </c>
      <c r="R39" s="64"/>
      <c r="S39" s="55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20"/>
        <v>968000</v>
      </c>
      <c r="L40" s="55"/>
      <c r="M40" s="56"/>
      <c r="N40" s="129"/>
      <c r="O40" s="56"/>
      <c r="P40" s="117"/>
      <c r="Q40" s="63">
        <f t="shared" si="21"/>
        <v>0</v>
      </c>
      <c r="R40" s="64"/>
      <c r="S40" s="55"/>
      <c r="T40" s="56"/>
      <c r="U40" s="57"/>
      <c r="V40" s="72"/>
      <c r="W40" s="62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20"/>
        <v>616000</v>
      </c>
      <c r="L41" s="55"/>
      <c r="M41" s="56"/>
      <c r="N41" s="129"/>
      <c r="O41" s="56"/>
      <c r="P41" s="117"/>
      <c r="Q41" s="63">
        <f t="shared" si="21"/>
        <v>0</v>
      </c>
      <c r="R41" s="64"/>
      <c r="S41" s="55"/>
      <c r="T41" s="56"/>
      <c r="U41" s="57"/>
      <c r="V41" s="72"/>
      <c r="W41" s="117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20"/>
        <v>0</v>
      </c>
      <c r="L42" s="55"/>
      <c r="M42" s="56"/>
      <c r="N42" s="129"/>
      <c r="O42" s="56"/>
      <c r="P42" s="117"/>
      <c r="Q42" s="63">
        <f t="shared" si="21"/>
        <v>0</v>
      </c>
      <c r="R42" s="64"/>
      <c r="S42" s="56"/>
      <c r="T42" s="56"/>
      <c r="U42" s="129"/>
      <c r="V42" s="72"/>
      <c r="W42" s="117"/>
      <c r="X42" s="63">
        <f t="shared" si="13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20"/>
        <v>360000</v>
      </c>
      <c r="L43" s="56"/>
      <c r="M43" s="56"/>
      <c r="N43" s="129"/>
      <c r="O43" s="56"/>
      <c r="P43" s="62"/>
      <c r="Q43" s="63">
        <f t="shared" si="21"/>
        <v>0</v>
      </c>
      <c r="R43" s="64"/>
      <c r="S43" s="56"/>
      <c r="T43" s="56"/>
      <c r="U43" s="57"/>
      <c r="V43" s="72"/>
      <c r="W43" s="62"/>
      <c r="X43" s="63">
        <f t="shared" si="13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20"/>
        <v>1480000</v>
      </c>
      <c r="L44" s="56"/>
      <c r="M44" s="75"/>
      <c r="N44" s="130"/>
      <c r="O44" s="56"/>
      <c r="P44" s="131"/>
      <c r="Q44" s="63">
        <f t="shared" si="21"/>
        <v>0</v>
      </c>
      <c r="R44" s="64"/>
      <c r="S44" s="56"/>
      <c r="T44" s="56"/>
      <c r="U44" s="57"/>
      <c r="V44" s="72"/>
      <c r="W44" s="62"/>
      <c r="X44" s="63">
        <f t="shared" si="13"/>
        <v>0</v>
      </c>
      <c r="Y44" s="64"/>
      <c r="Z44" s="56"/>
      <c r="AA44" s="134"/>
      <c r="AB44" s="734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20"/>
        <v>500000</v>
      </c>
      <c r="L45" s="55"/>
      <c r="M45" s="56"/>
      <c r="N45" s="129"/>
      <c r="O45" s="56"/>
      <c r="P45" s="62"/>
      <c r="Q45" s="63">
        <f t="shared" si="21"/>
        <v>0</v>
      </c>
      <c r="R45" s="64"/>
      <c r="S45" s="68"/>
      <c r="T45" s="56"/>
      <c r="U45" s="57"/>
      <c r="V45" s="72"/>
      <c r="W45" s="62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20"/>
        <v>0</v>
      </c>
      <c r="L46" s="55"/>
      <c r="M46" s="80"/>
      <c r="N46" s="120"/>
      <c r="O46" s="56"/>
      <c r="P46" s="121"/>
      <c r="Q46" s="63">
        <f t="shared" si="21"/>
        <v>0</v>
      </c>
      <c r="R46" s="64"/>
      <c r="S46" s="56"/>
      <c r="T46" s="56"/>
      <c r="U46" s="61"/>
      <c r="V46" s="72"/>
      <c r="W46" s="62"/>
      <c r="X46" s="63">
        <f t="shared" ref="X46:X77" si="22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20"/>
        <v>0</v>
      </c>
      <c r="L47" s="56"/>
      <c r="M47" s="80"/>
      <c r="N47" s="116"/>
      <c r="O47" s="56"/>
      <c r="P47" s="117"/>
      <c r="Q47" s="63">
        <f t="shared" si="21"/>
        <v>0</v>
      </c>
      <c r="R47" s="64"/>
      <c r="S47" s="95"/>
      <c r="T47" s="56"/>
      <c r="U47" s="83"/>
      <c r="V47" s="72"/>
      <c r="W47" s="77"/>
      <c r="X47" s="63">
        <f t="shared" si="22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20"/>
        <v>180000</v>
      </c>
      <c r="L48" s="56"/>
      <c r="M48" s="80"/>
      <c r="N48" s="120"/>
      <c r="O48" s="56"/>
      <c r="P48" s="121"/>
      <c r="Q48" s="63">
        <f t="shared" si="21"/>
        <v>0</v>
      </c>
      <c r="R48" s="64"/>
      <c r="S48" s="56"/>
      <c r="T48" s="71"/>
      <c r="U48" s="56"/>
      <c r="V48" s="72"/>
      <c r="W48" s="58"/>
      <c r="X48" s="63">
        <f t="shared" si="22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20"/>
        <v>0</v>
      </c>
      <c r="L49" s="81"/>
      <c r="M49" s="80"/>
      <c r="N49" s="57"/>
      <c r="O49" s="56"/>
      <c r="P49" s="77"/>
      <c r="Q49" s="63">
        <f t="shared" si="21"/>
        <v>0</v>
      </c>
      <c r="R49" s="64"/>
      <c r="S49" s="56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20"/>
        <v>800000</v>
      </c>
      <c r="L50" s="56"/>
      <c r="M50" s="56"/>
      <c r="N50" s="57"/>
      <c r="O50" s="56"/>
      <c r="P50" s="62"/>
      <c r="Q50" s="63">
        <f t="shared" si="21"/>
        <v>0</v>
      </c>
      <c r="R50" s="64"/>
      <c r="S50" s="55"/>
      <c r="T50" s="56"/>
      <c r="U50" s="57"/>
      <c r="V50" s="72"/>
      <c r="W50" s="62"/>
      <c r="X50" s="63">
        <f t="shared" si="22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20"/>
        <v>0</v>
      </c>
      <c r="L51" s="56"/>
      <c r="M51" s="137"/>
      <c r="N51" s="138"/>
      <c r="O51" s="56"/>
      <c r="P51" s="139"/>
      <c r="Q51" s="63">
        <f t="shared" si="21"/>
        <v>0</v>
      </c>
      <c r="R51" s="64"/>
      <c r="S51" s="55"/>
      <c r="T51" s="56"/>
      <c r="U51" s="57"/>
      <c r="V51" s="72"/>
      <c r="W51" s="62"/>
      <c r="X51" s="63">
        <f t="shared" si="22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20"/>
        <v>220000</v>
      </c>
      <c r="L52" s="56"/>
      <c r="M52" s="137"/>
      <c r="N52" s="140"/>
      <c r="O52" s="56"/>
      <c r="P52" s="141"/>
      <c r="Q52" s="63">
        <f t="shared" si="21"/>
        <v>0</v>
      </c>
      <c r="R52" s="64"/>
      <c r="S52" s="56"/>
      <c r="T52" s="74"/>
      <c r="U52" s="57"/>
      <c r="V52" s="72"/>
      <c r="W52" s="77"/>
      <c r="X52" s="63">
        <f t="shared" si="22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20"/>
        <v>0</v>
      </c>
      <c r="L53" s="56"/>
      <c r="M53" s="137"/>
      <c r="N53" s="140"/>
      <c r="O53" s="56"/>
      <c r="P53" s="141"/>
      <c r="Q53" s="63">
        <f t="shared" si="21"/>
        <v>0</v>
      </c>
      <c r="R53" s="64"/>
      <c r="S53" s="55"/>
      <c r="T53" s="75"/>
      <c r="U53" s="57"/>
      <c r="V53" s="72"/>
      <c r="W53" s="76"/>
      <c r="X53" s="63">
        <f t="shared" si="22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20"/>
        <v>110000</v>
      </c>
      <c r="L54" s="56"/>
      <c r="M54" s="137"/>
      <c r="N54" s="116"/>
      <c r="O54" s="56"/>
      <c r="P54" s="117"/>
      <c r="Q54" s="63">
        <f t="shared" si="21"/>
        <v>0</v>
      </c>
      <c r="R54" s="64"/>
      <c r="S54" s="56"/>
      <c r="T54" s="71"/>
      <c r="U54" s="699"/>
      <c r="V54" s="72"/>
      <c r="W54" s="62"/>
      <c r="X54" s="63">
        <f t="shared" si="22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20"/>
        <v>2275000</v>
      </c>
      <c r="L55" s="68"/>
      <c r="M55" s="137"/>
      <c r="N55" s="116"/>
      <c r="O55" s="56"/>
      <c r="P55" s="117"/>
      <c r="Q55" s="63">
        <f t="shared" si="21"/>
        <v>0</v>
      </c>
      <c r="R55" s="64"/>
      <c r="S55" s="56"/>
      <c r="T55" s="56"/>
      <c r="U55" s="57"/>
      <c r="V55" s="72"/>
      <c r="W55" s="77"/>
      <c r="X55" s="63">
        <f t="shared" si="22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20"/>
        <v>0</v>
      </c>
      <c r="L56" s="56"/>
      <c r="M56" s="137"/>
      <c r="N56" s="138"/>
      <c r="O56" s="56"/>
      <c r="P56" s="139"/>
      <c r="Q56" s="63">
        <f t="shared" si="21"/>
        <v>0</v>
      </c>
      <c r="R56" s="64"/>
      <c r="S56" s="56"/>
      <c r="T56" s="56"/>
      <c r="U56" s="61"/>
      <c r="V56" s="72"/>
      <c r="W56" s="76"/>
      <c r="X56" s="63">
        <f t="shared" si="22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20"/>
        <v>1716000</v>
      </c>
      <c r="L57" s="56"/>
      <c r="M57" s="137"/>
      <c r="N57" s="116"/>
      <c r="O57" s="56"/>
      <c r="P57" s="117"/>
      <c r="Q57" s="63">
        <f t="shared" si="21"/>
        <v>0</v>
      </c>
      <c r="R57" s="64"/>
      <c r="S57" s="55"/>
      <c r="T57" s="56"/>
      <c r="U57" s="57"/>
      <c r="V57" s="72"/>
      <c r="W57" s="76"/>
      <c r="X57" s="63">
        <f t="shared" si="22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7"/>
      <c r="N58" s="116"/>
      <c r="O58" s="56"/>
      <c r="P58" s="117"/>
      <c r="Q58" s="63">
        <f t="shared" si="21"/>
        <v>0</v>
      </c>
      <c r="R58" s="64"/>
      <c r="S58" s="56"/>
      <c r="T58" s="71"/>
      <c r="U58" s="699"/>
      <c r="V58" s="72"/>
      <c r="W58" s="62"/>
      <c r="X58" s="63">
        <f t="shared" si="22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7"/>
      <c r="N59" s="116"/>
      <c r="O59" s="56"/>
      <c r="P59" s="117"/>
      <c r="Q59" s="63">
        <f t="shared" si="21"/>
        <v>0</v>
      </c>
      <c r="R59" s="64"/>
      <c r="S59" s="55"/>
      <c r="T59" s="56"/>
      <c r="U59" s="700"/>
      <c r="V59" s="72"/>
      <c r="W59" s="76"/>
      <c r="X59" s="63">
        <f t="shared" si="22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56"/>
      <c r="N60" s="107"/>
      <c r="O60" s="56"/>
      <c r="P60" s="58"/>
      <c r="Q60" s="63">
        <f t="shared" si="21"/>
        <v>0</v>
      </c>
      <c r="R60" s="56"/>
      <c r="S60" s="55"/>
      <c r="T60" s="75"/>
      <c r="U60" s="61"/>
      <c r="V60" s="72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56"/>
      <c r="O61" s="56"/>
      <c r="P61" s="58"/>
      <c r="Q61" s="63">
        <f t="shared" si="21"/>
        <v>0</v>
      </c>
      <c r="R61" s="56"/>
      <c r="S61" s="55"/>
      <c r="T61" s="71"/>
      <c r="U61" s="699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1"/>
        <v>0</v>
      </c>
      <c r="R62" s="56"/>
      <c r="S62" s="55"/>
      <c r="T62" s="71"/>
      <c r="U62" s="699"/>
      <c r="V62" s="72"/>
      <c r="W62" s="62"/>
      <c r="X62" s="63">
        <f t="shared" si="22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6"/>
      <c r="Q63" s="63">
        <f t="shared" si="21"/>
        <v>0</v>
      </c>
      <c r="R63" s="56"/>
      <c r="S63" s="55"/>
      <c r="T63" s="71"/>
      <c r="U63" s="699"/>
      <c r="V63" s="72"/>
      <c r="W63" s="62"/>
      <c r="X63" s="63">
        <f t="shared" si="22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1"/>
        <v>0</v>
      </c>
      <c r="R64" s="56"/>
      <c r="S64" s="55"/>
      <c r="T64" s="71"/>
      <c r="U64" s="699"/>
      <c r="V64" s="72"/>
      <c r="W64" s="62"/>
      <c r="X64" s="63">
        <f t="shared" si="22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1"/>
        <v>0</v>
      </c>
      <c r="R65" s="56"/>
      <c r="S65" s="55"/>
      <c r="T65" s="71"/>
      <c r="U65" s="699"/>
      <c r="V65" s="72"/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1"/>
        <v>0</v>
      </c>
      <c r="R66" s="56"/>
      <c r="S66" s="55"/>
      <c r="T66" s="71"/>
      <c r="U66" s="699"/>
      <c r="V66" s="72"/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1"/>
        <v>0</v>
      </c>
      <c r="R67" s="56"/>
      <c r="S67" s="55"/>
      <c r="T67" s="71"/>
      <c r="U67" s="699"/>
      <c r="V67" s="72"/>
      <c r="W67" s="62"/>
      <c r="X67" s="63">
        <f t="shared" si="22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1"/>
        <v>0</v>
      </c>
      <c r="R68" s="56"/>
      <c r="S68" s="55"/>
      <c r="T68" s="71"/>
      <c r="U68" s="699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1"/>
        <v>0</v>
      </c>
      <c r="R69" s="56"/>
      <c r="S69" s="55"/>
      <c r="T69" s="71"/>
      <c r="U69" s="699"/>
      <c r="V69" s="72"/>
      <c r="W69" s="62"/>
      <c r="X69" s="63">
        <f t="shared" si="22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1"/>
        <v>0</v>
      </c>
      <c r="R70" s="56"/>
      <c r="S70" s="68"/>
      <c r="T70" s="71"/>
      <c r="U70" s="699"/>
      <c r="V70" s="72"/>
      <c r="W70" s="62"/>
      <c r="X70" s="63">
        <f t="shared" si="22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5"/>
        <v>750000</v>
      </c>
      <c r="H71" s="103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1"/>
        <v>0</v>
      </c>
      <c r="R71" s="56"/>
      <c r="S71" s="68"/>
      <c r="T71" s="56" t="s">
        <v>2</v>
      </c>
      <c r="U71" s="698"/>
      <c r="V71" s="66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5"/>
        <v>200000</v>
      </c>
      <c r="H72" s="103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1"/>
        <v>0</v>
      </c>
      <c r="R72" s="56"/>
      <c r="S72" s="68"/>
      <c r="T72" s="56" t="s">
        <v>2</v>
      </c>
      <c r="U72" s="698"/>
      <c r="V72" s="66"/>
      <c r="W72" s="62"/>
      <c r="X72" s="63">
        <f t="shared" si="22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5"/>
        <v>95000</v>
      </c>
      <c r="H73" s="57" t="s">
        <v>188</v>
      </c>
      <c r="I73" s="57"/>
      <c r="J73" s="147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1"/>
        <v>0</v>
      </c>
      <c r="R73" s="56"/>
      <c r="S73" s="68"/>
      <c r="T73" s="56" t="s">
        <v>2</v>
      </c>
      <c r="U73" s="698"/>
      <c r="V73" s="66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1"/>
        <v>0</v>
      </c>
      <c r="R74" s="56"/>
      <c r="S74" s="68"/>
      <c r="T74" s="56" t="s">
        <v>2</v>
      </c>
      <c r="U74" s="698"/>
      <c r="V74" s="66"/>
      <c r="W74" s="62"/>
      <c r="X74" s="63">
        <f t="shared" si="22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1"/>
        <v>0</v>
      </c>
      <c r="R75" s="56"/>
      <c r="S75" s="68"/>
      <c r="T75" s="56" t="s">
        <v>2</v>
      </c>
      <c r="U75" s="698"/>
      <c r="V75" s="66"/>
      <c r="W75" s="62"/>
      <c r="X75" s="63">
        <f t="shared" si="22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5"/>
        <v>100000</v>
      </c>
      <c r="H76" s="109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1"/>
        <v>0</v>
      </c>
      <c r="R76" s="56"/>
      <c r="S76" s="68"/>
      <c r="T76" s="56" t="s">
        <v>2</v>
      </c>
      <c r="U76" s="698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5"/>
        <v>170000</v>
      </c>
      <c r="H77" s="103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1"/>
        <v>0</v>
      </c>
      <c r="R77" s="56"/>
      <c r="S77" s="68"/>
      <c r="T77" s="56" t="s">
        <v>2</v>
      </c>
      <c r="U77" s="698"/>
      <c r="V77" s="66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5"/>
        <v>260000</v>
      </c>
      <c r="H78" s="103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1"/>
        <v>0</v>
      </c>
      <c r="R78" s="56"/>
      <c r="S78" s="68"/>
      <c r="T78" s="56" t="s">
        <v>2</v>
      </c>
      <c r="U78" s="698"/>
      <c r="V78" s="66"/>
      <c r="W78" s="62"/>
      <c r="X78" s="63">
        <f t="shared" ref="X78:X102" si="23">W78*U78</f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1"/>
        <v>0</v>
      </c>
      <c r="R79" s="56"/>
      <c r="S79" s="68"/>
      <c r="T79" s="56" t="s">
        <v>2</v>
      </c>
      <c r="U79" s="698"/>
      <c r="V79" s="66"/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5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1"/>
        <v>0</v>
      </c>
      <c r="R80" s="56"/>
      <c r="S80" s="68"/>
      <c r="T80" s="56" t="s">
        <v>2</v>
      </c>
      <c r="U80" s="698"/>
      <c r="V80" s="66"/>
      <c r="W80" s="62"/>
      <c r="X80" s="63">
        <f t="shared" si="23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5"/>
        <v>290000</v>
      </c>
      <c r="H81" s="79">
        <v>45120</v>
      </c>
      <c r="I81" s="57">
        <v>1</v>
      </c>
      <c r="J81" s="147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1"/>
        <v>0</v>
      </c>
      <c r="R81" s="56"/>
      <c r="S81" s="68"/>
      <c r="T81" s="56" t="s">
        <v>2</v>
      </c>
      <c r="U81" s="698"/>
      <c r="V81" s="66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1"/>
        <v>0</v>
      </c>
      <c r="R82" s="56"/>
      <c r="S82" s="68"/>
      <c r="T82" s="56"/>
      <c r="U82" s="61"/>
      <c r="V82" s="69"/>
      <c r="W82" s="77"/>
      <c r="X82" s="63">
        <f t="shared" si="23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1"/>
        <v>0</v>
      </c>
      <c r="R83" s="56"/>
      <c r="S83" s="68"/>
      <c r="T83" s="56" t="s">
        <v>2</v>
      </c>
      <c r="U83" s="698"/>
      <c r="V83" s="66" t="s">
        <v>29</v>
      </c>
      <c r="W83" s="62"/>
      <c r="X83" s="63">
        <f t="shared" si="23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1"/>
        <v>0</v>
      </c>
      <c r="R84" s="56"/>
      <c r="S84" s="68"/>
      <c r="T84" s="56" t="s">
        <v>2</v>
      </c>
      <c r="U84" s="698"/>
      <c r="V84" s="66" t="s">
        <v>29</v>
      </c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1"/>
        <v>0</v>
      </c>
      <c r="R85" s="56"/>
      <c r="S85" s="68"/>
      <c r="T85" s="56" t="s">
        <v>2</v>
      </c>
      <c r="U85" s="698"/>
      <c r="V85" s="66" t="s">
        <v>29</v>
      </c>
      <c r="W85" s="62"/>
      <c r="X85" s="63">
        <f t="shared" si="23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1"/>
        <v>0</v>
      </c>
      <c r="R86" s="56"/>
      <c r="S86" s="56"/>
      <c r="T86" s="56" t="s">
        <v>2</v>
      </c>
      <c r="U86" s="698"/>
      <c r="V86" s="66" t="s">
        <v>29</v>
      </c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1"/>
        <v>0</v>
      </c>
      <c r="R87" s="56"/>
      <c r="S87" s="56"/>
      <c r="T87" s="56"/>
      <c r="U87" s="513"/>
      <c r="V87" s="56" t="s">
        <v>29</v>
      </c>
      <c r="W87" s="62"/>
      <c r="X87" s="63">
        <f t="shared" si="23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1"/>
        <v>0</v>
      </c>
      <c r="R88" s="56"/>
      <c r="S88" s="56"/>
      <c r="T88" s="56"/>
      <c r="U88" s="513"/>
      <c r="V88" s="56" t="s">
        <v>29</v>
      </c>
      <c r="W88" s="62"/>
      <c r="X88" s="63">
        <f t="shared" si="23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1"/>
        <v>0</v>
      </c>
      <c r="R89" s="56"/>
      <c r="S89" s="56"/>
      <c r="T89" s="56"/>
      <c r="U89" s="83"/>
      <c r="V89" s="56"/>
      <c r="W89" s="77"/>
      <c r="X89" s="63">
        <f t="shared" si="23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1"/>
        <v>0</v>
      </c>
      <c r="R90" s="56"/>
      <c r="S90" s="56"/>
      <c r="T90" s="56"/>
      <c r="U90" s="57"/>
      <c r="V90" s="69"/>
      <c r="W90" s="77"/>
      <c r="X90" s="63">
        <f t="shared" si="23"/>
        <v>0</v>
      </c>
      <c r="Y90" s="64"/>
      <c r="Z90" s="56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1"/>
        <v>0</v>
      </c>
      <c r="R91" s="56"/>
      <c r="S91" s="56"/>
      <c r="T91" s="56"/>
      <c r="U91" s="57"/>
      <c r="V91" s="69"/>
      <c r="W91" s="77"/>
      <c r="X91" s="63">
        <f t="shared" si="23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1"/>
        <v>0</v>
      </c>
      <c r="R92" s="56"/>
      <c r="S92" s="56"/>
      <c r="T92" s="56"/>
      <c r="U92" s="513"/>
      <c r="V92" s="56" t="s">
        <v>29</v>
      </c>
      <c r="W92" s="62"/>
      <c r="X92" s="63">
        <f t="shared" si="23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1"/>
        <v>0</v>
      </c>
      <c r="R93" s="56"/>
      <c r="S93" s="56"/>
      <c r="T93" s="56"/>
      <c r="U93" s="513"/>
      <c r="V93" s="56" t="s">
        <v>29</v>
      </c>
      <c r="W93" s="62"/>
      <c r="X93" s="63">
        <f t="shared" si="23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1"/>
        <v>0</v>
      </c>
      <c r="R94" s="56"/>
      <c r="S94" s="56"/>
      <c r="T94" s="56"/>
      <c r="U94" s="513"/>
      <c r="V94" s="56" t="s">
        <v>29</v>
      </c>
      <c r="W94" s="62"/>
      <c r="X94" s="63">
        <f t="shared" si="23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1"/>
        <v>0</v>
      </c>
      <c r="R95" s="56"/>
      <c r="S95" s="56"/>
      <c r="T95" s="56"/>
      <c r="U95" s="513"/>
      <c r="V95" s="56" t="s">
        <v>29</v>
      </c>
      <c r="W95" s="62"/>
      <c r="X95" s="63">
        <f t="shared" si="23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1"/>
        <v>0</v>
      </c>
      <c r="R96" s="56"/>
      <c r="S96" s="56"/>
      <c r="T96" s="56"/>
      <c r="U96" s="513"/>
      <c r="V96" s="56" t="s">
        <v>29</v>
      </c>
      <c r="W96" s="62"/>
      <c r="X96" s="63">
        <f t="shared" si="23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1"/>
        <v>0</v>
      </c>
      <c r="R97" s="56"/>
      <c r="S97" s="56"/>
      <c r="T97" s="56"/>
      <c r="U97" s="513"/>
      <c r="V97" s="56" t="s">
        <v>29</v>
      </c>
      <c r="W97" s="62"/>
      <c r="X97" s="63">
        <f t="shared" si="23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1"/>
        <v>0</v>
      </c>
      <c r="R98" s="56"/>
      <c r="S98" s="56"/>
      <c r="T98" s="56"/>
      <c r="U98" s="513"/>
      <c r="V98" s="56" t="s">
        <v>29</v>
      </c>
      <c r="W98" s="62"/>
      <c r="X98" s="63">
        <f t="shared" si="23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1"/>
        <v>0</v>
      </c>
      <c r="R99" s="56"/>
      <c r="S99" s="56"/>
      <c r="T99" s="56"/>
      <c r="U99" s="513"/>
      <c r="V99" s="56" t="s">
        <v>29</v>
      </c>
      <c r="W99" s="62"/>
      <c r="X99" s="63">
        <f t="shared" si="23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1"/>
        <v>0</v>
      </c>
      <c r="R100" s="56"/>
      <c r="S100" s="56"/>
      <c r="T100" s="56"/>
      <c r="U100" s="513"/>
      <c r="V100" s="56" t="s">
        <v>29</v>
      </c>
      <c r="W100" s="62"/>
      <c r="X100" s="63">
        <f t="shared" si="23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 t="shared" si="21"/>
        <v>0</v>
      </c>
      <c r="R101" s="56"/>
      <c r="S101" s="56"/>
      <c r="T101" s="56"/>
      <c r="U101" s="513"/>
      <c r="V101" s="56" t="s">
        <v>29</v>
      </c>
      <c r="W101" s="62"/>
      <c r="X101" s="63">
        <f t="shared" si="23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13"/>
      <c r="V102" s="56" t="s">
        <v>29</v>
      </c>
      <c r="W102" s="62"/>
      <c r="X102" s="63">
        <f t="shared" si="23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166"/>
      <c r="M109" s="167"/>
      <c r="N109" s="164"/>
      <c r="O109" s="165"/>
      <c r="P109" s="161"/>
      <c r="Q109" s="93"/>
      <c r="R109" s="734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166"/>
      <c r="M113" s="167"/>
      <c r="N113" s="164"/>
      <c r="O113" s="165"/>
      <c r="P113" s="161"/>
      <c r="Q113" s="161"/>
      <c r="R113" s="734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166"/>
      <c r="M117" s="167"/>
      <c r="N117" s="164"/>
      <c r="O117" s="165"/>
      <c r="P117" s="161"/>
      <c r="Q117" s="161"/>
      <c r="R117" s="734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34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6"/>
      <c r="M123" s="178"/>
      <c r="N123" s="159"/>
      <c r="O123" s="160"/>
      <c r="P123" s="161"/>
      <c r="Q123" s="161"/>
      <c r="R123" s="734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34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9" si="27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63"/>
      <c r="N169" s="164"/>
      <c r="O169" s="165"/>
      <c r="P169" s="161"/>
      <c r="Q169" s="161"/>
      <c r="R169" s="73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33"/>
      <c r="M170" s="198"/>
      <c r="N170" s="164"/>
      <c r="O170" s="165"/>
      <c r="P170" s="161"/>
      <c r="Q170" s="145"/>
      <c r="R170" s="73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3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34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  <c r="Q174" s="161"/>
      <c r="R174" s="734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8"/>
        <v>680000</v>
      </c>
      <c r="H192" s="131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10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si="27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Q15" sqref="Q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8.8554687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85" t="s">
        <v>7777</v>
      </c>
      <c r="N6" s="83">
        <v>7</v>
      </c>
      <c r="O6" s="72" t="s">
        <v>29</v>
      </c>
      <c r="P6" s="76">
        <v>234000</v>
      </c>
      <c r="Q6" s="819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26800</v>
      </c>
      <c r="X6" s="63">
        <f>W6*U6</f>
        <v>53600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>AO6*AM6</f>
        <v>1650000</v>
      </c>
      <c r="AQ6" s="56" t="s">
        <v>6776</v>
      </c>
      <c r="AR6" s="56" t="s">
        <v>6777</v>
      </c>
      <c r="AS6" s="258"/>
      <c r="AT6" s="56"/>
      <c r="AU6" s="700"/>
      <c r="AV6" s="56"/>
      <c r="AW6" s="76"/>
      <c r="AX6" s="63"/>
      <c r="AY6" s="101">
        <f t="shared" ref="AY6:AY42" si="3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4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85" t="s">
        <v>7777</v>
      </c>
      <c r="N7" s="83">
        <v>7</v>
      </c>
      <c r="O7" s="72" t="s">
        <v>29</v>
      </c>
      <c r="P7" s="76">
        <v>107000</v>
      </c>
      <c r="Q7" s="819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ref="X7:X18" si="6"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ref="AP7:AP33" si="7">AO7*AM7</f>
        <v>1650000</v>
      </c>
      <c r="AQ7" s="56" t="s">
        <v>6776</v>
      </c>
      <c r="AR7" s="56" t="s">
        <v>6777</v>
      </c>
      <c r="AS7" s="486"/>
      <c r="AT7" s="56"/>
      <c r="AU7" s="57"/>
      <c r="AV7" s="72"/>
      <c r="AW7" s="62"/>
      <c r="AX7" s="63"/>
      <c r="AY7" s="101">
        <f t="shared" si="3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4"/>
        <v>0</v>
      </c>
      <c r="BI7" s="56"/>
      <c r="BJ7" s="56"/>
      <c r="BK7" s="56"/>
      <c r="BL7" s="55"/>
      <c r="BM7" s="65"/>
      <c r="BN7" s="704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85" t="s">
        <v>7777</v>
      </c>
      <c r="N8" s="56">
        <v>7</v>
      </c>
      <c r="O8" s="72" t="s">
        <v>29</v>
      </c>
      <c r="P8" s="76">
        <v>280000</v>
      </c>
      <c r="Q8" s="819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si="6"/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 t="shared" si="7"/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3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4"/>
        <v>0</v>
      </c>
      <c r="BI8" s="64"/>
      <c r="BJ8" s="56"/>
      <c r="BK8" s="56"/>
      <c r="BL8" s="55"/>
      <c r="BM8" s="65"/>
      <c r="BN8" s="704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785" t="s">
        <v>7777</v>
      </c>
      <c r="N9" s="57">
        <v>6</v>
      </c>
      <c r="O9" s="72" t="s">
        <v>6665</v>
      </c>
      <c r="P9" s="76">
        <v>549000</v>
      </c>
      <c r="Q9" s="819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6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 t="shared" si="7"/>
        <v>1050000</v>
      </c>
      <c r="AQ9" s="56" t="s">
        <v>6776</v>
      </c>
      <c r="AR9" s="56" t="s">
        <v>6777</v>
      </c>
      <c r="AS9" s="486"/>
      <c r="AT9" s="56"/>
      <c r="AU9" s="57"/>
      <c r="AV9" s="72"/>
      <c r="AW9" s="62"/>
      <c r="AX9" s="63"/>
      <c r="AY9" s="101">
        <f t="shared" si="3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4"/>
        <v>0</v>
      </c>
      <c r="BI9" s="56"/>
      <c r="BJ9" s="56"/>
      <c r="BK9" s="56"/>
      <c r="BL9" s="55"/>
      <c r="BM9" s="65"/>
      <c r="BN9" s="704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785" t="s">
        <v>7777</v>
      </c>
      <c r="N10" s="83">
        <v>5</v>
      </c>
      <c r="O10" s="56" t="s">
        <v>29</v>
      </c>
      <c r="P10" s="76">
        <v>9000</v>
      </c>
      <c r="Q10" s="819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29200</v>
      </c>
      <c r="X10" s="63">
        <f t="shared" si="6"/>
        <v>262800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7"/>
        <v>825000</v>
      </c>
      <c r="AQ10" s="56" t="s">
        <v>6776</v>
      </c>
      <c r="AR10" s="56" t="s">
        <v>6777</v>
      </c>
      <c r="AS10" s="486"/>
      <c r="AT10" s="56"/>
      <c r="AU10" s="57"/>
      <c r="AV10" s="72"/>
      <c r="AW10" s="62"/>
      <c r="AX10" s="63"/>
      <c r="AY10" s="101">
        <f t="shared" si="3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4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784" t="s">
        <v>7833</v>
      </c>
      <c r="N11" s="57">
        <v>1</v>
      </c>
      <c r="O11" s="72" t="s">
        <v>114</v>
      </c>
      <c r="P11" s="76">
        <v>10000000</v>
      </c>
      <c r="Q11" s="712">
        <f t="shared" si="2"/>
        <v>10000000</v>
      </c>
      <c r="R11" s="825" t="s">
        <v>7751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6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 t="shared" si="7"/>
        <v>825000</v>
      </c>
      <c r="AQ11" s="56" t="s">
        <v>6776</v>
      </c>
      <c r="AR11" s="56" t="s">
        <v>6777</v>
      </c>
      <c r="AS11" s="486"/>
      <c r="AT11" s="56"/>
      <c r="AU11" s="57"/>
      <c r="AV11" s="72"/>
      <c r="AW11" s="62"/>
      <c r="AX11" s="63"/>
      <c r="AY11" s="101">
        <f t="shared" si="3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4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3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787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6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7"/>
        <v>3575000</v>
      </c>
      <c r="AQ12" s="56" t="s">
        <v>6776</v>
      </c>
      <c r="AR12" s="56" t="s">
        <v>6777</v>
      </c>
      <c r="AS12" s="486"/>
      <c r="AT12" s="56"/>
      <c r="AU12" s="57"/>
      <c r="AV12" s="72"/>
      <c r="AW12" s="62"/>
      <c r="AX12" s="63"/>
      <c r="AY12" s="101">
        <f t="shared" si="3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4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784" t="s">
        <v>6877</v>
      </c>
      <c r="N13" s="57">
        <v>4</v>
      </c>
      <c r="O13" s="72" t="s">
        <v>29</v>
      </c>
      <c r="P13" s="62">
        <f>12000*1.11</f>
        <v>13320.000000000002</v>
      </c>
      <c r="Q13" s="822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 t="shared" si="6"/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7"/>
        <v>980000</v>
      </c>
      <c r="AQ13" s="56" t="s">
        <v>6776</v>
      </c>
      <c r="AR13" s="56" t="s">
        <v>6777</v>
      </c>
      <c r="AS13" s="486"/>
      <c r="AT13" s="56"/>
      <c r="AU13" s="57"/>
      <c r="AV13" s="72"/>
      <c r="AW13" s="62"/>
      <c r="AX13" s="63"/>
      <c r="AY13" s="101">
        <f t="shared" si="3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4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784" t="s">
        <v>6877</v>
      </c>
      <c r="N14" s="57">
        <v>4</v>
      </c>
      <c r="O14" s="72" t="s">
        <v>29</v>
      </c>
      <c r="P14" s="62">
        <f>120000*1.11</f>
        <v>133200</v>
      </c>
      <c r="Q14" s="822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6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7"/>
        <v>360000</v>
      </c>
      <c r="AQ14" s="56" t="s">
        <v>6776</v>
      </c>
      <c r="AR14" s="56" t="s">
        <v>6777</v>
      </c>
      <c r="AS14" s="486"/>
      <c r="AT14" s="56"/>
      <c r="AU14" s="57"/>
      <c r="AV14" s="72"/>
      <c r="AW14" s="62"/>
      <c r="AX14" s="63"/>
      <c r="AY14" s="101">
        <f t="shared" si="3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4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784" t="s">
        <v>6834</v>
      </c>
      <c r="N15" s="57">
        <v>6</v>
      </c>
      <c r="O15" s="72" t="s">
        <v>6547</v>
      </c>
      <c r="P15" s="76">
        <v>1500000</v>
      </c>
      <c r="Q15" s="820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si="6"/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 t="shared" si="7"/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3"/>
        <v>0</v>
      </c>
      <c r="AZ15" s="64"/>
      <c r="BA15" s="73"/>
      <c r="BC15" s="56"/>
      <c r="BD15" s="81"/>
      <c r="BE15" s="57"/>
      <c r="BF15" s="56"/>
      <c r="BG15" s="77"/>
      <c r="BH15" s="63">
        <f t="shared" si="4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784" t="s">
        <v>7776</v>
      </c>
      <c r="N16" s="129" t="s">
        <v>388</v>
      </c>
      <c r="O16" s="72" t="s">
        <v>29</v>
      </c>
      <c r="P16" s="117">
        <v>173550</v>
      </c>
      <c r="Q16" s="63">
        <f t="shared" si="2"/>
        <v>347100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6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 t="shared" si="7"/>
        <v>725000</v>
      </c>
      <c r="AQ16" s="816" t="s">
        <v>6781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784" t="s">
        <v>7776</v>
      </c>
      <c r="N17" s="57">
        <v>4</v>
      </c>
      <c r="O17" s="72" t="s">
        <v>29</v>
      </c>
      <c r="P17" s="62">
        <f>221400/N17</f>
        <v>55350</v>
      </c>
      <c r="Q17" s="63">
        <f t="shared" si="2"/>
        <v>221400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819">
        <f t="shared" si="6"/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 t="shared" si="7"/>
        <v>725000</v>
      </c>
      <c r="AQ17" s="816" t="s">
        <v>6780</v>
      </c>
      <c r="AR17" s="56" t="s">
        <v>6782</v>
      </c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C17" s="56"/>
      <c r="BD17" s="56"/>
      <c r="BE17" s="57"/>
      <c r="BF17" s="72"/>
      <c r="BG17" s="62"/>
      <c r="BH17" s="63">
        <f t="shared" si="4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819">
        <f t="shared" si="6"/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 t="shared" si="7"/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3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819">
        <f t="shared" ref="X19:X23" si="10">W19*U19</f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7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2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819">
        <f t="shared" si="10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7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7778</v>
      </c>
      <c r="M21" s="784" t="s">
        <v>7742</v>
      </c>
      <c r="N21" s="83">
        <v>1</v>
      </c>
      <c r="O21" s="81" t="s">
        <v>7743</v>
      </c>
      <c r="P21" s="77">
        <v>25000</v>
      </c>
      <c r="Q21" s="819">
        <f t="shared" si="12"/>
        <v>25000</v>
      </c>
      <c r="R21" s="64" t="s">
        <v>410</v>
      </c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819">
        <f t="shared" si="10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7779</v>
      </c>
      <c r="M22" s="784" t="s">
        <v>7742</v>
      </c>
      <c r="N22" s="83">
        <v>1</v>
      </c>
      <c r="O22" s="81" t="s">
        <v>7743</v>
      </c>
      <c r="P22" s="62">
        <v>13000</v>
      </c>
      <c r="Q22" s="819">
        <f t="shared" si="12"/>
        <v>13000</v>
      </c>
      <c r="R22" s="64" t="s">
        <v>410</v>
      </c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819">
        <f t="shared" si="10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2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819">
        <f t="shared" si="10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si="7"/>
        <v>0</v>
      </c>
      <c r="AQ23" s="56"/>
      <c r="AR23" s="73"/>
      <c r="AT23" s="56"/>
      <c r="AU23" s="56"/>
      <c r="AV23" s="56"/>
      <c r="AW23" s="66"/>
      <c r="AX23" s="76"/>
      <c r="AY23" s="63">
        <f t="shared" si="3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2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>SUM(AP6:AP23)</f>
        <v>15565000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2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26800</v>
      </c>
      <c r="X25" s="63">
        <f t="shared" ref="X25:X88" si="15">W25*U25</f>
        <v>53600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7"/>
        <v>0</v>
      </c>
      <c r="AQ25" s="56"/>
      <c r="AR25" s="73"/>
      <c r="AT25" s="56"/>
      <c r="AU25" s="56"/>
      <c r="AV25" s="56"/>
      <c r="AW25" s="66"/>
      <c r="AX25" s="76"/>
      <c r="AY25" s="63">
        <f t="shared" si="3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>SUM(Q6:Q25)</f>
        <v>36263580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7"/>
        <v>0</v>
      </c>
      <c r="AQ26" s="56"/>
      <c r="AR26" s="73"/>
      <c r="AT26" s="55"/>
      <c r="AU26" s="56"/>
      <c r="AV26" s="56"/>
      <c r="AW26" s="66"/>
      <c r="AX26" s="76"/>
      <c r="AY26" s="63">
        <f t="shared" si="3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2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7"/>
        <v>0</v>
      </c>
      <c r="AQ27" s="56"/>
      <c r="AR27" s="73"/>
      <c r="AT27" s="55"/>
      <c r="AU27" s="56"/>
      <c r="AV27" s="56"/>
      <c r="AW27" s="66"/>
      <c r="AX27" s="76"/>
      <c r="AY27" s="63">
        <f t="shared" si="3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2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7"/>
        <v>0</v>
      </c>
      <c r="AQ28" s="64"/>
      <c r="AR28" s="65"/>
      <c r="AT28" s="55"/>
      <c r="AU28" s="56"/>
      <c r="AV28" s="56"/>
      <c r="AW28" s="66"/>
      <c r="AX28" s="76"/>
      <c r="AY28" s="63">
        <f t="shared" si="3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2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7"/>
        <v>0</v>
      </c>
      <c r="AQ29" s="64"/>
      <c r="AR29" s="65"/>
      <c r="AT29" s="55"/>
      <c r="AU29" s="56"/>
      <c r="AV29" s="57"/>
      <c r="AW29" s="72"/>
      <c r="AX29" s="67"/>
      <c r="AY29" s="63">
        <f t="shared" si="3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2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7"/>
        <v>0</v>
      </c>
      <c r="AQ30" s="64"/>
      <c r="AR30" s="65"/>
      <c r="AT30" s="56"/>
      <c r="AU30" s="75"/>
      <c r="AV30" s="56"/>
      <c r="AW30" s="66"/>
      <c r="AX30" s="62"/>
      <c r="AY30" s="63">
        <f t="shared" si="3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2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7"/>
        <v>0</v>
      </c>
      <c r="AQ31" s="64"/>
      <c r="AR31" s="65"/>
      <c r="AT31" s="56"/>
      <c r="AU31" s="56"/>
      <c r="AV31" s="56"/>
      <c r="AW31" s="66"/>
      <c r="AX31" s="117"/>
      <c r="AY31" s="63">
        <f t="shared" si="3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2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7"/>
        <v>0</v>
      </c>
      <c r="AQ32" s="64"/>
      <c r="AR32" s="65"/>
      <c r="AT32" s="56"/>
      <c r="AU32" s="127"/>
      <c r="AV32" s="56"/>
      <c r="AW32" s="56"/>
      <c r="AX32" s="58"/>
      <c r="AY32" s="63">
        <f t="shared" si="3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2"/>
        <v>0</v>
      </c>
      <c r="R33" s="64"/>
      <c r="S33" s="410" t="s">
        <v>78</v>
      </c>
      <c r="T33" s="410" t="s">
        <v>79</v>
      </c>
      <c r="U33" s="411">
        <v>9</v>
      </c>
      <c r="V33" s="412" t="s">
        <v>63</v>
      </c>
      <c r="W33" s="432">
        <v>29200</v>
      </c>
      <c r="X33" s="63">
        <f t="shared" si="15"/>
        <v>262800</v>
      </c>
      <c r="Y33" s="414" t="s">
        <v>6789</v>
      </c>
      <c r="Z33" s="41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7"/>
        <v>0</v>
      </c>
      <c r="AQ33" s="64"/>
      <c r="AR33" s="65"/>
      <c r="AT33" s="81"/>
      <c r="AU33" s="56"/>
      <c r="AV33" s="57"/>
      <c r="AW33" s="72"/>
      <c r="AX33" s="58"/>
      <c r="AY33" s="63">
        <f t="shared" si="3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2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3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2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3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2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2"/>
        <v>0</v>
      </c>
      <c r="R37" s="64"/>
      <c r="S37" s="56" t="s">
        <v>7778</v>
      </c>
      <c r="T37" s="784" t="s">
        <v>7742</v>
      </c>
      <c r="U37" s="83">
        <v>1</v>
      </c>
      <c r="V37" s="81" t="s">
        <v>7743</v>
      </c>
      <c r="W37" s="77">
        <v>25000</v>
      </c>
      <c r="X37" s="819">
        <f t="shared" si="15"/>
        <v>25000</v>
      </c>
      <c r="Y37" s="64" t="s">
        <v>410</v>
      </c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3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68" t="s">
        <v>7779</v>
      </c>
      <c r="T38" s="784" t="s">
        <v>7742</v>
      </c>
      <c r="U38" s="83">
        <v>1</v>
      </c>
      <c r="V38" s="81" t="s">
        <v>7743</v>
      </c>
      <c r="W38" s="62">
        <v>13000</v>
      </c>
      <c r="X38" s="819">
        <f t="shared" si="15"/>
        <v>13000</v>
      </c>
      <c r="Y38" s="64" t="s">
        <v>410</v>
      </c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3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3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3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>SUM(X6:X41)</f>
        <v>15566565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3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>SUM(X42,AP24)</f>
        <v>31131565</v>
      </c>
      <c r="Y44" s="64"/>
      <c r="Z44" s="56"/>
      <c r="AA44" s="135"/>
      <c r="AB44" s="736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699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699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00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699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699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699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699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699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699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699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699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699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699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698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698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698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698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698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698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698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698"/>
      <c r="V78" s="66"/>
      <c r="W78" s="62"/>
      <c r="X78" s="63">
        <f t="shared" si="15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698"/>
      <c r="V79" s="66"/>
      <c r="W79" s="62"/>
      <c r="X79" s="63">
        <f t="shared" si="15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698"/>
      <c r="V80" s="66"/>
      <c r="W80" s="62"/>
      <c r="X80" s="63">
        <f t="shared" si="15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698"/>
      <c r="V81" s="66"/>
      <c r="W81" s="62"/>
      <c r="X81" s="63">
        <f t="shared" si="15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5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698"/>
      <c r="V83" s="66" t="s">
        <v>29</v>
      </c>
      <c r="W83" s="62"/>
      <c r="X83" s="63">
        <f t="shared" si="15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698"/>
      <c r="V84" s="66" t="s">
        <v>29</v>
      </c>
      <c r="W84" s="62"/>
      <c r="X84" s="63">
        <f t="shared" si="15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698"/>
      <c r="V85" s="66" t="s">
        <v>29</v>
      </c>
      <c r="W85" s="62"/>
      <c r="X85" s="63">
        <f t="shared" si="15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698"/>
      <c r="V86" s="66" t="s">
        <v>29</v>
      </c>
      <c r="W86" s="62"/>
      <c r="X86" s="63">
        <f t="shared" si="15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13"/>
      <c r="V87" s="56" t="s">
        <v>29</v>
      </c>
      <c r="W87" s="62"/>
      <c r="X87" s="63">
        <f t="shared" si="15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13"/>
      <c r="V88" s="56" t="s">
        <v>29</v>
      </c>
      <c r="W88" s="62"/>
      <c r="X88" s="63">
        <f t="shared" si="15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ref="X89:X102" si="19">W89*U89</f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13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13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13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13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13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13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13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13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13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13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13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36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36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36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36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36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36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36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36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36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36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36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16" sqref="R1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1.140625" customWidth="1"/>
    <col min="13" max="13" width="21.7109375" style="205" bestFit="1" customWidth="1"/>
    <col min="14" max="14" width="5.42578125" customWidth="1"/>
    <col min="15" max="15" width="6.28515625" customWidth="1"/>
    <col min="16" max="17" width="13.28515625" bestFit="1" customWidth="1"/>
    <col min="18" max="18" width="20.28515625" customWidth="1"/>
    <col min="19" max="19" width="30.140625" customWidth="1"/>
    <col min="20" max="20" width="20.5703125" style="5" bestFit="1" customWidth="1"/>
    <col min="21" max="21" width="5.85546875" style="696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85" t="s">
        <v>7766</v>
      </c>
      <c r="N6" s="83">
        <v>1</v>
      </c>
      <c r="O6" s="72" t="s">
        <v>29</v>
      </c>
      <c r="P6" s="76">
        <v>1750000</v>
      </c>
      <c r="Q6" s="712">
        <f>P6*N6</f>
        <v>1750000</v>
      </c>
      <c r="R6" s="64" t="s">
        <v>7903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>AF6*AD6</f>
        <v>36000</v>
      </c>
      <c r="AH6" s="64" t="s">
        <v>493</v>
      </c>
      <c r="AI6" s="56" t="s">
        <v>7902</v>
      </c>
      <c r="AJ6" s="68"/>
      <c r="AK6" s="264"/>
      <c r="AL6" s="264"/>
      <c r="AM6" s="57"/>
      <c r="AN6" s="72"/>
      <c r="AO6" s="67"/>
      <c r="AP6" s="63">
        <f t="shared" ref="AP6:AP21" si="2">AO6*AM6</f>
        <v>0</v>
      </c>
      <c r="AQ6" s="56"/>
      <c r="AR6" s="56"/>
      <c r="AS6" s="258"/>
      <c r="AT6" s="56"/>
      <c r="AU6" s="700"/>
      <c r="AV6" s="56"/>
      <c r="AW6" s="76"/>
      <c r="AX6" s="63"/>
      <c r="AY6" s="101">
        <f t="shared" ref="AY6:AY42" si="3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4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785" t="s">
        <v>7783</v>
      </c>
      <c r="N7" s="57">
        <v>12</v>
      </c>
      <c r="O7" s="72" t="s">
        <v>29</v>
      </c>
      <c r="P7" s="76">
        <v>57000</v>
      </c>
      <c r="Q7" s="819">
        <f t="shared" ref="Q7:Q70" si="6">P7*N7</f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ref="X7:X70" si="7">W7*U7</f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ref="AG7:AG30" si="8">AF7*AD7</f>
        <v>570000</v>
      </c>
      <c r="AH7" s="64" t="s">
        <v>6796</v>
      </c>
      <c r="AI7" s="56" t="s">
        <v>7902</v>
      </c>
      <c r="AJ7" s="69"/>
      <c r="AK7" s="264"/>
      <c r="AL7" s="264"/>
      <c r="AM7" s="57"/>
      <c r="AN7" s="72"/>
      <c r="AO7" s="67"/>
      <c r="AP7" s="63">
        <f t="shared" si="2"/>
        <v>0</v>
      </c>
      <c r="AQ7" s="56"/>
      <c r="AR7" s="56"/>
      <c r="AS7" s="486"/>
      <c r="AT7" s="56"/>
      <c r="AU7" s="57"/>
      <c r="AV7" s="72"/>
      <c r="AW7" s="62"/>
      <c r="AX7" s="63"/>
      <c r="AY7" s="101">
        <f t="shared" si="3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4"/>
        <v>0</v>
      </c>
      <c r="BI7" s="56"/>
      <c r="BJ7" s="56"/>
      <c r="BK7" s="56"/>
      <c r="BL7" s="55"/>
      <c r="BM7" s="65"/>
      <c r="BN7" s="704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785" t="s">
        <v>7783</v>
      </c>
      <c r="N8" s="57">
        <v>60</v>
      </c>
      <c r="O8" s="72" t="s">
        <v>29</v>
      </c>
      <c r="P8" s="76">
        <v>2800</v>
      </c>
      <c r="Q8" s="819">
        <f t="shared" si="6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819">
        <f t="shared" si="7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8"/>
        <v>210000</v>
      </c>
      <c r="AH8" s="64" t="s">
        <v>493</v>
      </c>
      <c r="AI8" s="56" t="s">
        <v>7902</v>
      </c>
      <c r="AJ8" s="68"/>
      <c r="AK8" s="56"/>
      <c r="AL8" s="80"/>
      <c r="AM8" s="57"/>
      <c r="AN8" s="72"/>
      <c r="AO8" s="67"/>
      <c r="AP8" s="63">
        <f t="shared" si="2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3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4"/>
        <v>0</v>
      </c>
      <c r="BI8" s="64"/>
      <c r="BJ8" s="56"/>
      <c r="BK8" s="56"/>
      <c r="BL8" s="55"/>
      <c r="BM8" s="65"/>
      <c r="BN8" s="704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85" t="s">
        <v>7783</v>
      </c>
      <c r="N9" s="57">
        <v>30</v>
      </c>
      <c r="O9" s="72" t="s">
        <v>29</v>
      </c>
      <c r="P9" s="62">
        <v>1000</v>
      </c>
      <c r="Q9" s="819">
        <f t="shared" si="6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7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8"/>
        <v>50000</v>
      </c>
      <c r="AH9" s="64" t="s">
        <v>6801</v>
      </c>
      <c r="AI9" s="56" t="s">
        <v>7902</v>
      </c>
      <c r="AJ9" s="68"/>
      <c r="AK9" s="56"/>
      <c r="AL9" s="80"/>
      <c r="AM9" s="57"/>
      <c r="AN9" s="72"/>
      <c r="AO9" s="67"/>
      <c r="AP9" s="63">
        <f t="shared" si="2"/>
        <v>0</v>
      </c>
      <c r="AQ9" s="56"/>
      <c r="AR9" s="56"/>
      <c r="AS9" s="486"/>
      <c r="AT9" s="56"/>
      <c r="AU9" s="57"/>
      <c r="AV9" s="72"/>
      <c r="AW9" s="62"/>
      <c r="AX9" s="63"/>
      <c r="AY9" s="101">
        <f t="shared" si="3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4"/>
        <v>0</v>
      </c>
      <c r="BI9" s="56"/>
      <c r="BJ9" s="56"/>
      <c r="BK9" s="56"/>
      <c r="BL9" s="55"/>
      <c r="BM9" s="65"/>
      <c r="BN9" s="704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85" t="s">
        <v>7783</v>
      </c>
      <c r="N10" s="57">
        <v>1</v>
      </c>
      <c r="O10" s="72" t="s">
        <v>6807</v>
      </c>
      <c r="P10" s="76">
        <v>54500</v>
      </c>
      <c r="Q10" s="819">
        <f t="shared" si="6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7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8"/>
        <v>200000</v>
      </c>
      <c r="AH10" s="64" t="s">
        <v>493</v>
      </c>
      <c r="AI10" s="56" t="s">
        <v>7902</v>
      </c>
      <c r="AJ10" s="60"/>
      <c r="AK10" s="56"/>
      <c r="AL10" s="80"/>
      <c r="AM10" s="83"/>
      <c r="AN10" s="56"/>
      <c r="AO10" s="76"/>
      <c r="AP10" s="63">
        <f t="shared" si="2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3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4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85" t="s">
        <v>7783</v>
      </c>
      <c r="N11" s="61">
        <v>200</v>
      </c>
      <c r="O11" s="72" t="s">
        <v>29</v>
      </c>
      <c r="P11" s="76">
        <v>200</v>
      </c>
      <c r="Q11" s="819">
        <f t="shared" si="6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7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8"/>
        <v>740000</v>
      </c>
      <c r="AH11" s="64" t="s">
        <v>415</v>
      </c>
      <c r="AI11" s="56" t="s">
        <v>7902</v>
      </c>
      <c r="AJ11" s="60"/>
      <c r="AK11" s="56"/>
      <c r="AL11" s="80"/>
      <c r="AM11" s="87"/>
      <c r="AN11" s="56"/>
      <c r="AO11" s="76"/>
      <c r="AP11" s="63">
        <f t="shared" si="2"/>
        <v>0</v>
      </c>
      <c r="AQ11" s="56"/>
      <c r="AR11" s="56"/>
      <c r="AS11" s="486"/>
      <c r="AT11" s="56"/>
      <c r="AU11" s="57"/>
      <c r="AV11" s="72"/>
      <c r="AW11" s="62"/>
      <c r="AX11" s="63"/>
      <c r="AY11" s="101">
        <f t="shared" si="3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4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787" t="s">
        <v>7785</v>
      </c>
      <c r="N12" s="61">
        <v>2</v>
      </c>
      <c r="O12" s="69" t="s">
        <v>29</v>
      </c>
      <c r="P12" s="849">
        <v>54000</v>
      </c>
      <c r="Q12" s="819">
        <f t="shared" si="6"/>
        <v>108000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819">
        <f t="shared" si="7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8"/>
        <v>1650000</v>
      </c>
      <c r="AH12" s="64" t="s">
        <v>415</v>
      </c>
      <c r="AI12" s="56" t="s">
        <v>7902</v>
      </c>
      <c r="AJ12" s="68"/>
      <c r="AK12" s="68"/>
      <c r="AL12" s="56"/>
      <c r="AM12" s="87"/>
      <c r="AN12" s="72"/>
      <c r="AO12" s="62"/>
      <c r="AP12" s="63">
        <f t="shared" si="2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3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4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787" t="s">
        <v>7785</v>
      </c>
      <c r="N13" s="129" t="s">
        <v>6810</v>
      </c>
      <c r="O13" s="72" t="s">
        <v>29</v>
      </c>
      <c r="P13" s="117">
        <v>2500</v>
      </c>
      <c r="Q13" s="819">
        <f t="shared" si="6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819">
        <f t="shared" si="7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8"/>
        <v>1650000</v>
      </c>
      <c r="AH13" s="64" t="s">
        <v>415</v>
      </c>
      <c r="AI13" s="56" t="s">
        <v>7902</v>
      </c>
      <c r="AJ13" s="95"/>
      <c r="AK13" s="55"/>
      <c r="AL13" s="75"/>
      <c r="AM13" s="57"/>
      <c r="AN13" s="56"/>
      <c r="AO13" s="67"/>
      <c r="AP13" s="63">
        <f t="shared" si="2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3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4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784" t="s">
        <v>7732</v>
      </c>
      <c r="N14" s="57">
        <v>4</v>
      </c>
      <c r="O14" s="72" t="s">
        <v>73</v>
      </c>
      <c r="P14" s="76">
        <v>50000</v>
      </c>
      <c r="Q14" s="63">
        <f t="shared" si="6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7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83">
        <v>2</v>
      </c>
      <c r="AE14" s="105" t="s">
        <v>29</v>
      </c>
      <c r="AF14" s="67">
        <v>245000</v>
      </c>
      <c r="AG14" s="63">
        <f t="shared" si="8"/>
        <v>490000</v>
      </c>
      <c r="AH14" s="64" t="s">
        <v>415</v>
      </c>
      <c r="AI14" s="56" t="s">
        <v>7902</v>
      </c>
      <c r="AJ14" s="68"/>
      <c r="AK14" s="55"/>
      <c r="AL14" s="75"/>
      <c r="AM14" s="57"/>
      <c r="AN14" s="72"/>
      <c r="AO14" s="62"/>
      <c r="AP14" s="63">
        <f t="shared" si="2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3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4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784" t="s">
        <v>7732</v>
      </c>
      <c r="N15" s="57">
        <v>1</v>
      </c>
      <c r="O15" s="72" t="s">
        <v>73</v>
      </c>
      <c r="P15" s="76">
        <v>275000</v>
      </c>
      <c r="Q15" s="63">
        <f t="shared" si="6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7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83">
        <v>2</v>
      </c>
      <c r="AE15" s="105" t="s">
        <v>29</v>
      </c>
      <c r="AF15" s="62">
        <v>90000</v>
      </c>
      <c r="AG15" s="63">
        <f t="shared" si="8"/>
        <v>180000</v>
      </c>
      <c r="AH15" s="64" t="s">
        <v>415</v>
      </c>
      <c r="AI15" s="56" t="s">
        <v>7902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3"/>
        <v>0</v>
      </c>
      <c r="AZ15" s="64"/>
      <c r="BA15" s="73"/>
      <c r="BC15" s="56"/>
      <c r="BD15" s="81"/>
      <c r="BE15" s="57"/>
      <c r="BF15" s="56"/>
      <c r="BG15" s="77"/>
      <c r="BH15" s="63">
        <f t="shared" si="4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784" t="s">
        <v>7736</v>
      </c>
      <c r="N16" s="57">
        <v>10</v>
      </c>
      <c r="O16" s="72" t="s">
        <v>122</v>
      </c>
      <c r="P16" s="76">
        <v>7500</v>
      </c>
      <c r="Q16" s="822">
        <f t="shared" si="6"/>
        <v>75000</v>
      </c>
      <c r="R16" s="825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7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819">
        <f t="shared" si="8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784" t="s">
        <v>7736</v>
      </c>
      <c r="N17" s="57">
        <v>2</v>
      </c>
      <c r="O17" s="72" t="s">
        <v>29</v>
      </c>
      <c r="P17" s="76">
        <v>30000</v>
      </c>
      <c r="Q17" s="822">
        <f t="shared" si="6"/>
        <v>60000</v>
      </c>
      <c r="R17" s="825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7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819">
        <f t="shared" si="8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C17" s="56"/>
      <c r="BD17" s="56"/>
      <c r="BE17" s="57"/>
      <c r="BF17" s="72"/>
      <c r="BG17" s="62"/>
      <c r="BH17" s="63">
        <f t="shared" si="4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784" t="s">
        <v>7784</v>
      </c>
      <c r="N18" s="57">
        <v>3</v>
      </c>
      <c r="O18" s="72" t="s">
        <v>29</v>
      </c>
      <c r="P18" s="76">
        <v>98000</v>
      </c>
      <c r="Q18" s="819">
        <f t="shared" si="6"/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7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819">
        <f t="shared" si="8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3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784" t="s">
        <v>7749</v>
      </c>
      <c r="N19" s="57">
        <v>1</v>
      </c>
      <c r="O19" s="66" t="s">
        <v>26</v>
      </c>
      <c r="P19" s="62">
        <v>155000</v>
      </c>
      <c r="Q19" s="819">
        <f t="shared" si="6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7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2"/>
        <v>0</v>
      </c>
      <c r="AQ19" s="56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789" t="s">
        <v>7782</v>
      </c>
      <c r="N20" s="61">
        <v>1</v>
      </c>
      <c r="O20" s="72" t="s">
        <v>29</v>
      </c>
      <c r="P20" s="76">
        <v>355000</v>
      </c>
      <c r="Q20" s="819">
        <f t="shared" si="6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819">
        <f t="shared" si="7"/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2"/>
        <v>0</v>
      </c>
      <c r="AQ20" s="56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784" t="s">
        <v>7772</v>
      </c>
      <c r="N21" s="83">
        <v>1</v>
      </c>
      <c r="O21" s="81" t="s">
        <v>29</v>
      </c>
      <c r="P21" s="77">
        <v>185000</v>
      </c>
      <c r="Q21" s="819">
        <f t="shared" si="6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819">
        <f t="shared" si="7"/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84" t="s">
        <v>7772</v>
      </c>
      <c r="N22" s="57">
        <v>1</v>
      </c>
      <c r="O22" s="81" t="s">
        <v>29</v>
      </c>
      <c r="P22" s="62">
        <v>220000</v>
      </c>
      <c r="Q22" s="819">
        <f t="shared" si="6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819">
        <f t="shared" si="7"/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>SUM(AG6:AG21)</f>
        <v>6875000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85" t="s">
        <v>7739</v>
      </c>
      <c r="N23" s="61">
        <v>2</v>
      </c>
      <c r="O23" s="81" t="s">
        <v>29</v>
      </c>
      <c r="P23" s="76">
        <v>37500</v>
      </c>
      <c r="Q23" s="819">
        <f t="shared" si="6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54000</v>
      </c>
      <c r="X23" s="819">
        <f t="shared" si="7"/>
        <v>108000</v>
      </c>
      <c r="Y23" s="64" t="s">
        <v>6324</v>
      </c>
      <c r="Z23" s="56"/>
      <c r="AB23" s="56"/>
      <c r="AC23" s="56"/>
      <c r="AD23" s="56"/>
      <c r="AE23" s="72"/>
      <c r="AF23" s="58"/>
      <c r="AG23" s="63">
        <f t="shared" si="8"/>
        <v>0</v>
      </c>
      <c r="AH23" s="107"/>
      <c r="AI23" s="56"/>
      <c r="AK23" s="55"/>
      <c r="AL23" s="56"/>
      <c r="AM23" s="57"/>
      <c r="AN23" s="72"/>
      <c r="AO23" s="62"/>
      <c r="AP23" s="63">
        <f t="shared" ref="AP23:AP33" si="11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3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784" t="s">
        <v>7767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6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819">
        <f t="shared" si="7"/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 t="shared" si="8"/>
        <v>0</v>
      </c>
      <c r="AH24" s="107"/>
      <c r="AI24" s="56"/>
      <c r="AK24" s="56"/>
      <c r="AL24" s="75"/>
      <c r="AM24" s="61"/>
      <c r="AN24" s="66"/>
      <c r="AO24" s="62"/>
      <c r="AP24" s="63">
        <f t="shared" si="11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84" t="s">
        <v>7767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6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si="7"/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 t="shared" si="8"/>
        <v>0</v>
      </c>
      <c r="AH25" s="107"/>
      <c r="AI25" s="56"/>
      <c r="AK25" s="56"/>
      <c r="AL25" s="56"/>
      <c r="AM25" s="57"/>
      <c r="AN25" s="56"/>
      <c r="AO25" s="62"/>
      <c r="AP25" s="63">
        <f t="shared" si="11"/>
        <v>0</v>
      </c>
      <c r="AQ25" s="56"/>
      <c r="AR25" s="73"/>
      <c r="AT25" s="56"/>
      <c r="AU25" s="56"/>
      <c r="AV25" s="56"/>
      <c r="AW25" s="66"/>
      <c r="AX25" s="76"/>
      <c r="AY25" s="63">
        <f t="shared" si="3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784" t="s">
        <v>7767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6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819">
        <f t="shared" si="7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63">
        <f t="shared" si="8"/>
        <v>0</v>
      </c>
      <c r="AH26" s="107"/>
      <c r="AI26" s="56"/>
      <c r="AK26" s="55"/>
      <c r="AL26" s="56"/>
      <c r="AM26" s="57"/>
      <c r="AN26" s="72"/>
      <c r="AO26" s="62"/>
      <c r="AP26" s="63">
        <f t="shared" si="11"/>
        <v>0</v>
      </c>
      <c r="AQ26" s="56"/>
      <c r="AR26" s="73"/>
      <c r="AT26" s="55"/>
      <c r="AU26" s="56"/>
      <c r="AV26" s="56"/>
      <c r="AW26" s="66"/>
      <c r="AX26" s="76"/>
      <c r="AY26" s="63">
        <f t="shared" si="3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784" t="s">
        <v>7767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6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819">
        <f t="shared" si="7"/>
        <v>54500</v>
      </c>
      <c r="Y27" s="64" t="s">
        <v>441</v>
      </c>
      <c r="Z27" s="56"/>
      <c r="AB27" s="56"/>
      <c r="AC27" s="56"/>
      <c r="AD27" s="56"/>
      <c r="AE27" s="56"/>
      <c r="AF27" s="56"/>
      <c r="AG27" s="63">
        <f t="shared" si="8"/>
        <v>0</v>
      </c>
      <c r="AH27" s="107"/>
      <c r="AI27" s="56"/>
      <c r="AK27" s="56"/>
      <c r="AL27" s="71"/>
      <c r="AM27" s="57"/>
      <c r="AN27" s="72"/>
      <c r="AO27" s="62"/>
      <c r="AP27" s="63">
        <f t="shared" si="11"/>
        <v>0</v>
      </c>
      <c r="AQ27" s="56"/>
      <c r="AR27" s="73"/>
      <c r="AT27" s="55"/>
      <c r="AU27" s="56"/>
      <c r="AV27" s="56"/>
      <c r="AW27" s="66"/>
      <c r="AX27" s="76"/>
      <c r="AY27" s="63">
        <f t="shared" si="3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784" t="s">
        <v>7767</v>
      </c>
      <c r="N28" s="57">
        <v>5</v>
      </c>
      <c r="O28" s="72" t="s">
        <v>29</v>
      </c>
      <c r="P28" s="76">
        <f>66216.21*1.11</f>
        <v>73499.993100000007</v>
      </c>
      <c r="Q28" s="63">
        <f t="shared" si="6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819">
        <f t="shared" si="7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3">
        <f t="shared" si="8"/>
        <v>0</v>
      </c>
      <c r="AH28" s="126"/>
      <c r="AI28" s="56"/>
      <c r="AK28" s="68"/>
      <c r="AL28" s="56"/>
      <c r="AM28" s="61"/>
      <c r="AN28" s="69"/>
      <c r="AO28" s="62"/>
      <c r="AP28" s="63">
        <f t="shared" si="11"/>
        <v>0</v>
      </c>
      <c r="AQ28" s="64"/>
      <c r="AR28" s="65"/>
      <c r="AT28" s="55"/>
      <c r="AU28" s="56"/>
      <c r="AV28" s="56"/>
      <c r="AW28" s="66"/>
      <c r="AX28" s="76"/>
      <c r="AY28" s="63">
        <f t="shared" si="3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784" t="s">
        <v>7767</v>
      </c>
      <c r="N29" s="87">
        <v>6</v>
      </c>
      <c r="O29" s="72" t="s">
        <v>29</v>
      </c>
      <c r="P29" s="76">
        <f>105405.4*1.11</f>
        <v>116999.99400000001</v>
      </c>
      <c r="Q29" s="63">
        <f t="shared" si="6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819">
        <f t="shared" si="7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63">
        <f t="shared" si="8"/>
        <v>0</v>
      </c>
      <c r="AH29" s="107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3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784" t="s">
        <v>7767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6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7"/>
        <v>0</v>
      </c>
      <c r="Y30" s="64"/>
      <c r="Z30" s="56"/>
      <c r="AB30" s="56"/>
      <c r="AC30" s="56"/>
      <c r="AD30" s="56"/>
      <c r="AE30" s="56"/>
      <c r="AF30" s="56"/>
      <c r="AG30" s="63">
        <f t="shared" si="8"/>
        <v>0</v>
      </c>
      <c r="AH30" s="107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3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84" t="s">
        <v>7767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6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7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3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784" t="s">
        <v>7767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6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3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784" t="s">
        <v>7767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6"/>
        <v>473499.98160000006</v>
      </c>
      <c r="R33" s="64" t="s">
        <v>397</v>
      </c>
      <c r="S33" s="55" t="s">
        <v>7055</v>
      </c>
      <c r="T33" s="784" t="s">
        <v>7780</v>
      </c>
      <c r="U33" s="129" t="s">
        <v>388</v>
      </c>
      <c r="V33" s="56" t="s">
        <v>7781</v>
      </c>
      <c r="W33" s="117">
        <v>12000</v>
      </c>
      <c r="X33" s="819">
        <f t="shared" si="7"/>
        <v>24000</v>
      </c>
      <c r="Y33" s="64" t="s">
        <v>414</v>
      </c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3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784" t="s">
        <v>7780</v>
      </c>
      <c r="N34" s="129" t="s">
        <v>6835</v>
      </c>
      <c r="O34" s="56" t="s">
        <v>480</v>
      </c>
      <c r="P34" s="117">
        <v>75000</v>
      </c>
      <c r="Q34" s="63">
        <f t="shared" si="6"/>
        <v>225000</v>
      </c>
      <c r="R34" s="64" t="s">
        <v>397</v>
      </c>
      <c r="S34" s="56"/>
      <c r="T34" s="56"/>
      <c r="U34" s="83"/>
      <c r="V34" s="56"/>
      <c r="W34" s="77"/>
      <c r="X34" s="63">
        <f t="shared" si="7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3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784" t="s">
        <v>6586</v>
      </c>
      <c r="N35" s="129" t="s">
        <v>388</v>
      </c>
      <c r="O35" s="56" t="s">
        <v>29</v>
      </c>
      <c r="P35" s="117">
        <f>799501/2</f>
        <v>399750.5</v>
      </c>
      <c r="Q35" s="819">
        <f t="shared" si="6"/>
        <v>799501</v>
      </c>
      <c r="R35" s="64" t="s">
        <v>6801</v>
      </c>
      <c r="S35" s="56"/>
      <c r="T35" s="56"/>
      <c r="U35" s="57"/>
      <c r="V35" s="68"/>
      <c r="W35" s="77"/>
      <c r="X35" s="63">
        <f t="shared" si="7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2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3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3">I36*F36</f>
        <v>0</v>
      </c>
      <c r="L36" s="55" t="s">
        <v>6836</v>
      </c>
      <c r="M36" s="784" t="s">
        <v>6586</v>
      </c>
      <c r="N36" s="129" t="s">
        <v>388</v>
      </c>
      <c r="O36" s="56" t="s">
        <v>29</v>
      </c>
      <c r="P36" s="117">
        <f>60451/2</f>
        <v>30225.5</v>
      </c>
      <c r="Q36" s="819">
        <f t="shared" si="6"/>
        <v>60451</v>
      </c>
      <c r="R36" s="64" t="s">
        <v>6801</v>
      </c>
      <c r="S36" s="55"/>
      <c r="T36" s="56"/>
      <c r="U36" s="57"/>
      <c r="V36" s="72"/>
      <c r="W36" s="121"/>
      <c r="X36" s="63">
        <f t="shared" si="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2"/>
        <v>0</v>
      </c>
      <c r="AQ36" s="64"/>
      <c r="AR36" s="56"/>
      <c r="AT36" s="56"/>
      <c r="AU36" s="75"/>
      <c r="AV36" s="83"/>
      <c r="AW36" s="72"/>
      <c r="AX36" s="76"/>
      <c r="AY36" s="63">
        <f t="shared" si="3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3"/>
        <v>0</v>
      </c>
      <c r="L37" s="55"/>
      <c r="M37" s="56"/>
      <c r="N37" s="129"/>
      <c r="O37" s="56"/>
      <c r="P37" s="117"/>
      <c r="Q37" s="63">
        <f t="shared" si="6"/>
        <v>0</v>
      </c>
      <c r="R37" s="64"/>
      <c r="S37" s="55"/>
      <c r="T37" s="75"/>
      <c r="U37" s="57"/>
      <c r="V37" s="68"/>
      <c r="W37" s="77"/>
      <c r="X37" s="63">
        <f>SUM(X6:X36)</f>
        <v>8253250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2"/>
        <v>0</v>
      </c>
      <c r="AQ37" s="64"/>
      <c r="AR37" s="56"/>
      <c r="AT37" s="55"/>
      <c r="AU37" s="75"/>
      <c r="AV37" s="57"/>
      <c r="AW37" s="72"/>
      <c r="AX37" s="76"/>
      <c r="AY37" s="63">
        <f t="shared" si="3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3"/>
        <v>0</v>
      </c>
      <c r="L38" s="55"/>
      <c r="M38" s="56"/>
      <c r="N38" s="129"/>
      <c r="O38" s="56"/>
      <c r="P38" s="117"/>
      <c r="Q38" s="63">
        <f t="shared" si="6"/>
        <v>0</v>
      </c>
      <c r="R38" s="64"/>
      <c r="S38" s="56"/>
      <c r="T38" s="56"/>
      <c r="U38" s="61"/>
      <c r="V38" s="72"/>
      <c r="W38" s="76"/>
      <c r="X38" s="63">
        <f t="shared" si="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2"/>
        <v>0</v>
      </c>
      <c r="AQ38" s="64"/>
      <c r="AR38" s="56"/>
      <c r="AT38" s="56"/>
      <c r="AU38" s="75"/>
      <c r="AV38" s="106"/>
      <c r="AW38" s="66"/>
      <c r="AX38" s="62"/>
      <c r="AY38" s="63">
        <f t="shared" si="3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3"/>
        <v>968000</v>
      </c>
      <c r="L39" s="55"/>
      <c r="M39" s="56"/>
      <c r="N39" s="129"/>
      <c r="O39" s="56"/>
      <c r="P39" s="117"/>
      <c r="Q39" s="63">
        <f t="shared" si="6"/>
        <v>0</v>
      </c>
      <c r="R39" s="64"/>
      <c r="S39" s="56"/>
      <c r="T39" s="56"/>
      <c r="U39" s="57"/>
      <c r="V39" s="72"/>
      <c r="W39" s="62"/>
      <c r="X39" s="63">
        <f>SUM(X37,AG22)</f>
        <v>15128250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2"/>
        <v>0</v>
      </c>
      <c r="AQ39" s="64"/>
      <c r="AR39" s="56"/>
      <c r="AT39" s="56"/>
      <c r="AU39" s="124"/>
      <c r="AV39" s="57"/>
      <c r="AW39" s="66"/>
      <c r="AX39" s="76"/>
      <c r="AY39" s="63">
        <f t="shared" si="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3"/>
        <v>616000</v>
      </c>
      <c r="L40" s="55" t="s">
        <v>7055</v>
      </c>
      <c r="M40" s="784" t="s">
        <v>7780</v>
      </c>
      <c r="N40" s="129" t="s">
        <v>388</v>
      </c>
      <c r="O40" s="56" t="s">
        <v>7781</v>
      </c>
      <c r="P40" s="117">
        <v>12000</v>
      </c>
      <c r="Q40" s="819">
        <f t="shared" si="6"/>
        <v>24000</v>
      </c>
      <c r="R40" s="64" t="s">
        <v>414</v>
      </c>
      <c r="S40" s="56"/>
      <c r="T40" s="56"/>
      <c r="U40" s="129"/>
      <c r="V40" s="72"/>
      <c r="W40" s="117"/>
      <c r="X40" s="63">
        <f t="shared" si="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2"/>
        <v>0</v>
      </c>
      <c r="AQ40" s="64"/>
      <c r="AR40" s="56"/>
      <c r="AT40" s="56"/>
      <c r="AU40" s="56"/>
      <c r="AV40" s="56"/>
      <c r="AW40" s="56"/>
      <c r="AX40" s="56"/>
      <c r="AY40" s="63">
        <f t="shared" si="3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3"/>
        <v>0</v>
      </c>
      <c r="L41" s="55"/>
      <c r="M41" s="56"/>
      <c r="N41" s="129"/>
      <c r="O41" s="56"/>
      <c r="P41" s="117"/>
      <c r="Q41" s="63">
        <f t="shared" si="6"/>
        <v>0</v>
      </c>
      <c r="R41" s="64"/>
      <c r="S41" s="56"/>
      <c r="T41" s="56"/>
      <c r="U41" s="57"/>
      <c r="V41" s="72"/>
      <c r="W41" s="76"/>
      <c r="X41" s="63">
        <f t="shared" si="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2"/>
        <v>0</v>
      </c>
      <c r="AQ41" s="64"/>
      <c r="AR41" s="56"/>
      <c r="AT41" s="56"/>
      <c r="AU41" s="56"/>
      <c r="AV41" s="56"/>
      <c r="AW41" s="56"/>
      <c r="AX41" s="56"/>
      <c r="AY41" s="63">
        <f t="shared" si="3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3"/>
        <v>360000</v>
      </c>
      <c r="L42" s="56"/>
      <c r="M42" s="56"/>
      <c r="N42" s="129"/>
      <c r="O42" s="56"/>
      <c r="P42" s="62"/>
      <c r="Q42" s="63">
        <f t="shared" si="6"/>
        <v>0</v>
      </c>
      <c r="R42" s="64"/>
      <c r="S42" s="81"/>
      <c r="T42" s="71"/>
      <c r="U42" s="57"/>
      <c r="V42" s="72"/>
      <c r="W42" s="62"/>
      <c r="X42" s="63">
        <f t="shared" si="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2"/>
        <v>0</v>
      </c>
      <c r="AQ42" s="64"/>
      <c r="AR42" s="56"/>
      <c r="AT42" s="56"/>
      <c r="AU42" s="56"/>
      <c r="AV42" s="56"/>
      <c r="AW42" s="56"/>
      <c r="AX42" s="56"/>
      <c r="AY42" s="63">
        <f t="shared" si="3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3"/>
        <v>1480000</v>
      </c>
      <c r="L43" s="56"/>
      <c r="M43" s="75"/>
      <c r="N43" s="130"/>
      <c r="O43" s="56"/>
      <c r="P43" s="131"/>
      <c r="Q43" s="63">
        <f t="shared" si="6"/>
        <v>0</v>
      </c>
      <c r="R43" s="64"/>
      <c r="S43" s="56"/>
      <c r="T43" s="56"/>
      <c r="U43" s="57"/>
      <c r="V43" s="72"/>
      <c r="W43" s="77"/>
      <c r="X43" s="63">
        <f t="shared" si="7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2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3"/>
        <v>500000</v>
      </c>
      <c r="L44" s="55"/>
      <c r="M44" s="56"/>
      <c r="N44" s="129"/>
      <c r="O44" s="56"/>
      <c r="P44" s="62"/>
      <c r="Q44" s="63">
        <f>SUM(Q6:Q43)</f>
        <v>17734901.533399999</v>
      </c>
      <c r="R44" s="64"/>
      <c r="S44" s="74"/>
      <c r="T44" s="56"/>
      <c r="U44" s="57"/>
      <c r="V44" s="72"/>
      <c r="W44" s="62"/>
      <c r="X44" s="63">
        <f t="shared" si="7"/>
        <v>0</v>
      </c>
      <c r="Y44" s="64"/>
      <c r="Z44" s="56"/>
      <c r="AA44" s="135"/>
      <c r="AB44" s="737"/>
      <c r="AI44" s="89"/>
      <c r="AK44" s="68"/>
      <c r="AL44" s="56"/>
      <c r="AM44" s="61"/>
      <c r="AN44" s="69"/>
      <c r="AO44" s="62"/>
      <c r="AP44" s="63">
        <f t="shared" si="12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3"/>
        <v>0</v>
      </c>
      <c r="L45" s="55"/>
      <c r="M45" s="80"/>
      <c r="N45" s="120"/>
      <c r="O45" s="56"/>
      <c r="P45" s="121"/>
      <c r="Q45" s="63">
        <f t="shared" si="6"/>
        <v>0</v>
      </c>
      <c r="R45" s="64"/>
      <c r="S45" s="56"/>
      <c r="T45" s="56"/>
      <c r="U45" s="129"/>
      <c r="V45" s="72"/>
      <c r="W45" s="117"/>
      <c r="X45" s="63">
        <f t="shared" si="7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2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3"/>
        <v>0</v>
      </c>
      <c r="L46" s="56"/>
      <c r="M46" s="80"/>
      <c r="N46" s="116"/>
      <c r="O46" s="56"/>
      <c r="P46" s="117"/>
      <c r="Q46" s="63">
        <f t="shared" si="6"/>
        <v>0</v>
      </c>
      <c r="R46" s="64"/>
      <c r="S46" s="56"/>
      <c r="T46" s="56"/>
      <c r="U46" s="83"/>
      <c r="V46" s="81"/>
      <c r="W46" s="77"/>
      <c r="X46" s="63">
        <f t="shared" si="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2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3"/>
        <v>180000</v>
      </c>
      <c r="L47" s="56"/>
      <c r="M47" s="80"/>
      <c r="N47" s="120"/>
      <c r="O47" s="56"/>
      <c r="P47" s="121"/>
      <c r="Q47" s="63">
        <f t="shared" si="6"/>
        <v>0</v>
      </c>
      <c r="R47" s="64"/>
      <c r="S47" s="55"/>
      <c r="T47" s="75"/>
      <c r="U47" s="57"/>
      <c r="V47" s="66"/>
      <c r="W47" s="62"/>
      <c r="X47" s="63">
        <f t="shared" si="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2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3"/>
        <v>0</v>
      </c>
      <c r="L48" s="81"/>
      <c r="M48" s="80"/>
      <c r="N48" s="57"/>
      <c r="O48" s="56"/>
      <c r="P48" s="77"/>
      <c r="Q48" s="63">
        <f t="shared" si="6"/>
        <v>0</v>
      </c>
      <c r="R48" s="64"/>
      <c r="S48" s="56"/>
      <c r="T48" s="56"/>
      <c r="U48" s="109"/>
      <c r="V48" s="69"/>
      <c r="W48" s="77"/>
      <c r="X48" s="63">
        <f t="shared" si="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2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3"/>
        <v>800000</v>
      </c>
      <c r="L49" s="56"/>
      <c r="M49" s="56"/>
      <c r="N49" s="57"/>
      <c r="O49" s="56"/>
      <c r="P49" s="62"/>
      <c r="Q49" s="63">
        <f t="shared" si="6"/>
        <v>0</v>
      </c>
      <c r="R49" s="64"/>
      <c r="S49" s="56"/>
      <c r="T49" s="56"/>
      <c r="U49" s="109"/>
      <c r="V49" s="69"/>
      <c r="W49" s="77"/>
      <c r="X49" s="63">
        <f t="shared" si="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2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3"/>
        <v>0</v>
      </c>
      <c r="L50" s="56"/>
      <c r="M50" s="137"/>
      <c r="N50" s="138"/>
      <c r="O50" s="56"/>
      <c r="P50" s="139"/>
      <c r="Q50" s="63">
        <f t="shared" si="6"/>
        <v>0</v>
      </c>
      <c r="R50" s="64"/>
      <c r="S50" s="56"/>
      <c r="T50" s="81"/>
      <c r="U50" s="57"/>
      <c r="V50" s="69"/>
      <c r="W50" s="77"/>
      <c r="X50" s="63">
        <f t="shared" si="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2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3"/>
        <v>220000</v>
      </c>
      <c r="L51" s="56"/>
      <c r="M51" s="137"/>
      <c r="N51" s="140"/>
      <c r="O51" s="56"/>
      <c r="P51" s="141"/>
      <c r="Q51" s="63">
        <f t="shared" si="6"/>
        <v>0</v>
      </c>
      <c r="R51" s="64"/>
      <c r="S51" s="55"/>
      <c r="T51" s="56"/>
      <c r="U51" s="57"/>
      <c r="V51" s="72"/>
      <c r="W51" s="62"/>
      <c r="X51" s="63">
        <f t="shared" si="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2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3"/>
        <v>0</v>
      </c>
      <c r="L52" s="56"/>
      <c r="M52" s="137"/>
      <c r="N52" s="140"/>
      <c r="O52" s="56"/>
      <c r="P52" s="141"/>
      <c r="Q52" s="63">
        <f t="shared" si="6"/>
        <v>0</v>
      </c>
      <c r="R52" s="64"/>
      <c r="S52" s="55"/>
      <c r="T52" s="56"/>
      <c r="U52" s="61"/>
      <c r="V52" s="72"/>
      <c r="W52" s="62"/>
      <c r="X52" s="63">
        <f t="shared" si="7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3"/>
        <v>110000</v>
      </c>
      <c r="L53" s="56"/>
      <c r="M53" s="137"/>
      <c r="N53" s="116"/>
      <c r="O53" s="56"/>
      <c r="P53" s="117"/>
      <c r="Q53" s="63">
        <f t="shared" si="6"/>
        <v>0</v>
      </c>
      <c r="R53" s="64"/>
      <c r="S53" s="55"/>
      <c r="T53" s="56"/>
      <c r="U53" s="57"/>
      <c r="V53" s="69"/>
      <c r="W53" s="77"/>
      <c r="X53" s="63">
        <f t="shared" si="7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3"/>
        <v>2275000</v>
      </c>
      <c r="L54" s="68"/>
      <c r="M54" s="137"/>
      <c r="N54" s="116"/>
      <c r="O54" s="56"/>
      <c r="P54" s="117"/>
      <c r="Q54" s="63">
        <f t="shared" si="6"/>
        <v>0</v>
      </c>
      <c r="R54" s="64"/>
      <c r="S54" s="56"/>
      <c r="T54" s="72"/>
      <c r="U54" s="699"/>
      <c r="V54" s="72"/>
      <c r="W54" s="117"/>
      <c r="X54" s="63">
        <f t="shared" si="7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3"/>
        <v>0</v>
      </c>
      <c r="L55" s="56"/>
      <c r="M55" s="137"/>
      <c r="N55" s="138"/>
      <c r="O55" s="56"/>
      <c r="P55" s="139"/>
      <c r="Q55" s="63">
        <f t="shared" si="6"/>
        <v>0</v>
      </c>
      <c r="R55" s="64"/>
      <c r="S55" s="55"/>
      <c r="T55" s="56"/>
      <c r="U55" s="57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3"/>
        <v>1716000</v>
      </c>
      <c r="L56" s="56"/>
      <c r="M56" s="137"/>
      <c r="N56" s="116"/>
      <c r="O56" s="56"/>
      <c r="P56" s="117"/>
      <c r="Q56" s="63">
        <f t="shared" si="6"/>
        <v>0</v>
      </c>
      <c r="R56" s="64"/>
      <c r="S56" s="55"/>
      <c r="T56" s="56"/>
      <c r="U56" s="57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3"/>
        <v>0</v>
      </c>
      <c r="L57" s="56"/>
      <c r="M57" s="137"/>
      <c r="N57" s="116"/>
      <c r="O57" s="56"/>
      <c r="P57" s="117"/>
      <c r="Q57" s="63">
        <f t="shared" si="6"/>
        <v>0</v>
      </c>
      <c r="R57" s="64"/>
      <c r="S57" s="55"/>
      <c r="T57" s="56"/>
      <c r="U57" s="57"/>
      <c r="V57" s="72"/>
      <c r="W57" s="117"/>
      <c r="X57" s="63">
        <f t="shared" si="7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3"/>
        <v>0</v>
      </c>
      <c r="L58" s="56"/>
      <c r="M58" s="137"/>
      <c r="N58" s="116"/>
      <c r="O58" s="56"/>
      <c r="P58" s="117"/>
      <c r="Q58" s="63">
        <f t="shared" si="6"/>
        <v>0</v>
      </c>
      <c r="R58" s="64"/>
      <c r="S58" s="56"/>
      <c r="T58" s="56"/>
      <c r="U58" s="129"/>
      <c r="V58" s="72"/>
      <c r="W58" s="117"/>
      <c r="X58" s="63">
        <f t="shared" si="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3"/>
        <v>0</v>
      </c>
      <c r="L59" s="56"/>
      <c r="M59" s="56"/>
      <c r="N59" s="107"/>
      <c r="O59" s="56"/>
      <c r="P59" s="58"/>
      <c r="Q59" s="63">
        <f t="shared" si="6"/>
        <v>0</v>
      </c>
      <c r="R59" s="56"/>
      <c r="S59" s="56"/>
      <c r="T59" s="56"/>
      <c r="U59" s="57"/>
      <c r="V59" s="72"/>
      <c r="W59" s="62"/>
      <c r="X59" s="63">
        <f t="shared" si="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3"/>
        <v>80000</v>
      </c>
      <c r="L60" s="56"/>
      <c r="M60" s="56"/>
      <c r="N60" s="56"/>
      <c r="O60" s="56"/>
      <c r="P60" s="58"/>
      <c r="Q60" s="63">
        <f t="shared" si="6"/>
        <v>0</v>
      </c>
      <c r="R60" s="56"/>
      <c r="S60" s="56"/>
      <c r="T60" s="56"/>
      <c r="U60" s="57"/>
      <c r="V60" s="72"/>
      <c r="W60" s="62"/>
      <c r="X60" s="63">
        <f t="shared" si="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3"/>
        <v>0</v>
      </c>
      <c r="L61" s="56"/>
      <c r="M61" s="56"/>
      <c r="N61" s="56"/>
      <c r="O61" s="56"/>
      <c r="P61" s="58"/>
      <c r="Q61" s="63">
        <f t="shared" si="6"/>
        <v>0</v>
      </c>
      <c r="R61" s="56"/>
      <c r="S61" s="68"/>
      <c r="T61" s="56"/>
      <c r="U61" s="57"/>
      <c r="V61" s="72"/>
      <c r="W61" s="62"/>
      <c r="X61" s="63">
        <f t="shared" si="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3"/>
        <v>288000</v>
      </c>
      <c r="L62" s="56"/>
      <c r="M62" s="56"/>
      <c r="N62" s="56"/>
      <c r="O62" s="56"/>
      <c r="P62" s="56"/>
      <c r="Q62" s="63">
        <f t="shared" si="6"/>
        <v>0</v>
      </c>
      <c r="R62" s="56"/>
      <c r="S62" s="56"/>
      <c r="T62" s="56"/>
      <c r="U62" s="61"/>
      <c r="V62" s="72"/>
      <c r="W62" s="62"/>
      <c r="X62" s="63">
        <f t="shared" si="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3"/>
        <v>312000</v>
      </c>
      <c r="L63" s="56"/>
      <c r="M63" s="56"/>
      <c r="N63" s="56"/>
      <c r="O63" s="56"/>
      <c r="P63" s="56"/>
      <c r="Q63" s="63">
        <f t="shared" si="6"/>
        <v>0</v>
      </c>
      <c r="R63" s="56"/>
      <c r="S63" s="95"/>
      <c r="T63" s="56"/>
      <c r="U63" s="83"/>
      <c r="V63" s="72"/>
      <c r="W63" s="77"/>
      <c r="X63" s="63">
        <f t="shared" si="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3"/>
        <v>414000</v>
      </c>
      <c r="L64" s="56"/>
      <c r="M64" s="56"/>
      <c r="N64" s="56"/>
      <c r="O64" s="56"/>
      <c r="P64" s="56"/>
      <c r="Q64" s="63">
        <f t="shared" si="6"/>
        <v>0</v>
      </c>
      <c r="R64" s="56"/>
      <c r="S64" s="56"/>
      <c r="T64" s="71"/>
      <c r="U64" s="56"/>
      <c r="V64" s="72"/>
      <c r="W64" s="58"/>
      <c r="X64" s="63">
        <f t="shared" si="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3"/>
        <v>125000</v>
      </c>
      <c r="L65" s="56"/>
      <c r="M65" s="56"/>
      <c r="N65" s="56"/>
      <c r="O65" s="56"/>
      <c r="P65" s="56"/>
      <c r="Q65" s="63">
        <f t="shared" si="6"/>
        <v>0</v>
      </c>
      <c r="R65" s="56"/>
      <c r="S65" s="56"/>
      <c r="T65" s="56"/>
      <c r="U65" s="57"/>
      <c r="V65" s="72"/>
      <c r="W65" s="62"/>
      <c r="X65" s="63">
        <f t="shared" si="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3"/>
        <v>675000</v>
      </c>
      <c r="L66" s="56"/>
      <c r="M66" s="56"/>
      <c r="N66" s="56"/>
      <c r="O66" s="56"/>
      <c r="P66" s="56"/>
      <c r="Q66" s="63">
        <f t="shared" si="6"/>
        <v>0</v>
      </c>
      <c r="R66" s="56"/>
      <c r="S66" s="55"/>
      <c r="T66" s="56"/>
      <c r="U66" s="57"/>
      <c r="V66" s="72"/>
      <c r="W66" s="62"/>
      <c r="X66" s="63">
        <f t="shared" si="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3"/>
        <v>0</v>
      </c>
      <c r="L67" s="56"/>
      <c r="M67" s="56"/>
      <c r="N67" s="56"/>
      <c r="O67" s="56"/>
      <c r="P67" s="56"/>
      <c r="Q67" s="63">
        <f t="shared" si="6"/>
        <v>0</v>
      </c>
      <c r="R67" s="56"/>
      <c r="S67" s="55"/>
      <c r="T67" s="56"/>
      <c r="U67" s="57"/>
      <c r="V67" s="72"/>
      <c r="W67" s="62"/>
      <c r="X67" s="63">
        <f t="shared" si="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3"/>
        <v>1541475</v>
      </c>
      <c r="L68" s="56"/>
      <c r="M68" s="56"/>
      <c r="N68" s="56"/>
      <c r="O68" s="56"/>
      <c r="P68" s="56"/>
      <c r="Q68" s="63">
        <f t="shared" si="6"/>
        <v>0</v>
      </c>
      <c r="R68" s="56"/>
      <c r="S68" s="56"/>
      <c r="T68" s="74"/>
      <c r="U68" s="57"/>
      <c r="V68" s="72"/>
      <c r="W68" s="77"/>
      <c r="X68" s="63">
        <f t="shared" si="7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3"/>
        <v>1500000</v>
      </c>
      <c r="L69" s="56"/>
      <c r="M69" s="56"/>
      <c r="N69" s="56"/>
      <c r="O69" s="56"/>
      <c r="P69" s="56"/>
      <c r="Q69" s="63">
        <f t="shared" si="6"/>
        <v>0</v>
      </c>
      <c r="R69" s="56"/>
      <c r="S69" s="55"/>
      <c r="T69" s="75"/>
      <c r="U69" s="57"/>
      <c r="V69" s="72"/>
      <c r="W69" s="76"/>
      <c r="X69" s="63">
        <f t="shared" si="7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4">D70*F70</f>
        <v>750000</v>
      </c>
      <c r="H70" s="103">
        <v>44244</v>
      </c>
      <c r="I70" s="57">
        <v>2</v>
      </c>
      <c r="J70" s="65" t="s">
        <v>25</v>
      </c>
      <c r="K70" s="59">
        <f t="shared" si="13"/>
        <v>500000</v>
      </c>
      <c r="L70" s="56"/>
      <c r="M70" s="56"/>
      <c r="N70" s="56"/>
      <c r="O70" s="56"/>
      <c r="P70" s="56"/>
      <c r="Q70" s="63">
        <f t="shared" si="6"/>
        <v>0</v>
      </c>
      <c r="R70" s="56"/>
      <c r="S70" s="56"/>
      <c r="T70" s="71"/>
      <c r="U70" s="699"/>
      <c r="V70" s="72"/>
      <c r="W70" s="62"/>
      <c r="X70" s="63">
        <f t="shared" si="7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4"/>
        <v>200000</v>
      </c>
      <c r="H71" s="103">
        <v>44411</v>
      </c>
      <c r="I71" s="57">
        <v>0</v>
      </c>
      <c r="J71" s="65" t="s">
        <v>25</v>
      </c>
      <c r="K71" s="59">
        <f t="shared" si="13"/>
        <v>0</v>
      </c>
      <c r="L71" s="56"/>
      <c r="M71" s="56"/>
      <c r="N71" s="56"/>
      <c r="O71" s="56"/>
      <c r="P71" s="56"/>
      <c r="Q71" s="63">
        <f t="shared" ref="Q71:Q104" si="15">P71*N71</f>
        <v>0</v>
      </c>
      <c r="R71" s="56"/>
      <c r="S71" s="56"/>
      <c r="T71" s="56"/>
      <c r="U71" s="57"/>
      <c r="V71" s="72"/>
      <c r="W71" s="77"/>
      <c r="X71" s="63">
        <f t="shared" ref="X71:X118" si="16">W71*U71</f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4"/>
        <v>95000</v>
      </c>
      <c r="H72" s="57" t="s">
        <v>188</v>
      </c>
      <c r="I72" s="57"/>
      <c r="J72" s="147" t="s">
        <v>67</v>
      </c>
      <c r="K72" s="59">
        <f t="shared" si="13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6"/>
      <c r="T72" s="56"/>
      <c r="U72" s="61"/>
      <c r="V72" s="72"/>
      <c r="W72" s="76"/>
      <c r="X72" s="63">
        <f t="shared" si="16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4"/>
        <v>2400000</v>
      </c>
      <c r="H73" s="79">
        <v>45181</v>
      </c>
      <c r="I73" s="57">
        <v>0</v>
      </c>
      <c r="J73" s="65" t="s">
        <v>25</v>
      </c>
      <c r="K73" s="59">
        <f t="shared" si="13"/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56"/>
      <c r="U73" s="57"/>
      <c r="V73" s="72"/>
      <c r="W73" s="76"/>
      <c r="X73" s="63">
        <f t="shared" si="16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4"/>
        <v>1974000</v>
      </c>
      <c r="H74" s="79">
        <v>45154</v>
      </c>
      <c r="I74" s="57">
        <v>34</v>
      </c>
      <c r="J74" s="65" t="s">
        <v>25</v>
      </c>
      <c r="K74" s="59">
        <f t="shared" si="13"/>
        <v>1398250</v>
      </c>
      <c r="L74" s="56"/>
      <c r="M74" s="56"/>
      <c r="N74" s="56"/>
      <c r="O74" s="56"/>
      <c r="P74" s="56"/>
      <c r="Q74" s="63">
        <f t="shared" si="15"/>
        <v>0</v>
      </c>
      <c r="R74" s="56"/>
      <c r="S74" s="56"/>
      <c r="T74" s="71"/>
      <c r="U74" s="699"/>
      <c r="V74" s="72"/>
      <c r="W74" s="62"/>
      <c r="X74" s="63">
        <f t="shared" si="16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4"/>
        <v>100000</v>
      </c>
      <c r="H75" s="109" t="s">
        <v>194</v>
      </c>
      <c r="I75" s="57">
        <v>40</v>
      </c>
      <c r="J75" s="65" t="s">
        <v>25</v>
      </c>
      <c r="K75" s="59">
        <f t="shared" si="13"/>
        <v>80000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56"/>
      <c r="U75" s="700"/>
      <c r="V75" s="72"/>
      <c r="W75" s="76"/>
      <c r="X75" s="63">
        <f t="shared" si="16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4"/>
        <v>170000</v>
      </c>
      <c r="H76" s="103" t="s">
        <v>196</v>
      </c>
      <c r="I76" s="57">
        <v>0</v>
      </c>
      <c r="J76" s="65" t="s">
        <v>25</v>
      </c>
      <c r="K76" s="59">
        <f t="shared" si="13"/>
        <v>0</v>
      </c>
      <c r="L76" s="56"/>
      <c r="M76" s="56"/>
      <c r="N76" s="56"/>
      <c r="O76" s="56"/>
      <c r="P76" s="56"/>
      <c r="Q76" s="63">
        <f t="shared" si="15"/>
        <v>0</v>
      </c>
      <c r="R76" s="56"/>
      <c r="S76" s="55"/>
      <c r="T76" s="75"/>
      <c r="U76" s="61"/>
      <c r="V76" s="72"/>
      <c r="W76" s="77"/>
      <c r="X76" s="63">
        <f t="shared" si="16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4"/>
        <v>260000</v>
      </c>
      <c r="H77" s="103" t="s">
        <v>198</v>
      </c>
      <c r="I77" s="57">
        <v>0</v>
      </c>
      <c r="J77" s="65" t="s">
        <v>25</v>
      </c>
      <c r="K77" s="59">
        <f t="shared" si="13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55"/>
      <c r="T77" s="71"/>
      <c r="U77" s="699"/>
      <c r="V77" s="72"/>
      <c r="W77" s="62"/>
      <c r="X77" s="63">
        <f t="shared" si="16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4"/>
        <v>290000</v>
      </c>
      <c r="H78" s="79">
        <v>45119</v>
      </c>
      <c r="I78" s="57">
        <v>2</v>
      </c>
      <c r="J78" s="65" t="s">
        <v>25</v>
      </c>
      <c r="K78" s="59">
        <f t="shared" si="13"/>
        <v>145000</v>
      </c>
      <c r="L78" s="56"/>
      <c r="M78" s="56"/>
      <c r="N78" s="56"/>
      <c r="O78" s="56"/>
      <c r="P78" s="56"/>
      <c r="Q78" s="63">
        <f t="shared" si="15"/>
        <v>0</v>
      </c>
      <c r="R78" s="56"/>
      <c r="S78" s="55"/>
      <c r="T78" s="71"/>
      <c r="U78" s="699"/>
      <c r="V78" s="72"/>
      <c r="W78" s="62"/>
      <c r="X78" s="63">
        <f t="shared" si="16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4"/>
        <v>190000</v>
      </c>
      <c r="H79" s="2">
        <v>45248</v>
      </c>
      <c r="I79" s="57"/>
      <c r="J79" s="65" t="s">
        <v>25</v>
      </c>
      <c r="K79" s="59">
        <f t="shared" si="13"/>
        <v>0</v>
      </c>
      <c r="L79" s="56"/>
      <c r="M79" s="56"/>
      <c r="N79" s="56"/>
      <c r="O79" s="56"/>
      <c r="P79" s="56"/>
      <c r="Q79" s="63">
        <f t="shared" si="15"/>
        <v>0</v>
      </c>
      <c r="R79" s="56"/>
      <c r="S79" s="55"/>
      <c r="T79" s="71"/>
      <c r="U79" s="699"/>
      <c r="V79" s="72"/>
      <c r="W79" s="62"/>
      <c r="X79" s="63">
        <f t="shared" si="16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4"/>
        <v>290000</v>
      </c>
      <c r="H80" s="79">
        <v>45120</v>
      </c>
      <c r="I80" s="57">
        <v>1</v>
      </c>
      <c r="J80" s="147" t="s">
        <v>67</v>
      </c>
      <c r="K80" s="59">
        <f t="shared" si="13"/>
        <v>145000</v>
      </c>
      <c r="L80" s="56"/>
      <c r="M80" s="56"/>
      <c r="N80" s="56"/>
      <c r="O80" s="56"/>
      <c r="P80" s="56"/>
      <c r="Q80" s="63">
        <f t="shared" si="15"/>
        <v>0</v>
      </c>
      <c r="R80" s="56"/>
      <c r="S80" s="55"/>
      <c r="T80" s="71"/>
      <c r="U80" s="699"/>
      <c r="V80" s="72"/>
      <c r="W80" s="62"/>
      <c r="X80" s="63">
        <f t="shared" si="16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3"/>
        <v>1350000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55"/>
      <c r="T81" s="71"/>
      <c r="U81" s="699"/>
      <c r="V81" s="72"/>
      <c r="W81" s="62"/>
      <c r="X81" s="63">
        <f t="shared" si="16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3"/>
        <v>0</v>
      </c>
      <c r="L82" s="56"/>
      <c r="M82" s="56"/>
      <c r="N82" s="56"/>
      <c r="O82" s="56"/>
      <c r="P82" s="56"/>
      <c r="Q82" s="63">
        <f t="shared" si="15"/>
        <v>0</v>
      </c>
      <c r="R82" s="56"/>
      <c r="S82" s="55"/>
      <c r="T82" s="71"/>
      <c r="U82" s="699"/>
      <c r="V82" s="72"/>
      <c r="W82" s="62"/>
      <c r="X82" s="63">
        <f t="shared" si="16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3"/>
        <v>250000</v>
      </c>
      <c r="L83" s="56"/>
      <c r="M83" s="56"/>
      <c r="N83" s="56"/>
      <c r="O83" s="56"/>
      <c r="P83" s="56"/>
      <c r="Q83" s="63">
        <f t="shared" si="15"/>
        <v>0</v>
      </c>
      <c r="R83" s="56"/>
      <c r="S83" s="55"/>
      <c r="T83" s="71"/>
      <c r="U83" s="699"/>
      <c r="V83" s="72"/>
      <c r="W83" s="62"/>
      <c r="X83" s="63">
        <f t="shared" si="16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3"/>
        <v>5307000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5"/>
      <c r="T84" s="71"/>
      <c r="U84" s="699"/>
      <c r="V84" s="72"/>
      <c r="W84" s="62"/>
      <c r="X84" s="63">
        <f t="shared" si="16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3"/>
        <v>10075000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5"/>
      <c r="T85" s="71"/>
      <c r="U85" s="699"/>
      <c r="V85" s="72"/>
      <c r="W85" s="62"/>
      <c r="X85" s="63">
        <f t="shared" si="16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3"/>
        <v>10428000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68"/>
      <c r="T86" s="71"/>
      <c r="U86" s="699"/>
      <c r="V86" s="72"/>
      <c r="W86" s="62"/>
      <c r="X86" s="63">
        <f t="shared" si="16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3"/>
        <v>841500</v>
      </c>
      <c r="L87" s="56"/>
      <c r="M87" s="56"/>
      <c r="N87" s="56"/>
      <c r="O87" s="56"/>
      <c r="P87" s="56"/>
      <c r="Q87" s="63">
        <f t="shared" si="15"/>
        <v>0</v>
      </c>
      <c r="R87" s="56"/>
      <c r="S87" s="68"/>
      <c r="T87" s="56" t="s">
        <v>2</v>
      </c>
      <c r="U87" s="698"/>
      <c r="V87" s="66"/>
      <c r="W87" s="62"/>
      <c r="X87" s="63">
        <f t="shared" si="16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3"/>
        <v>370000</v>
      </c>
      <c r="L88" s="56"/>
      <c r="M88" s="56"/>
      <c r="N88" s="56"/>
      <c r="O88" s="56"/>
      <c r="P88" s="56"/>
      <c r="Q88" s="63">
        <f t="shared" si="15"/>
        <v>0</v>
      </c>
      <c r="R88" s="56"/>
      <c r="S88" s="68"/>
      <c r="T88" s="56" t="s">
        <v>2</v>
      </c>
      <c r="U88" s="698"/>
      <c r="V88" s="66"/>
      <c r="W88" s="62"/>
      <c r="X88" s="63">
        <f t="shared" si="16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3"/>
        <v>283725</v>
      </c>
      <c r="L89" s="56"/>
      <c r="M89" s="56"/>
      <c r="N89" s="56"/>
      <c r="O89" s="56"/>
      <c r="P89" s="56"/>
      <c r="Q89" s="63">
        <f t="shared" si="15"/>
        <v>0</v>
      </c>
      <c r="R89" s="56"/>
      <c r="S89" s="68"/>
      <c r="T89" s="56" t="s">
        <v>2</v>
      </c>
      <c r="U89" s="698"/>
      <c r="V89" s="66"/>
      <c r="W89" s="62"/>
      <c r="X89" s="63">
        <f t="shared" si="16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3"/>
        <v>0</v>
      </c>
      <c r="L90" s="56"/>
      <c r="M90" s="56"/>
      <c r="N90" s="56"/>
      <c r="O90" s="56"/>
      <c r="P90" s="56"/>
      <c r="Q90" s="63">
        <f t="shared" si="15"/>
        <v>0</v>
      </c>
      <c r="R90" s="56"/>
      <c r="S90" s="68"/>
      <c r="T90" s="56" t="s">
        <v>2</v>
      </c>
      <c r="U90" s="698"/>
      <c r="V90" s="66"/>
      <c r="W90" s="62"/>
      <c r="X90" s="63">
        <f t="shared" si="16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3"/>
        <v>6618876</v>
      </c>
      <c r="L91" s="56"/>
      <c r="M91" s="56"/>
      <c r="N91" s="56"/>
      <c r="O91" s="56"/>
      <c r="P91" s="56"/>
      <c r="Q91" s="63">
        <f t="shared" si="15"/>
        <v>0</v>
      </c>
      <c r="R91" s="56"/>
      <c r="S91" s="68"/>
      <c r="T91" s="56" t="s">
        <v>2</v>
      </c>
      <c r="U91" s="698"/>
      <c r="V91" s="66"/>
      <c r="W91" s="62"/>
      <c r="X91" s="63">
        <f t="shared" si="16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7">D92*F92</f>
        <v>7942000</v>
      </c>
      <c r="H92" s="2">
        <v>45196</v>
      </c>
      <c r="I92" s="57">
        <v>103</v>
      </c>
      <c r="J92" s="151" t="s">
        <v>203</v>
      </c>
      <c r="K92" s="59">
        <f t="shared" si="13"/>
        <v>3914000</v>
      </c>
      <c r="L92" s="56"/>
      <c r="M92" s="56"/>
      <c r="N92" s="56"/>
      <c r="O92" s="56"/>
      <c r="P92" s="56"/>
      <c r="Q92" s="63">
        <f t="shared" si="15"/>
        <v>0</v>
      </c>
      <c r="R92" s="56"/>
      <c r="S92" s="68"/>
      <c r="T92" s="56" t="s">
        <v>2</v>
      </c>
      <c r="U92" s="698"/>
      <c r="V92" s="66"/>
      <c r="W92" s="62"/>
      <c r="X92" s="63">
        <f t="shared" si="16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7"/>
        <v>1200000</v>
      </c>
      <c r="H93" s="85" t="s">
        <v>173</v>
      </c>
      <c r="I93" s="57"/>
      <c r="J93" s="151" t="s">
        <v>29</v>
      </c>
      <c r="K93" s="59">
        <f t="shared" si="13"/>
        <v>0</v>
      </c>
      <c r="L93" s="56"/>
      <c r="M93" s="56"/>
      <c r="N93" s="56"/>
      <c r="O93" s="56"/>
      <c r="P93" s="56"/>
      <c r="Q93" s="63">
        <f t="shared" si="15"/>
        <v>0</v>
      </c>
      <c r="R93" s="56"/>
      <c r="S93" s="68"/>
      <c r="T93" s="56" t="s">
        <v>2</v>
      </c>
      <c r="U93" s="698"/>
      <c r="V93" s="66"/>
      <c r="W93" s="62"/>
      <c r="X93" s="63">
        <f t="shared" si="16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7"/>
        <v>6855200</v>
      </c>
      <c r="H94" s="79">
        <v>45202</v>
      </c>
      <c r="I94" s="57">
        <v>142</v>
      </c>
      <c r="J94" s="151" t="s">
        <v>203</v>
      </c>
      <c r="K94" s="59">
        <f t="shared" si="13"/>
        <v>4657600</v>
      </c>
      <c r="L94" s="56"/>
      <c r="M94" s="56"/>
      <c r="N94" s="56"/>
      <c r="O94" s="56"/>
      <c r="P94" s="56"/>
      <c r="Q94" s="63">
        <f t="shared" si="15"/>
        <v>0</v>
      </c>
      <c r="R94" s="56"/>
      <c r="S94" s="68"/>
      <c r="T94" s="56" t="s">
        <v>2</v>
      </c>
      <c r="U94" s="698"/>
      <c r="V94" s="66"/>
      <c r="W94" s="62"/>
      <c r="X94" s="63">
        <f t="shared" si="16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7"/>
        <v>6750000</v>
      </c>
      <c r="H95" s="79">
        <v>45125</v>
      </c>
      <c r="I95" s="57">
        <v>60</v>
      </c>
      <c r="J95" s="65" t="s">
        <v>203</v>
      </c>
      <c r="K95" s="59">
        <f t="shared" si="13"/>
        <v>2025000</v>
      </c>
      <c r="L95" s="56"/>
      <c r="M95" s="56"/>
      <c r="N95" s="56"/>
      <c r="O95" s="56"/>
      <c r="P95" s="56"/>
      <c r="Q95" s="63">
        <f t="shared" si="15"/>
        <v>0</v>
      </c>
      <c r="R95" s="56"/>
      <c r="S95" s="68"/>
      <c r="T95" s="56" t="s">
        <v>2</v>
      </c>
      <c r="U95" s="698"/>
      <c r="V95" s="66"/>
      <c r="W95" s="62"/>
      <c r="X95" s="63">
        <f t="shared" si="16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7"/>
        <v>192000</v>
      </c>
      <c r="H96" s="114">
        <v>45020</v>
      </c>
      <c r="I96" s="155">
        <v>1</v>
      </c>
      <c r="J96" s="65" t="s">
        <v>25</v>
      </c>
      <c r="K96" s="59">
        <f t="shared" si="13"/>
        <v>96000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68"/>
      <c r="T96" s="56" t="s">
        <v>2</v>
      </c>
      <c r="U96" s="698"/>
      <c r="V96" s="66"/>
      <c r="W96" s="62"/>
      <c r="X96" s="63">
        <f t="shared" si="16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7"/>
        <v>280000</v>
      </c>
      <c r="H97" s="156">
        <v>44007</v>
      </c>
      <c r="I97" s="57">
        <v>1</v>
      </c>
      <c r="J97" s="65" t="s">
        <v>25</v>
      </c>
      <c r="K97" s="59">
        <f t="shared" si="13"/>
        <v>140000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68"/>
      <c r="T97" s="56" t="s">
        <v>2</v>
      </c>
      <c r="U97" s="698"/>
      <c r="V97" s="66"/>
      <c r="W97" s="62"/>
      <c r="X97" s="63">
        <f t="shared" si="16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7"/>
        <v>690000</v>
      </c>
      <c r="H98" s="157" t="s">
        <v>228</v>
      </c>
      <c r="I98" s="57">
        <v>1</v>
      </c>
      <c r="J98" s="65" t="s">
        <v>25</v>
      </c>
      <c r="K98" s="59">
        <f t="shared" si="13"/>
        <v>690000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68"/>
      <c r="T98" s="56"/>
      <c r="U98" s="61"/>
      <c r="V98" s="69"/>
      <c r="W98" s="77"/>
      <c r="X98" s="63">
        <f t="shared" si="16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7"/>
        <v>2322378</v>
      </c>
      <c r="H99" s="79">
        <v>45210</v>
      </c>
      <c r="I99" s="57">
        <v>2</v>
      </c>
      <c r="J99" s="65" t="s">
        <v>25</v>
      </c>
      <c r="K99" s="59">
        <f t="shared" si="13"/>
        <v>516084</v>
      </c>
      <c r="L99" s="56"/>
      <c r="M99" s="56"/>
      <c r="N99" s="56"/>
      <c r="O99" s="56"/>
      <c r="P99" s="56"/>
      <c r="Q99" s="63">
        <f t="shared" si="15"/>
        <v>0</v>
      </c>
      <c r="R99" s="56"/>
      <c r="S99" s="68"/>
      <c r="T99" s="56" t="s">
        <v>2</v>
      </c>
      <c r="U99" s="698"/>
      <c r="V99" s="66" t="s">
        <v>29</v>
      </c>
      <c r="W99" s="62"/>
      <c r="X99" s="63">
        <f t="shared" si="16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7"/>
        <v>2250680</v>
      </c>
      <c r="H100" s="79">
        <v>45176</v>
      </c>
      <c r="I100" s="57">
        <v>5</v>
      </c>
      <c r="J100" s="65" t="s">
        <v>25</v>
      </c>
      <c r="K100" s="59">
        <f t="shared" ref="K100:K164" si="18">I100*F100</f>
        <v>1125340</v>
      </c>
      <c r="L100" s="56"/>
      <c r="M100" s="56"/>
      <c r="N100" s="56"/>
      <c r="O100" s="56"/>
      <c r="P100" s="56"/>
      <c r="Q100" s="63">
        <f t="shared" si="15"/>
        <v>0</v>
      </c>
      <c r="R100" s="56"/>
      <c r="S100" s="68"/>
      <c r="T100" s="56" t="s">
        <v>2</v>
      </c>
      <c r="U100" s="698"/>
      <c r="V100" s="66" t="s">
        <v>29</v>
      </c>
      <c r="W100" s="62"/>
      <c r="X100" s="63">
        <f t="shared" si="16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7"/>
        <v>1830200</v>
      </c>
      <c r="H101" s="79">
        <v>45176</v>
      </c>
      <c r="I101" s="57">
        <v>5</v>
      </c>
      <c r="J101" s="65" t="s">
        <v>25</v>
      </c>
      <c r="K101" s="59">
        <f t="shared" si="18"/>
        <v>915100</v>
      </c>
      <c r="L101" s="56"/>
      <c r="M101" s="56"/>
      <c r="N101" s="56"/>
      <c r="O101" s="56"/>
      <c r="P101" s="56"/>
      <c r="Q101" s="63">
        <f t="shared" si="15"/>
        <v>0</v>
      </c>
      <c r="R101" s="56"/>
      <c r="S101" s="68"/>
      <c r="T101" s="56" t="s">
        <v>2</v>
      </c>
      <c r="U101" s="698"/>
      <c r="V101" s="66" t="s">
        <v>29</v>
      </c>
      <c r="W101" s="62"/>
      <c r="X101" s="63">
        <f t="shared" si="16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7"/>
        <v>1707516</v>
      </c>
      <c r="H102" s="79">
        <v>45210</v>
      </c>
      <c r="I102" s="57">
        <v>4</v>
      </c>
      <c r="J102" s="65" t="s">
        <v>25</v>
      </c>
      <c r="K102" s="59">
        <f t="shared" si="18"/>
        <v>758896</v>
      </c>
      <c r="L102" s="56"/>
      <c r="M102" s="56"/>
      <c r="N102" s="56"/>
      <c r="O102" s="56"/>
      <c r="P102" s="56"/>
      <c r="Q102" s="63">
        <f t="shared" si="15"/>
        <v>0</v>
      </c>
      <c r="R102" s="56"/>
      <c r="S102" s="56"/>
      <c r="T102" s="56" t="s">
        <v>2</v>
      </c>
      <c r="U102" s="698"/>
      <c r="V102" s="66" t="s">
        <v>29</v>
      </c>
      <c r="W102" s="62"/>
      <c r="X102" s="63">
        <f t="shared" si="16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7"/>
        <v>125000</v>
      </c>
      <c r="H103" s="79">
        <v>45136</v>
      </c>
      <c r="I103" s="57">
        <v>0</v>
      </c>
      <c r="J103" s="65" t="s">
        <v>25</v>
      </c>
      <c r="K103" s="59">
        <f t="shared" si="18"/>
        <v>0</v>
      </c>
      <c r="L103" s="56"/>
      <c r="M103" s="56"/>
      <c r="N103" s="56"/>
      <c r="O103" s="56"/>
      <c r="P103" s="56"/>
      <c r="Q103" s="63">
        <f t="shared" si="15"/>
        <v>0</v>
      </c>
      <c r="R103" s="56"/>
      <c r="S103" s="56"/>
      <c r="T103" s="56"/>
      <c r="U103" s="513"/>
      <c r="V103" s="56" t="s">
        <v>29</v>
      </c>
      <c r="W103" s="62"/>
      <c r="X103" s="63">
        <f t="shared" si="16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7"/>
        <v>450000</v>
      </c>
      <c r="H104" s="61"/>
      <c r="I104" s="57">
        <v>1</v>
      </c>
      <c r="J104" s="65" t="s">
        <v>25</v>
      </c>
      <c r="K104" s="59">
        <f t="shared" si="18"/>
        <v>225000</v>
      </c>
      <c r="L104" s="133"/>
      <c r="M104" s="56"/>
      <c r="N104" s="56"/>
      <c r="O104" s="56"/>
      <c r="P104" s="56"/>
      <c r="Q104" s="63">
        <f t="shared" si="15"/>
        <v>0</v>
      </c>
      <c r="R104" s="56"/>
      <c r="S104" s="56"/>
      <c r="T104" s="56"/>
      <c r="U104" s="513"/>
      <c r="V104" s="56" t="s">
        <v>29</v>
      </c>
      <c r="W104" s="62"/>
      <c r="X104" s="63">
        <f t="shared" si="16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7"/>
        <v>362500</v>
      </c>
      <c r="H105" s="79">
        <v>45205</v>
      </c>
      <c r="I105" s="57">
        <v>0</v>
      </c>
      <c r="J105" s="65" t="s">
        <v>25</v>
      </c>
      <c r="K105" s="59">
        <f t="shared" si="18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6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7"/>
        <v>110000</v>
      </c>
      <c r="H106" s="103" t="s">
        <v>244</v>
      </c>
      <c r="I106" s="57"/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6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7"/>
        <v>180000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6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7"/>
        <v>4680000</v>
      </c>
      <c r="H108" s="2">
        <v>45181</v>
      </c>
      <c r="I108" s="57">
        <v>4</v>
      </c>
      <c r="J108" s="65" t="s">
        <v>25</v>
      </c>
      <c r="K108" s="59">
        <f t="shared" si="18"/>
        <v>3120000</v>
      </c>
      <c r="L108" s="166"/>
      <c r="M108" s="167"/>
      <c r="N108" s="164"/>
      <c r="O108" s="165"/>
      <c r="P108" s="161"/>
      <c r="Q108" s="93"/>
      <c r="R108" s="737"/>
      <c r="S108" s="56"/>
      <c r="T108" s="56"/>
      <c r="U108" s="513"/>
      <c r="V108" s="56" t="s">
        <v>29</v>
      </c>
      <c r="W108" s="62"/>
      <c r="X108" s="63">
        <f t="shared" si="16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7"/>
        <v>5460000</v>
      </c>
      <c r="H109" s="79">
        <v>45181</v>
      </c>
      <c r="I109" s="57">
        <v>5</v>
      </c>
      <c r="J109" s="65" t="s">
        <v>25</v>
      </c>
      <c r="K109" s="59">
        <f t="shared" si="18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13"/>
      <c r="V109" s="56" t="s">
        <v>29</v>
      </c>
      <c r="W109" s="62"/>
      <c r="X109" s="63">
        <f t="shared" si="16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7"/>
        <v>690000</v>
      </c>
      <c r="H110" s="123" t="s">
        <v>252</v>
      </c>
      <c r="I110" s="57">
        <v>1</v>
      </c>
      <c r="J110" s="65" t="s">
        <v>25</v>
      </c>
      <c r="K110" s="59">
        <f t="shared" si="18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13"/>
      <c r="V110" s="56" t="s">
        <v>29</v>
      </c>
      <c r="W110" s="62"/>
      <c r="X110" s="63">
        <f t="shared" si="16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7"/>
        <v>1960000</v>
      </c>
      <c r="H111" s="57" t="s">
        <v>255</v>
      </c>
      <c r="I111" s="57">
        <v>0</v>
      </c>
      <c r="J111" s="65" t="s">
        <v>25</v>
      </c>
      <c r="K111" s="59">
        <f t="shared" si="18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13"/>
      <c r="V111" s="56" t="s">
        <v>29</v>
      </c>
      <c r="W111" s="62"/>
      <c r="X111" s="63">
        <f t="shared" si="16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7"/>
        <v>680000</v>
      </c>
      <c r="H112" s="174" t="s">
        <v>153</v>
      </c>
      <c r="I112" s="57"/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37"/>
      <c r="S112" s="56"/>
      <c r="T112" s="56"/>
      <c r="U112" s="513"/>
      <c r="V112" s="56" t="s">
        <v>29</v>
      </c>
      <c r="W112" s="62"/>
      <c r="X112" s="63">
        <f t="shared" si="16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7"/>
        <v>200000</v>
      </c>
      <c r="H113" s="115">
        <v>45018</v>
      </c>
      <c r="I113" s="57">
        <v>20</v>
      </c>
      <c r="J113" s="65" t="s">
        <v>25</v>
      </c>
      <c r="K113" s="59">
        <f t="shared" si="18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13"/>
      <c r="V113" s="56" t="s">
        <v>29</v>
      </c>
      <c r="W113" s="62"/>
      <c r="X113" s="63">
        <f t="shared" si="16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7"/>
        <v>1000000</v>
      </c>
      <c r="H114" s="114">
        <v>44212</v>
      </c>
      <c r="I114" s="57">
        <v>0</v>
      </c>
      <c r="J114" s="136" t="s">
        <v>67</v>
      </c>
      <c r="K114" s="59">
        <f t="shared" si="18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13"/>
      <c r="V114" s="56" t="s">
        <v>29</v>
      </c>
      <c r="W114" s="62"/>
      <c r="X114" s="63">
        <f t="shared" si="16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7"/>
        <v>1700000</v>
      </c>
      <c r="H115" s="114">
        <v>44212</v>
      </c>
      <c r="I115" s="57">
        <v>2</v>
      </c>
      <c r="J115" s="136" t="s">
        <v>67</v>
      </c>
      <c r="K115" s="59">
        <f t="shared" si="18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13"/>
      <c r="V115" s="56" t="s">
        <v>29</v>
      </c>
      <c r="W115" s="62"/>
      <c r="X115" s="63">
        <f t="shared" si="16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7"/>
        <v>1230000</v>
      </c>
      <c r="H116" s="114">
        <v>44212</v>
      </c>
      <c r="I116" s="57">
        <v>0</v>
      </c>
      <c r="J116" s="147" t="s">
        <v>67</v>
      </c>
      <c r="K116" s="59">
        <f t="shared" si="18"/>
        <v>0</v>
      </c>
      <c r="L116" s="166"/>
      <c r="M116" s="167"/>
      <c r="N116" s="164"/>
      <c r="O116" s="165"/>
      <c r="P116" s="161"/>
      <c r="Q116" s="161"/>
      <c r="R116" s="737"/>
      <c r="S116" s="56"/>
      <c r="T116" s="56"/>
      <c r="U116" s="513"/>
      <c r="V116" s="56" t="s">
        <v>29</v>
      </c>
      <c r="W116" s="62"/>
      <c r="X116" s="63">
        <f t="shared" si="16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7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13"/>
      <c r="V117" s="56" t="s">
        <v>29</v>
      </c>
      <c r="W117" s="62"/>
      <c r="X117" s="63">
        <f t="shared" si="16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37"/>
      <c r="T118" s="56"/>
      <c r="U118" s="513"/>
      <c r="V118" s="56" t="s">
        <v>29</v>
      </c>
      <c r="W118" s="62"/>
      <c r="X118" s="63">
        <f t="shared" si="16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7"/>
        <v>1575000</v>
      </c>
      <c r="H119" s="103" t="s">
        <v>268</v>
      </c>
      <c r="I119" s="57">
        <v>14</v>
      </c>
      <c r="J119" s="65" t="s">
        <v>25</v>
      </c>
      <c r="K119" s="59">
        <f t="shared" si="18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7"/>
        <v>110000</v>
      </c>
      <c r="H120" s="79">
        <v>45220</v>
      </c>
      <c r="I120" s="57"/>
      <c r="J120" s="65" t="s">
        <v>25</v>
      </c>
      <c r="K120" s="59">
        <f t="shared" si="18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7"/>
        <v>630000</v>
      </c>
      <c r="H121" s="79">
        <v>45140</v>
      </c>
      <c r="I121" s="57">
        <v>2</v>
      </c>
      <c r="J121" s="65" t="s">
        <v>25</v>
      </c>
      <c r="K121" s="59">
        <f t="shared" si="18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7"/>
        <v>750000</v>
      </c>
      <c r="H122" s="79">
        <v>45140</v>
      </c>
      <c r="I122" s="57">
        <v>10</v>
      </c>
      <c r="J122" s="65" t="s">
        <v>25</v>
      </c>
      <c r="K122" s="59">
        <f t="shared" si="18"/>
        <v>375000</v>
      </c>
      <c r="L122" s="166"/>
      <c r="M122" s="178"/>
      <c r="N122" s="159"/>
      <c r="O122" s="160"/>
      <c r="P122" s="161"/>
      <c r="Q122" s="161"/>
      <c r="R122" s="737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7"/>
        <v>900000</v>
      </c>
      <c r="H123" s="79">
        <v>45227</v>
      </c>
      <c r="I123" s="57">
        <v>11</v>
      </c>
      <c r="J123" s="65" t="s">
        <v>25</v>
      </c>
      <c r="K123" s="59">
        <f t="shared" si="18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7"/>
        <v>190000</v>
      </c>
      <c r="H124" s="79">
        <v>45169</v>
      </c>
      <c r="I124" s="57">
        <v>0</v>
      </c>
      <c r="J124" s="65" t="s">
        <v>25</v>
      </c>
      <c r="K124" s="59">
        <f t="shared" si="18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7"/>
        <v>40000</v>
      </c>
      <c r="H125" s="57"/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7"/>
        <v>120000</v>
      </c>
      <c r="H126" s="114" t="s">
        <v>276</v>
      </c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7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7"/>
        <v>120000</v>
      </c>
      <c r="H128" s="79">
        <v>45226</v>
      </c>
      <c r="I128" s="57"/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7"/>
        <v>50000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7"/>
        <v>869500</v>
      </c>
      <c r="H130" s="82">
        <v>43842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7"/>
        <v>928000</v>
      </c>
      <c r="H131" s="79">
        <v>45141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7"/>
        <v>160000</v>
      </c>
      <c r="H132" s="79">
        <v>45255</v>
      </c>
      <c r="I132" s="8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7"/>
        <v>390000</v>
      </c>
      <c r="H133" s="190" t="s">
        <v>286</v>
      </c>
      <c r="I133" s="5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7"/>
        <v>1082250</v>
      </c>
      <c r="H134" s="79">
        <v>45141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7"/>
        <v>916500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7"/>
        <v>1200000</v>
      </c>
      <c r="H136" s="191">
        <v>45020</v>
      </c>
      <c r="I136" s="57">
        <v>0</v>
      </c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7"/>
        <v>250000</v>
      </c>
      <c r="H137" s="79">
        <v>45224</v>
      </c>
      <c r="I137" s="57"/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7"/>
        <v>100000</v>
      </c>
      <c r="H138" s="194">
        <v>44414</v>
      </c>
      <c r="I138" s="57">
        <v>1</v>
      </c>
      <c r="J138" s="65" t="s">
        <v>25</v>
      </c>
      <c r="K138" s="59">
        <f t="shared" si="18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7"/>
        <v>100000</v>
      </c>
      <c r="H139" s="194">
        <v>44414</v>
      </c>
      <c r="I139" s="57">
        <v>6</v>
      </c>
      <c r="J139" s="65" t="s">
        <v>25</v>
      </c>
      <c r="K139" s="59">
        <f t="shared" si="18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7"/>
        <v>424000</v>
      </c>
      <c r="H140" s="194">
        <v>44445</v>
      </c>
      <c r="I140" s="57">
        <v>0</v>
      </c>
      <c r="J140" s="65" t="s">
        <v>29</v>
      </c>
      <c r="K140" s="59">
        <f t="shared" si="18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7"/>
        <v>456000</v>
      </c>
      <c r="H141" s="194">
        <v>44445</v>
      </c>
      <c r="I141" s="57">
        <v>0</v>
      </c>
      <c r="J141" s="65" t="s">
        <v>25</v>
      </c>
      <c r="K141" s="59">
        <f t="shared" si="18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7"/>
        <v>780000</v>
      </c>
      <c r="H142" s="194">
        <v>44321</v>
      </c>
      <c r="I142" s="57">
        <v>4</v>
      </c>
      <c r="J142" s="65" t="s">
        <v>25</v>
      </c>
      <c r="K142" s="59">
        <f t="shared" si="18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7"/>
        <v>470000</v>
      </c>
      <c r="H143" s="82">
        <v>44321</v>
      </c>
      <c r="I143" s="57">
        <v>0</v>
      </c>
      <c r="J143" s="65" t="s">
        <v>25</v>
      </c>
      <c r="K143" s="59">
        <f t="shared" si="18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7"/>
        <v>1989000</v>
      </c>
      <c r="H144" s="79">
        <v>45251</v>
      </c>
      <c r="I144" s="57"/>
      <c r="J144" s="65" t="s">
        <v>25</v>
      </c>
      <c r="K144" s="59">
        <f t="shared" si="18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7"/>
        <v>2320500</v>
      </c>
      <c r="H145" s="79">
        <v>45251</v>
      </c>
      <c r="I145" s="57">
        <v>12</v>
      </c>
      <c r="J145" s="65" t="s">
        <v>25</v>
      </c>
      <c r="K145" s="59">
        <f t="shared" si="18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7"/>
        <v>2720000</v>
      </c>
      <c r="H146" s="79">
        <v>45251</v>
      </c>
      <c r="I146" s="57"/>
      <c r="J146" s="65" t="s">
        <v>25</v>
      </c>
      <c r="K146" s="59">
        <f t="shared" si="18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7"/>
        <v>2100000</v>
      </c>
      <c r="H147" s="2">
        <v>45181</v>
      </c>
      <c r="I147" s="57">
        <v>4</v>
      </c>
      <c r="J147" s="65" t="s">
        <v>25</v>
      </c>
      <c r="K147" s="59">
        <f t="shared" si="18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7"/>
        <v>3375000</v>
      </c>
      <c r="H148" s="79">
        <v>45134</v>
      </c>
      <c r="I148" s="57">
        <v>3</v>
      </c>
      <c r="J148" s="65" t="s">
        <v>29</v>
      </c>
      <c r="K148" s="59">
        <f t="shared" si="18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7"/>
        <v>110000</v>
      </c>
      <c r="H149" s="190">
        <v>45143</v>
      </c>
      <c r="I149" s="57"/>
      <c r="J149" s="65" t="s">
        <v>29</v>
      </c>
      <c r="K149" s="59">
        <f t="shared" si="18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7"/>
        <v>3172388.88</v>
      </c>
      <c r="H150" s="2">
        <v>45252</v>
      </c>
      <c r="I150" s="57"/>
      <c r="J150" s="65" t="s">
        <v>29</v>
      </c>
      <c r="K150" s="59">
        <f t="shared" si="18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7"/>
        <v>2635930</v>
      </c>
      <c r="H151" s="79">
        <v>45132</v>
      </c>
      <c r="I151" s="57"/>
      <c r="J151" s="65" t="s">
        <v>29</v>
      </c>
      <c r="K151" s="59">
        <f t="shared" si="18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7"/>
        <v>51250000</v>
      </c>
      <c r="H152" s="79">
        <v>45115</v>
      </c>
      <c r="I152" s="57">
        <v>0</v>
      </c>
      <c r="J152" s="65" t="s">
        <v>25</v>
      </c>
      <c r="K152" s="59">
        <f t="shared" si="18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7"/>
        <v>1694064</v>
      </c>
      <c r="H153" s="79">
        <v>45254</v>
      </c>
      <c r="I153" s="57">
        <v>10</v>
      </c>
      <c r="J153" s="65" t="s">
        <v>29</v>
      </c>
      <c r="K153" s="59">
        <f t="shared" si="18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7"/>
        <v>5071500</v>
      </c>
      <c r="H154" s="79">
        <v>45254</v>
      </c>
      <c r="I154" s="57">
        <v>10</v>
      </c>
      <c r="J154" s="65" t="s">
        <v>29</v>
      </c>
      <c r="K154" s="59">
        <f t="shared" si="18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7"/>
        <v>2690000</v>
      </c>
      <c r="H155" s="79">
        <v>45238</v>
      </c>
      <c r="I155" s="57">
        <v>0</v>
      </c>
      <c r="J155" s="65" t="s">
        <v>29</v>
      </c>
      <c r="K155" s="59">
        <f t="shared" si="18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19">D156*F156</f>
        <v>130000</v>
      </c>
      <c r="H156" s="79">
        <v>45169</v>
      </c>
      <c r="I156" s="56"/>
      <c r="J156" s="56" t="s">
        <v>29</v>
      </c>
      <c r="K156" s="59">
        <f t="shared" si="18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19"/>
        <v>380000</v>
      </c>
      <c r="H157" s="79">
        <v>45181</v>
      </c>
      <c r="I157" s="56">
        <v>1</v>
      </c>
      <c r="J157" s="56" t="s">
        <v>25</v>
      </c>
      <c r="K157" s="59">
        <f t="shared" si="18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19"/>
        <v>420000</v>
      </c>
      <c r="H158" s="79">
        <v>45181</v>
      </c>
      <c r="I158" s="56"/>
      <c r="J158" s="56" t="s">
        <v>25</v>
      </c>
      <c r="K158" s="59">
        <f t="shared" si="18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19"/>
        <v>3224000</v>
      </c>
      <c r="H159" s="79">
        <v>45246</v>
      </c>
      <c r="I159" s="56">
        <v>0</v>
      </c>
      <c r="J159" s="56" t="s">
        <v>29</v>
      </c>
      <c r="K159" s="59">
        <f t="shared" si="18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19"/>
        <v>1950000</v>
      </c>
      <c r="H160" s="79">
        <v>45187</v>
      </c>
      <c r="I160" s="56"/>
      <c r="J160" s="56" t="s">
        <v>25</v>
      </c>
      <c r="K160" s="59">
        <f t="shared" si="18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19"/>
        <v>965000</v>
      </c>
      <c r="H161" s="79">
        <v>45187</v>
      </c>
      <c r="I161" s="56"/>
      <c r="J161" s="56" t="s">
        <v>25</v>
      </c>
      <c r="K161" s="59">
        <f t="shared" si="18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19"/>
        <v>2100000</v>
      </c>
      <c r="H162" s="79">
        <v>45187</v>
      </c>
      <c r="I162" s="56"/>
      <c r="J162" s="56" t="s">
        <v>25</v>
      </c>
      <c r="K162" s="59">
        <f t="shared" si="18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19"/>
        <v>585000</v>
      </c>
      <c r="H163" s="79">
        <v>45163</v>
      </c>
      <c r="I163" s="56">
        <v>1</v>
      </c>
      <c r="J163" s="56" t="s">
        <v>25</v>
      </c>
      <c r="K163" s="59">
        <f t="shared" si="18"/>
        <v>195000</v>
      </c>
      <c r="L163" s="162"/>
      <c r="M163" s="169"/>
      <c r="N163" s="164"/>
      <c r="O163" s="165"/>
      <c r="P163" s="161"/>
      <c r="Q163" s="183"/>
      <c r="R163" s="737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19"/>
        <v>900000</v>
      </c>
      <c r="H164" s="59" t="s">
        <v>331</v>
      </c>
      <c r="I164" s="56">
        <v>1</v>
      </c>
      <c r="J164" s="56" t="s">
        <v>25</v>
      </c>
      <c r="K164" s="59">
        <f t="shared" si="18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19"/>
        <v>1120000</v>
      </c>
      <c r="H165" s="76" t="s">
        <v>331</v>
      </c>
      <c r="I165" s="56"/>
      <c r="J165" s="56" t="s">
        <v>25</v>
      </c>
      <c r="K165" s="59">
        <f t="shared" ref="K165:K208" si="20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19"/>
        <v>980000</v>
      </c>
      <c r="H166" s="76" t="s">
        <v>331</v>
      </c>
      <c r="I166" s="56">
        <v>5</v>
      </c>
      <c r="J166" s="56" t="s">
        <v>25</v>
      </c>
      <c r="K166" s="59">
        <f t="shared" si="20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19"/>
        <v>880000</v>
      </c>
      <c r="H167" s="203">
        <v>44654</v>
      </c>
      <c r="I167" s="56"/>
      <c r="J167" s="56" t="s">
        <v>25</v>
      </c>
      <c r="K167" s="59">
        <f t="shared" si="20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19"/>
        <v>568000</v>
      </c>
      <c r="H168" s="203">
        <v>44654</v>
      </c>
      <c r="I168" s="56">
        <v>1</v>
      </c>
      <c r="J168" s="56" t="s">
        <v>25</v>
      </c>
      <c r="K168" s="59">
        <f t="shared" si="20"/>
        <v>284000</v>
      </c>
      <c r="L168" s="133"/>
      <c r="M168" s="163"/>
      <c r="N168" s="164"/>
      <c r="O168" s="165"/>
      <c r="P168" s="161"/>
      <c r="Q168" s="161"/>
      <c r="R168" s="737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19"/>
        <v>1400000</v>
      </c>
      <c r="H169" s="203">
        <v>44654</v>
      </c>
      <c r="I169" s="56"/>
      <c r="J169" s="56" t="s">
        <v>25</v>
      </c>
      <c r="K169" s="59">
        <f t="shared" si="20"/>
        <v>0</v>
      </c>
      <c r="L169" s="133"/>
      <c r="M169" s="198"/>
      <c r="N169" s="164"/>
      <c r="O169" s="165"/>
      <c r="P169" s="161"/>
      <c r="Q169" s="145"/>
      <c r="R169" s="737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19"/>
        <v>985000</v>
      </c>
      <c r="H170" s="79">
        <v>45240</v>
      </c>
      <c r="I170" s="56"/>
      <c r="J170" s="56" t="s">
        <v>25</v>
      </c>
      <c r="K170" s="59">
        <f t="shared" si="20"/>
        <v>0</v>
      </c>
      <c r="L170" s="166"/>
      <c r="M170" s="198"/>
      <c r="N170" s="164"/>
      <c r="O170" s="165"/>
      <c r="P170" s="161"/>
      <c r="Q170" s="161"/>
      <c r="R170" s="737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19"/>
        <v>3100000</v>
      </c>
      <c r="H171" s="56" t="s">
        <v>339</v>
      </c>
      <c r="I171" s="56">
        <v>0</v>
      </c>
      <c r="J171" s="56" t="s">
        <v>25</v>
      </c>
      <c r="K171" s="59">
        <f t="shared" si="20"/>
        <v>0</v>
      </c>
      <c r="L171" s="166"/>
      <c r="M171" s="198"/>
      <c r="N171" s="164"/>
      <c r="O171" s="165"/>
      <c r="P171" s="161"/>
      <c r="Q171" s="161"/>
      <c r="R171" s="737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19"/>
        <v>1964000</v>
      </c>
      <c r="H172" s="2">
        <v>45205</v>
      </c>
      <c r="I172" s="56">
        <v>1</v>
      </c>
      <c r="J172" s="56" t="s">
        <v>25</v>
      </c>
      <c r="K172" s="59">
        <f t="shared" si="20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19"/>
        <v>2250000</v>
      </c>
      <c r="H173" s="79">
        <v>45241</v>
      </c>
      <c r="I173" s="56"/>
      <c r="J173" s="56" t="s">
        <v>25</v>
      </c>
      <c r="K173" s="59">
        <f t="shared" si="20"/>
        <v>0</v>
      </c>
      <c r="L173" s="166"/>
      <c r="M173" s="198"/>
      <c r="N173" s="164"/>
      <c r="O173" s="165"/>
      <c r="P173" s="161"/>
      <c r="Q173" s="161"/>
      <c r="R173" s="737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19"/>
        <v>700000</v>
      </c>
      <c r="H174" s="79">
        <v>45240</v>
      </c>
      <c r="I174" s="56"/>
      <c r="J174" s="56" t="s">
        <v>25</v>
      </c>
      <c r="K174" s="59">
        <f t="shared" si="20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19"/>
        <v>2490000</v>
      </c>
      <c r="H175" s="62" t="s">
        <v>344</v>
      </c>
      <c r="I175" s="56"/>
      <c r="J175" s="56" t="s">
        <v>25</v>
      </c>
      <c r="K175" s="59">
        <f t="shared" si="20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19"/>
        <v>390000</v>
      </c>
      <c r="H176" s="204" t="s">
        <v>346</v>
      </c>
      <c r="I176" s="56">
        <v>0</v>
      </c>
      <c r="J176" s="56" t="s">
        <v>25</v>
      </c>
      <c r="K176" s="59">
        <f t="shared" si="20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19"/>
        <v>1300000</v>
      </c>
      <c r="H177" s="62" t="s">
        <v>348</v>
      </c>
      <c r="I177" s="56"/>
      <c r="J177" s="56" t="s">
        <v>25</v>
      </c>
      <c r="K177" s="59">
        <f t="shared" si="20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19"/>
        <v>6123700</v>
      </c>
      <c r="H178" s="2">
        <v>45210</v>
      </c>
      <c r="I178" s="56">
        <v>120</v>
      </c>
      <c r="J178" s="56" t="s">
        <v>349</v>
      </c>
      <c r="K178" s="59">
        <f t="shared" si="20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19"/>
        <v>0</v>
      </c>
      <c r="H179" s="206"/>
      <c r="I179" s="56"/>
      <c r="J179" s="56" t="s">
        <v>29</v>
      </c>
      <c r="K179" s="59">
        <f t="shared" si="20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19"/>
        <v>150000</v>
      </c>
      <c r="H180" s="206" t="s">
        <v>351</v>
      </c>
      <c r="I180" s="56">
        <v>0</v>
      </c>
      <c r="J180" s="56" t="s">
        <v>29</v>
      </c>
      <c r="K180" s="59">
        <f t="shared" si="20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19"/>
        <v>1150000</v>
      </c>
      <c r="H181" s="207" t="s">
        <v>353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19"/>
        <v>8000000</v>
      </c>
      <c r="H182" s="207"/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19"/>
        <v>41500000</v>
      </c>
      <c r="H183" s="207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19"/>
        <v>1000000</v>
      </c>
      <c r="H184" s="56"/>
      <c r="I184" s="56"/>
      <c r="J184" s="56"/>
      <c r="K184" s="59">
        <f t="shared" si="20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1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0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1"/>
        <v>1226328</v>
      </c>
      <c r="H188" s="56" t="s">
        <v>359</v>
      </c>
      <c r="I188" s="56">
        <v>1</v>
      </c>
      <c r="J188" s="56" t="s">
        <v>25</v>
      </c>
      <c r="K188" s="59">
        <f t="shared" si="20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1"/>
        <v>7614600</v>
      </c>
      <c r="H189" s="56" t="s">
        <v>359</v>
      </c>
      <c r="I189" s="56">
        <v>1</v>
      </c>
      <c r="J189" s="56" t="s">
        <v>25</v>
      </c>
      <c r="K189" s="59">
        <f t="shared" si="20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1"/>
        <v>8000000</v>
      </c>
      <c r="H190" s="58" t="s">
        <v>364</v>
      </c>
      <c r="I190" s="56">
        <v>0</v>
      </c>
      <c r="J190" s="56"/>
      <c r="K190" s="59">
        <f t="shared" si="20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1"/>
        <v>680000</v>
      </c>
      <c r="H191" s="131" t="s">
        <v>366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1"/>
        <v>660000</v>
      </c>
      <c r="H192" s="58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1"/>
        <v>4500000</v>
      </c>
      <c r="H193" s="79">
        <v>45218</v>
      </c>
      <c r="I193" s="56">
        <v>0</v>
      </c>
      <c r="J193" s="56" t="s">
        <v>25</v>
      </c>
      <c r="K193" s="59">
        <f t="shared" si="20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1"/>
        <v>875000</v>
      </c>
      <c r="H194" s="87" t="s">
        <v>370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1"/>
        <v>5200000</v>
      </c>
      <c r="H195" s="79">
        <v>45227</v>
      </c>
      <c r="I195" s="56"/>
      <c r="J195" s="56" t="s">
        <v>25</v>
      </c>
      <c r="K195" s="59">
        <f t="shared" si="20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1"/>
        <v>4864008</v>
      </c>
      <c r="H196" s="79">
        <v>45238</v>
      </c>
      <c r="I196" s="56">
        <v>3</v>
      </c>
      <c r="J196" s="56" t="s">
        <v>25</v>
      </c>
      <c r="K196" s="59">
        <f t="shared" si="20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1"/>
        <v>16976550</v>
      </c>
      <c r="H197" s="79">
        <v>45202</v>
      </c>
      <c r="I197" s="56">
        <v>0</v>
      </c>
      <c r="J197" s="56" t="s">
        <v>25</v>
      </c>
      <c r="K197" s="59">
        <f t="shared" si="20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1"/>
        <v>0</v>
      </c>
      <c r="H198" s="82"/>
      <c r="I198" s="56"/>
      <c r="J198" s="56" t="s">
        <v>25</v>
      </c>
      <c r="K198" s="59">
        <f t="shared" si="20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1"/>
        <v>2687800</v>
      </c>
      <c r="H199" s="79">
        <v>45238</v>
      </c>
      <c r="I199" s="210">
        <v>10</v>
      </c>
      <c r="J199" s="56" t="s">
        <v>25</v>
      </c>
      <c r="K199" s="59">
        <f t="shared" si="20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1"/>
        <v>699300</v>
      </c>
      <c r="H200" s="79">
        <v>45238</v>
      </c>
      <c r="I200" s="56">
        <v>15</v>
      </c>
      <c r="J200" s="56" t="s">
        <v>25</v>
      </c>
      <c r="K200" s="59">
        <f t="shared" si="20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1"/>
        <v>2250000</v>
      </c>
      <c r="H201" s="56" t="s">
        <v>377</v>
      </c>
      <c r="I201" s="56">
        <v>4</v>
      </c>
      <c r="J201" s="56" t="s">
        <v>25</v>
      </c>
      <c r="K201" s="59">
        <f t="shared" si="20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1"/>
        <v>1407000</v>
      </c>
      <c r="H202" s="56" t="s">
        <v>377</v>
      </c>
      <c r="I202" s="56">
        <v>1</v>
      </c>
      <c r="J202" s="56"/>
      <c r="K202" s="59">
        <f t="shared" si="2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1"/>
        <v>2352000</v>
      </c>
      <c r="H203" s="79">
        <v>45189</v>
      </c>
      <c r="I203" s="56">
        <v>3</v>
      </c>
      <c r="J203" s="56"/>
      <c r="K203" s="59">
        <f t="shared" si="2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1"/>
        <v>3942000</v>
      </c>
      <c r="H204" s="79">
        <v>45189</v>
      </c>
      <c r="I204" s="56">
        <v>2</v>
      </c>
      <c r="J204" s="56"/>
      <c r="K204" s="59">
        <f t="shared" si="2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1"/>
        <v>357000</v>
      </c>
      <c r="H205" s="56" t="s">
        <v>377</v>
      </c>
      <c r="I205" s="56">
        <v>6</v>
      </c>
      <c r="J205" s="56"/>
      <c r="K205" s="59">
        <f t="shared" si="2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1"/>
        <v>600000</v>
      </c>
      <c r="H206" s="79">
        <v>45189</v>
      </c>
      <c r="I206" s="56">
        <v>4</v>
      </c>
      <c r="J206" s="56"/>
      <c r="K206" s="59">
        <f t="shared" si="2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1"/>
        <v>840000</v>
      </c>
      <c r="H207" s="79">
        <v>45189</v>
      </c>
      <c r="I207" s="56">
        <v>3</v>
      </c>
      <c r="J207" s="56"/>
      <c r="K207" s="59">
        <f t="shared" si="2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1"/>
        <v>1375000</v>
      </c>
      <c r="H208" s="79">
        <v>45189</v>
      </c>
      <c r="I208" s="56">
        <v>6</v>
      </c>
      <c r="J208" s="56"/>
      <c r="K208" s="56">
        <f t="shared" si="2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29" sqref="R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1.140625" customWidth="1"/>
    <col min="13" max="13" width="19" style="205" customWidth="1"/>
    <col min="14" max="15" width="5.42578125" customWidth="1"/>
    <col min="16" max="16" width="11.85546875" customWidth="1"/>
    <col min="17" max="17" width="13.28515625" bestFit="1" customWidth="1"/>
    <col min="18" max="18" width="20.28515625" customWidth="1"/>
    <col min="19" max="19" width="31.140625" customWidth="1"/>
    <col min="20" max="20" width="19" style="5" customWidth="1"/>
    <col min="21" max="21" width="5.42578125" style="696" customWidth="1"/>
    <col min="22" max="22" width="4.42578125" style="13" customWidth="1"/>
    <col min="23" max="23" width="11.140625" customWidth="1"/>
    <col min="24" max="24" width="13.28515625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23.28515625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85" t="s">
        <v>7748</v>
      </c>
      <c r="N6" s="83">
        <v>2</v>
      </c>
      <c r="O6" s="72" t="s">
        <v>62</v>
      </c>
      <c r="P6" s="76">
        <v>76000</v>
      </c>
      <c r="Q6" s="819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00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819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784" t="s">
        <v>7742</v>
      </c>
      <c r="N7" s="57">
        <v>2</v>
      </c>
      <c r="O7" s="72" t="s">
        <v>29</v>
      </c>
      <c r="P7" s="849">
        <v>20000</v>
      </c>
      <c r="Q7" s="819">
        <f t="shared" si="2"/>
        <v>40000</v>
      </c>
      <c r="R7" s="64" t="s">
        <v>7244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 t="shared" ref="X7:X70" si="6">W7*U7</f>
        <v>53600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486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819">
        <f t="shared" ref="BH7:BH38" si="7"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ref="BQ7:BQ23" si="8">BP7*BN7</f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784" t="s">
        <v>7793</v>
      </c>
      <c r="N8" s="57">
        <v>1</v>
      </c>
      <c r="O8" s="72" t="s">
        <v>26</v>
      </c>
      <c r="P8" s="76">
        <v>1300000</v>
      </c>
      <c r="Q8" s="819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si="6"/>
        <v>58400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 t="shared" si="7"/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8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85" t="s">
        <v>7731</v>
      </c>
      <c r="N9" s="57">
        <v>1</v>
      </c>
      <c r="O9" s="72" t="s">
        <v>29</v>
      </c>
      <c r="P9" s="62">
        <v>260073</v>
      </c>
      <c r="Q9" s="819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29200</v>
      </c>
      <c r="X9" s="63">
        <f t="shared" si="6"/>
        <v>262800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486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 t="shared" si="7"/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8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85" t="s">
        <v>7800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63">
        <f t="shared" si="6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>SUM(AP6:AP9)</f>
        <v>4500000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si="7"/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8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84" t="s">
        <v>7773</v>
      </c>
      <c r="N11" s="57">
        <v>7</v>
      </c>
      <c r="O11" s="72" t="s">
        <v>29</v>
      </c>
      <c r="P11" s="819">
        <v>35000</v>
      </c>
      <c r="Q11" s="712">
        <f t="shared" si="2"/>
        <v>245000</v>
      </c>
      <c r="R11" s="825" t="s">
        <v>7904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6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486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7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8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4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784" t="s">
        <v>7785</v>
      </c>
      <c r="N12" s="129" t="s">
        <v>6870</v>
      </c>
      <c r="O12" s="72" t="s">
        <v>29</v>
      </c>
      <c r="P12" s="117">
        <v>1000</v>
      </c>
      <c r="Q12" s="822">
        <f t="shared" si="2"/>
        <v>30000</v>
      </c>
      <c r="R12" s="825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6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7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8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784" t="s">
        <v>7738</v>
      </c>
      <c r="N13" s="57">
        <v>4</v>
      </c>
      <c r="O13" s="72" t="s">
        <v>29</v>
      </c>
      <c r="P13" s="823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6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7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784" t="s">
        <v>6886</v>
      </c>
      <c r="N14" s="57">
        <v>4</v>
      </c>
      <c r="O14" s="72" t="s">
        <v>29</v>
      </c>
      <c r="P14" s="76">
        <v>900000</v>
      </c>
      <c r="Q14" s="819">
        <f t="shared" si="2"/>
        <v>3600000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6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7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784" t="s">
        <v>7792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6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7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784" t="s">
        <v>7792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6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7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>SUM(BQ6:BQ15)</f>
        <v>6815000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6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7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 t="shared" si="6"/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29200</v>
      </c>
      <c r="BH18" s="63">
        <f t="shared" si="7"/>
        <v>1168000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0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77">
        <v>36500</v>
      </c>
      <c r="X19" s="63">
        <f t="shared" si="6"/>
        <v>146000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28300</v>
      </c>
      <c r="BH19" s="63">
        <f t="shared" si="7"/>
        <v>1132000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7055</v>
      </c>
      <c r="M20" s="784" t="s">
        <v>7742</v>
      </c>
      <c r="N20" s="83">
        <v>1</v>
      </c>
      <c r="O20" s="81" t="s">
        <v>7790</v>
      </c>
      <c r="P20" s="77">
        <v>12000</v>
      </c>
      <c r="Q20" s="819">
        <f t="shared" si="10"/>
        <v>12000</v>
      </c>
      <c r="R20" s="64" t="s">
        <v>7791</v>
      </c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 t="shared" si="6"/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7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7794</v>
      </c>
      <c r="M21" s="784" t="s">
        <v>7742</v>
      </c>
      <c r="N21" s="57">
        <f>100000/6800</f>
        <v>14.705882352941176</v>
      </c>
      <c r="O21" s="81" t="s">
        <v>7790</v>
      </c>
      <c r="P21" s="62">
        <v>6800</v>
      </c>
      <c r="Q21" s="819">
        <f t="shared" si="10"/>
        <v>100000</v>
      </c>
      <c r="R21" s="64" t="s">
        <v>7795</v>
      </c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 t="shared" si="6"/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819">
        <f t="shared" si="7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7796</v>
      </c>
      <c r="M22" s="784" t="s">
        <v>7742</v>
      </c>
      <c r="N22" s="61">
        <v>3</v>
      </c>
      <c r="O22" s="81" t="s">
        <v>7797</v>
      </c>
      <c r="P22" s="76">
        <v>15000</v>
      </c>
      <c r="Q22" s="819">
        <f t="shared" si="10"/>
        <v>45000</v>
      </c>
      <c r="R22" s="64" t="s">
        <v>7795</v>
      </c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 t="shared" si="6"/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36500</v>
      </c>
      <c r="BH22" s="63">
        <f t="shared" si="7"/>
        <v>438000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7798</v>
      </c>
      <c r="M23" s="784" t="s">
        <v>7742</v>
      </c>
      <c r="N23" s="129" t="s">
        <v>388</v>
      </c>
      <c r="O23" s="72" t="s">
        <v>7799</v>
      </c>
      <c r="P23" s="76">
        <v>21500</v>
      </c>
      <c r="Q23" s="819">
        <f t="shared" si="10"/>
        <v>43000</v>
      </c>
      <c r="R23" s="64" t="s">
        <v>7795</v>
      </c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819">
        <f t="shared" si="6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1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7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0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6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1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7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0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819">
        <f t="shared" si="6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1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 t="shared" si="7"/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0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819">
        <f t="shared" si="6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1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 t="shared" si="7"/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>SUM(Q6:Q26)</f>
        <v>10172572.6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si="6"/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1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7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ref="BQ27:BQ30" si="12">BP27*BN27</f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0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6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1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7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0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6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20000</v>
      </c>
      <c r="BH29" s="819">
        <f t="shared" si="7"/>
        <v>40000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0"/>
        <v>0</v>
      </c>
      <c r="R30" s="64"/>
      <c r="S30" s="74"/>
      <c r="T30" s="75"/>
      <c r="U30" s="83"/>
      <c r="V30" s="72"/>
      <c r="W30" s="76"/>
      <c r="X30" s="63">
        <f t="shared" si="6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si="7"/>
        <v>0</v>
      </c>
      <c r="BI30" s="56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0"/>
        <v>0</v>
      </c>
      <c r="R31" s="64"/>
      <c r="S31" s="56"/>
      <c r="T31" s="75"/>
      <c r="U31" s="56"/>
      <c r="V31" s="72"/>
      <c r="W31" s="76"/>
      <c r="X31" s="63">
        <f t="shared" si="6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0"/>
        <v>0</v>
      </c>
      <c r="R32" s="64"/>
      <c r="S32" s="56"/>
      <c r="T32" s="124"/>
      <c r="U32" s="57"/>
      <c r="V32" s="72"/>
      <c r="W32" s="76"/>
      <c r="X32" s="63">
        <f t="shared" si="6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0"/>
        <v>0</v>
      </c>
      <c r="R33" s="64"/>
      <c r="S33" s="56" t="s">
        <v>6863</v>
      </c>
      <c r="T33" s="784" t="s">
        <v>7793</v>
      </c>
      <c r="U33" s="57">
        <v>1</v>
      </c>
      <c r="V33" s="72" t="s">
        <v>26</v>
      </c>
      <c r="W33" s="76">
        <v>1300000</v>
      </c>
      <c r="X33" s="819">
        <f t="shared" si="6"/>
        <v>1300000</v>
      </c>
      <c r="Y33" s="64" t="s">
        <v>410</v>
      </c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>SUM(BH6:BH32)</f>
        <v>31347021.219999999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0"/>
        <v>0</v>
      </c>
      <c r="R34" s="64"/>
      <c r="S34" s="74" t="s">
        <v>6865</v>
      </c>
      <c r="T34" s="785" t="s">
        <v>7731</v>
      </c>
      <c r="U34" s="57">
        <v>1</v>
      </c>
      <c r="V34" s="72" t="s">
        <v>29</v>
      </c>
      <c r="W34" s="62">
        <v>260073</v>
      </c>
      <c r="X34" s="819">
        <f t="shared" si="6"/>
        <v>260073</v>
      </c>
      <c r="Y34" s="64" t="s">
        <v>410</v>
      </c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0"/>
        <v>0</v>
      </c>
      <c r="R35" s="64"/>
      <c r="S35" s="56" t="s">
        <v>7055</v>
      </c>
      <c r="T35" s="784" t="s">
        <v>7742</v>
      </c>
      <c r="U35" s="83">
        <v>1</v>
      </c>
      <c r="V35" s="81" t="s">
        <v>7790</v>
      </c>
      <c r="W35" s="77">
        <v>12000</v>
      </c>
      <c r="X35" s="819">
        <f t="shared" si="6"/>
        <v>12000</v>
      </c>
      <c r="Y35" s="64" t="s">
        <v>7791</v>
      </c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4">I36*F36</f>
        <v>0</v>
      </c>
      <c r="L36" s="55"/>
      <c r="M36" s="56"/>
      <c r="N36" s="129"/>
      <c r="O36" s="56"/>
      <c r="P36" s="117"/>
      <c r="Q36" s="63">
        <f t="shared" si="10"/>
        <v>0</v>
      </c>
      <c r="R36" s="64"/>
      <c r="S36" s="68" t="s">
        <v>7794</v>
      </c>
      <c r="T36" s="784" t="s">
        <v>7742</v>
      </c>
      <c r="U36" s="57">
        <f>100000/6800</f>
        <v>14.705882352941176</v>
      </c>
      <c r="V36" s="81" t="s">
        <v>7790</v>
      </c>
      <c r="W36" s="62">
        <v>6800</v>
      </c>
      <c r="X36" s="819">
        <f t="shared" si="6"/>
        <v>100000</v>
      </c>
      <c r="Y36" s="64" t="s">
        <v>7795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4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68" t="s">
        <v>7796</v>
      </c>
      <c r="T37" s="784" t="s">
        <v>7742</v>
      </c>
      <c r="U37" s="61">
        <v>3</v>
      </c>
      <c r="V37" s="81" t="s">
        <v>7797</v>
      </c>
      <c r="W37" s="76">
        <v>15000</v>
      </c>
      <c r="X37" s="819">
        <f t="shared" si="6"/>
        <v>45000</v>
      </c>
      <c r="Y37" s="64" t="s">
        <v>7795</v>
      </c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4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 t="s">
        <v>7798</v>
      </c>
      <c r="T38" s="784" t="s">
        <v>7742</v>
      </c>
      <c r="U38" s="129" t="s">
        <v>388</v>
      </c>
      <c r="V38" s="72" t="s">
        <v>7799</v>
      </c>
      <c r="W38" s="76">
        <v>21500</v>
      </c>
      <c r="X38" s="819">
        <f t="shared" si="6"/>
        <v>43000</v>
      </c>
      <c r="Y38" s="64" t="s">
        <v>7795</v>
      </c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4"/>
        <v>968000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74" t="s">
        <v>6868</v>
      </c>
      <c r="T39" s="784" t="s">
        <v>7773</v>
      </c>
      <c r="U39" s="57">
        <v>6</v>
      </c>
      <c r="V39" s="72" t="s">
        <v>29</v>
      </c>
      <c r="W39" s="62">
        <v>35000</v>
      </c>
      <c r="X39" s="822">
        <f t="shared" si="6"/>
        <v>210000</v>
      </c>
      <c r="Y39" s="825" t="s">
        <v>406</v>
      </c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4"/>
        <v>616000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4"/>
        <v>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76"/>
      <c r="X41" s="63">
        <f t="shared" si="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4"/>
        <v>360000</v>
      </c>
      <c r="L42" s="56"/>
      <c r="M42" s="56"/>
      <c r="N42" s="129"/>
      <c r="O42" s="56"/>
      <c r="P42" s="62"/>
      <c r="Q42" s="63">
        <f t="shared" si="15"/>
        <v>0</v>
      </c>
      <c r="R42" s="64"/>
      <c r="S42" s="81"/>
      <c r="T42" s="71"/>
      <c r="U42" s="57"/>
      <c r="V42" s="72"/>
      <c r="W42" s="62"/>
      <c r="X42" s="63">
        <f>SUM(X6:X41)</f>
        <v>5601988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4"/>
        <v>1480000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56"/>
      <c r="T43" s="56"/>
      <c r="U43" s="57"/>
      <c r="V43" s="72"/>
      <c r="W43" s="77"/>
      <c r="X43" s="63">
        <f t="shared" si="6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4"/>
        <v>500000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74"/>
      <c r="T44" s="56"/>
      <c r="U44" s="57"/>
      <c r="V44" s="72"/>
      <c r="W44" s="62"/>
      <c r="X44" s="63">
        <f>SUM(X42,AP10,BH33,BQ16)</f>
        <v>48264009.219999999</v>
      </c>
      <c r="Y44" s="64"/>
      <c r="Z44" s="56"/>
      <c r="AA44" s="135"/>
      <c r="AB44" s="740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4"/>
        <v>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56"/>
      <c r="T45" s="56"/>
      <c r="U45" s="129"/>
      <c r="V45" s="72"/>
      <c r="W45" s="117"/>
      <c r="X45" s="63">
        <f t="shared" si="6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4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56"/>
      <c r="U46" s="83"/>
      <c r="V46" s="81"/>
      <c r="W46" s="77"/>
      <c r="X46" s="63">
        <f t="shared" si="6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4"/>
        <v>180000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5"/>
      <c r="T47" s="75"/>
      <c r="U47" s="57"/>
      <c r="V47" s="66"/>
      <c r="W47" s="62"/>
      <c r="X47" s="63">
        <f t="shared" si="6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4"/>
        <v>0</v>
      </c>
      <c r="L48" s="81"/>
      <c r="M48" s="80"/>
      <c r="N48" s="57"/>
      <c r="O48" s="56"/>
      <c r="P48" s="77"/>
      <c r="Q48" s="63">
        <f t="shared" si="15"/>
        <v>0</v>
      </c>
      <c r="R48" s="64"/>
      <c r="S48" s="56"/>
      <c r="T48" s="56"/>
      <c r="U48" s="109"/>
      <c r="V48" s="69"/>
      <c r="W48" s="77"/>
      <c r="X48" s="63">
        <f t="shared" si="6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4"/>
        <v>800000</v>
      </c>
      <c r="L49" s="56"/>
      <c r="M49" s="56"/>
      <c r="N49" s="57"/>
      <c r="O49" s="56"/>
      <c r="P49" s="62"/>
      <c r="Q49" s="63">
        <f t="shared" si="15"/>
        <v>0</v>
      </c>
      <c r="R49" s="64"/>
      <c r="S49" s="56"/>
      <c r="T49" s="56"/>
      <c r="U49" s="109"/>
      <c r="V49" s="69"/>
      <c r="W49" s="77"/>
      <c r="X49" s="63">
        <f t="shared" si="6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4"/>
        <v>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56"/>
      <c r="U50" s="109"/>
      <c r="V50" s="69"/>
      <c r="W50" s="77"/>
      <c r="X50" s="63">
        <f t="shared" si="6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4"/>
        <v>220000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56"/>
      <c r="U51" s="57"/>
      <c r="V51" s="72"/>
      <c r="W51" s="62"/>
      <c r="X51" s="63">
        <f t="shared" si="6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4"/>
        <v>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5"/>
      <c r="T52" s="56"/>
      <c r="U52" s="61"/>
      <c r="V52" s="72"/>
      <c r="W52" s="62"/>
      <c r="X52" s="63">
        <f t="shared" si="6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4"/>
        <v>110000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5"/>
      <c r="T53" s="56"/>
      <c r="U53" s="57"/>
      <c r="V53" s="69"/>
      <c r="W53" s="77"/>
      <c r="X53" s="63">
        <f t="shared" si="6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4"/>
        <v>2275000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72"/>
      <c r="U54" s="699"/>
      <c r="V54" s="72"/>
      <c r="W54" s="117"/>
      <c r="X54" s="63">
        <f t="shared" si="6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4"/>
        <v>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62"/>
      <c r="X55" s="63">
        <f t="shared" si="6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4"/>
        <v>1716000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5"/>
      <c r="T56" s="56"/>
      <c r="U56" s="57"/>
      <c r="V56" s="72"/>
      <c r="W56" s="62"/>
      <c r="X56" s="63">
        <f t="shared" si="6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4"/>
        <v>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57"/>
      <c r="V57" s="72"/>
      <c r="W57" s="117"/>
      <c r="X57" s="63">
        <f t="shared" si="6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4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6"/>
      <c r="T58" s="56"/>
      <c r="U58" s="129"/>
      <c r="V58" s="72"/>
      <c r="W58" s="117"/>
      <c r="X58" s="63">
        <f t="shared" si="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4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6"/>
      <c r="T59" s="56"/>
      <c r="U59" s="57"/>
      <c r="V59" s="72"/>
      <c r="W59" s="62"/>
      <c r="X59" s="63">
        <f t="shared" si="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4"/>
        <v>80000</v>
      </c>
      <c r="L60" s="56"/>
      <c r="M60" s="56"/>
      <c r="N60" s="56"/>
      <c r="O60" s="56"/>
      <c r="P60" s="58"/>
      <c r="Q60" s="63">
        <f t="shared" si="15"/>
        <v>0</v>
      </c>
      <c r="R60" s="56"/>
      <c r="S60" s="56"/>
      <c r="T60" s="56"/>
      <c r="U60" s="57"/>
      <c r="V60" s="72"/>
      <c r="W60" s="62"/>
      <c r="X60" s="63">
        <f t="shared" si="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4"/>
        <v>0</v>
      </c>
      <c r="L61" s="56"/>
      <c r="M61" s="56"/>
      <c r="N61" s="56"/>
      <c r="O61" s="56"/>
      <c r="P61" s="58"/>
      <c r="Q61" s="63">
        <f t="shared" si="15"/>
        <v>0</v>
      </c>
      <c r="R61" s="56"/>
      <c r="S61" s="68"/>
      <c r="T61" s="56"/>
      <c r="U61" s="57"/>
      <c r="V61" s="72"/>
      <c r="W61" s="62"/>
      <c r="X61" s="63">
        <f t="shared" si="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4"/>
        <v>288000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61"/>
      <c r="V62" s="72"/>
      <c r="W62" s="62"/>
      <c r="X62" s="63">
        <f t="shared" si="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4"/>
        <v>312000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95"/>
      <c r="T63" s="56"/>
      <c r="U63" s="83"/>
      <c r="V63" s="72"/>
      <c r="W63" s="77"/>
      <c r="X63" s="63">
        <f t="shared" si="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4"/>
        <v>414000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71"/>
      <c r="U64" s="56"/>
      <c r="V64" s="72"/>
      <c r="W64" s="58"/>
      <c r="X64" s="63">
        <f t="shared" si="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4"/>
        <v>125000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6"/>
      <c r="T65" s="56"/>
      <c r="U65" s="57"/>
      <c r="V65" s="72"/>
      <c r="W65" s="62"/>
      <c r="X65" s="63">
        <f t="shared" si="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4"/>
        <v>675000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56"/>
      <c r="U66" s="57"/>
      <c r="V66" s="72"/>
      <c r="W66" s="62"/>
      <c r="X66" s="63">
        <f t="shared" si="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4"/>
        <v>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56"/>
      <c r="U67" s="57"/>
      <c r="V67" s="72"/>
      <c r="W67" s="62"/>
      <c r="X67" s="63">
        <f t="shared" si="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4"/>
        <v>1541475</v>
      </c>
      <c r="L68" s="56"/>
      <c r="M68" s="56"/>
      <c r="N68" s="56"/>
      <c r="O68" s="56"/>
      <c r="P68" s="56"/>
      <c r="Q68" s="63">
        <f t="shared" si="15"/>
        <v>0</v>
      </c>
      <c r="R68" s="56"/>
      <c r="S68" s="56"/>
      <c r="T68" s="74"/>
      <c r="U68" s="57"/>
      <c r="V68" s="72"/>
      <c r="W68" s="77"/>
      <c r="X68" s="63">
        <f t="shared" si="6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4"/>
        <v>1500000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5"/>
      <c r="U69" s="57"/>
      <c r="V69" s="72"/>
      <c r="W69" s="76"/>
      <c r="X69" s="63">
        <f t="shared" si="6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6">D70*F70</f>
        <v>750000</v>
      </c>
      <c r="H70" s="103">
        <v>44244</v>
      </c>
      <c r="I70" s="57">
        <v>2</v>
      </c>
      <c r="J70" s="65" t="s">
        <v>25</v>
      </c>
      <c r="K70" s="59">
        <f t="shared" si="14"/>
        <v>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6"/>
      <c r="T70" s="71"/>
      <c r="U70" s="699"/>
      <c r="V70" s="72"/>
      <c r="W70" s="62"/>
      <c r="X70" s="63">
        <f t="shared" si="6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6"/>
        <v>200000</v>
      </c>
      <c r="H71" s="103">
        <v>44411</v>
      </c>
      <c r="I71" s="57">
        <v>0</v>
      </c>
      <c r="J71" s="65" t="s">
        <v>25</v>
      </c>
      <c r="K71" s="59">
        <f t="shared" si="14"/>
        <v>0</v>
      </c>
      <c r="L71" s="56"/>
      <c r="M71" s="56"/>
      <c r="N71" s="56"/>
      <c r="O71" s="56"/>
      <c r="P71" s="56"/>
      <c r="Q71" s="63">
        <f t="shared" si="15"/>
        <v>0</v>
      </c>
      <c r="R71" s="56"/>
      <c r="S71" s="56"/>
      <c r="T71" s="56"/>
      <c r="U71" s="57"/>
      <c r="V71" s="72"/>
      <c r="W71" s="77"/>
      <c r="X71" s="63">
        <f t="shared" ref="X71:X118" si="17">W71*U71</f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6"/>
        <v>95000</v>
      </c>
      <c r="H72" s="57" t="s">
        <v>188</v>
      </c>
      <c r="I72" s="57"/>
      <c r="J72" s="147" t="s">
        <v>67</v>
      </c>
      <c r="K72" s="59">
        <f t="shared" si="14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6"/>
      <c r="T72" s="56"/>
      <c r="U72" s="61"/>
      <c r="V72" s="72"/>
      <c r="W72" s="76"/>
      <c r="X72" s="63">
        <f t="shared" si="17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6"/>
        <v>2400000</v>
      </c>
      <c r="H73" s="79">
        <v>45181</v>
      </c>
      <c r="I73" s="57">
        <v>0</v>
      </c>
      <c r="J73" s="65" t="s">
        <v>25</v>
      </c>
      <c r="K73" s="59">
        <f t="shared" si="14"/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56"/>
      <c r="U73" s="57"/>
      <c r="V73" s="72"/>
      <c r="W73" s="76"/>
      <c r="X73" s="63">
        <f t="shared" si="17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6"/>
        <v>1974000</v>
      </c>
      <c r="H74" s="79">
        <v>45154</v>
      </c>
      <c r="I74" s="57">
        <v>34</v>
      </c>
      <c r="J74" s="65" t="s">
        <v>25</v>
      </c>
      <c r="K74" s="59">
        <f t="shared" si="14"/>
        <v>1398250</v>
      </c>
      <c r="L74" s="56"/>
      <c r="M74" s="56"/>
      <c r="N74" s="56"/>
      <c r="O74" s="56"/>
      <c r="P74" s="56"/>
      <c r="Q74" s="63">
        <f t="shared" si="15"/>
        <v>0</v>
      </c>
      <c r="R74" s="56"/>
      <c r="S74" s="56"/>
      <c r="T74" s="71"/>
      <c r="U74" s="699"/>
      <c r="V74" s="72"/>
      <c r="W74" s="62"/>
      <c r="X74" s="63">
        <f t="shared" si="17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6"/>
        <v>100000</v>
      </c>
      <c r="H75" s="109" t="s">
        <v>194</v>
      </c>
      <c r="I75" s="57">
        <v>40</v>
      </c>
      <c r="J75" s="65" t="s">
        <v>25</v>
      </c>
      <c r="K75" s="59">
        <f t="shared" si="14"/>
        <v>80000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56"/>
      <c r="U75" s="700"/>
      <c r="V75" s="72"/>
      <c r="W75" s="76"/>
      <c r="X75" s="63">
        <f t="shared" si="17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6"/>
        <v>170000</v>
      </c>
      <c r="H76" s="103" t="s">
        <v>196</v>
      </c>
      <c r="I76" s="57">
        <v>0</v>
      </c>
      <c r="J76" s="65" t="s">
        <v>25</v>
      </c>
      <c r="K76" s="59">
        <f t="shared" si="14"/>
        <v>0</v>
      </c>
      <c r="L76" s="56"/>
      <c r="M76" s="56"/>
      <c r="N76" s="56"/>
      <c r="O76" s="56"/>
      <c r="P76" s="56"/>
      <c r="Q76" s="63">
        <f t="shared" si="15"/>
        <v>0</v>
      </c>
      <c r="R76" s="56"/>
      <c r="S76" s="55"/>
      <c r="T76" s="75"/>
      <c r="U76" s="61"/>
      <c r="V76" s="72"/>
      <c r="W76" s="77"/>
      <c r="X76" s="63">
        <f t="shared" si="17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6"/>
        <v>260000</v>
      </c>
      <c r="H77" s="103" t="s">
        <v>198</v>
      </c>
      <c r="I77" s="57">
        <v>0</v>
      </c>
      <c r="J77" s="65" t="s">
        <v>25</v>
      </c>
      <c r="K77" s="59">
        <f t="shared" si="14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55"/>
      <c r="T77" s="71"/>
      <c r="U77" s="699"/>
      <c r="V77" s="72"/>
      <c r="W77" s="62"/>
      <c r="X77" s="63">
        <f t="shared" si="17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6"/>
        <v>290000</v>
      </c>
      <c r="H78" s="79">
        <v>45119</v>
      </c>
      <c r="I78" s="57">
        <v>2</v>
      </c>
      <c r="J78" s="65" t="s">
        <v>25</v>
      </c>
      <c r="K78" s="59">
        <f t="shared" si="14"/>
        <v>145000</v>
      </c>
      <c r="L78" s="56"/>
      <c r="M78" s="56"/>
      <c r="N78" s="56"/>
      <c r="O78" s="56"/>
      <c r="P78" s="56"/>
      <c r="Q78" s="63">
        <f t="shared" si="15"/>
        <v>0</v>
      </c>
      <c r="R78" s="56"/>
      <c r="S78" s="55"/>
      <c r="T78" s="71"/>
      <c r="U78" s="699"/>
      <c r="V78" s="72"/>
      <c r="W78" s="62"/>
      <c r="X78" s="63">
        <f t="shared" si="17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6"/>
        <v>190000</v>
      </c>
      <c r="H79" s="2">
        <v>45248</v>
      </c>
      <c r="I79" s="57"/>
      <c r="J79" s="65" t="s">
        <v>25</v>
      </c>
      <c r="K79" s="59">
        <f t="shared" si="14"/>
        <v>0</v>
      </c>
      <c r="L79" s="56"/>
      <c r="M79" s="56"/>
      <c r="N79" s="56"/>
      <c r="O79" s="56"/>
      <c r="P79" s="56"/>
      <c r="Q79" s="63">
        <f t="shared" si="15"/>
        <v>0</v>
      </c>
      <c r="R79" s="56"/>
      <c r="S79" s="55"/>
      <c r="T79" s="71"/>
      <c r="U79" s="699"/>
      <c r="V79" s="72"/>
      <c r="W79" s="62"/>
      <c r="X79" s="63">
        <f t="shared" si="17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6"/>
        <v>290000</v>
      </c>
      <c r="H80" s="79">
        <v>45120</v>
      </c>
      <c r="I80" s="57">
        <v>1</v>
      </c>
      <c r="J80" s="147" t="s">
        <v>67</v>
      </c>
      <c r="K80" s="59">
        <f t="shared" si="14"/>
        <v>145000</v>
      </c>
      <c r="L80" s="56"/>
      <c r="M80" s="56"/>
      <c r="N80" s="56"/>
      <c r="O80" s="56"/>
      <c r="P80" s="56"/>
      <c r="Q80" s="63">
        <f t="shared" si="15"/>
        <v>0</v>
      </c>
      <c r="R80" s="56"/>
      <c r="S80" s="55"/>
      <c r="T80" s="71"/>
      <c r="U80" s="699"/>
      <c r="V80" s="72"/>
      <c r="W80" s="62"/>
      <c r="X80" s="63">
        <f t="shared" si="17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4"/>
        <v>1350000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55"/>
      <c r="T81" s="71"/>
      <c r="U81" s="699"/>
      <c r="V81" s="72"/>
      <c r="W81" s="62"/>
      <c r="X81" s="63">
        <f t="shared" si="17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4"/>
        <v>0</v>
      </c>
      <c r="L82" s="56"/>
      <c r="M82" s="56"/>
      <c r="N82" s="56"/>
      <c r="O82" s="56"/>
      <c r="P82" s="56"/>
      <c r="Q82" s="63">
        <f t="shared" si="15"/>
        <v>0</v>
      </c>
      <c r="R82" s="56"/>
      <c r="S82" s="55"/>
      <c r="T82" s="71"/>
      <c r="U82" s="699"/>
      <c r="V82" s="72"/>
      <c r="W82" s="62"/>
      <c r="X82" s="63">
        <f t="shared" si="17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4"/>
        <v>250000</v>
      </c>
      <c r="L83" s="56"/>
      <c r="M83" s="56"/>
      <c r="N83" s="56"/>
      <c r="O83" s="56"/>
      <c r="P83" s="56"/>
      <c r="Q83" s="63">
        <f t="shared" si="15"/>
        <v>0</v>
      </c>
      <c r="R83" s="56"/>
      <c r="S83" s="55"/>
      <c r="T83" s="71"/>
      <c r="U83" s="699"/>
      <c r="V83" s="72"/>
      <c r="W83" s="62"/>
      <c r="X83" s="63">
        <f t="shared" si="17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4"/>
        <v>5307000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5"/>
      <c r="T84" s="71"/>
      <c r="U84" s="699"/>
      <c r="V84" s="72"/>
      <c r="W84" s="62"/>
      <c r="X84" s="63">
        <f t="shared" si="17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4"/>
        <v>10075000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5"/>
      <c r="T85" s="71"/>
      <c r="U85" s="699"/>
      <c r="V85" s="72"/>
      <c r="W85" s="62"/>
      <c r="X85" s="63">
        <f t="shared" si="17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4"/>
        <v>10428000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68"/>
      <c r="T86" s="71"/>
      <c r="U86" s="699"/>
      <c r="V86" s="72"/>
      <c r="W86" s="62"/>
      <c r="X86" s="63">
        <f t="shared" si="17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4"/>
        <v>841500</v>
      </c>
      <c r="L87" s="56"/>
      <c r="M87" s="56"/>
      <c r="N87" s="56"/>
      <c r="O87" s="56"/>
      <c r="P87" s="56"/>
      <c r="Q87" s="63">
        <f t="shared" si="15"/>
        <v>0</v>
      </c>
      <c r="R87" s="56"/>
      <c r="S87" s="68"/>
      <c r="T87" s="56" t="s">
        <v>2</v>
      </c>
      <c r="U87" s="698"/>
      <c r="V87" s="66"/>
      <c r="W87" s="62"/>
      <c r="X87" s="63">
        <f t="shared" si="17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4"/>
        <v>370000</v>
      </c>
      <c r="L88" s="56"/>
      <c r="M88" s="56"/>
      <c r="N88" s="56"/>
      <c r="O88" s="56"/>
      <c r="P88" s="56"/>
      <c r="Q88" s="63">
        <f t="shared" si="15"/>
        <v>0</v>
      </c>
      <c r="R88" s="56"/>
      <c r="S88" s="68"/>
      <c r="T88" s="56" t="s">
        <v>2</v>
      </c>
      <c r="U88" s="698"/>
      <c r="V88" s="66"/>
      <c r="W88" s="62"/>
      <c r="X88" s="63">
        <f t="shared" si="17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4"/>
        <v>283725</v>
      </c>
      <c r="L89" s="56"/>
      <c r="M89" s="56"/>
      <c r="N89" s="56"/>
      <c r="O89" s="56"/>
      <c r="P89" s="56"/>
      <c r="Q89" s="63">
        <f t="shared" si="15"/>
        <v>0</v>
      </c>
      <c r="R89" s="56"/>
      <c r="S89" s="68"/>
      <c r="T89" s="56" t="s">
        <v>2</v>
      </c>
      <c r="U89" s="698"/>
      <c r="V89" s="66"/>
      <c r="W89" s="62"/>
      <c r="X89" s="63">
        <f t="shared" si="17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4"/>
        <v>0</v>
      </c>
      <c r="L90" s="56"/>
      <c r="M90" s="56"/>
      <c r="N90" s="56"/>
      <c r="O90" s="56"/>
      <c r="P90" s="56"/>
      <c r="Q90" s="63">
        <f t="shared" si="15"/>
        <v>0</v>
      </c>
      <c r="R90" s="56"/>
      <c r="S90" s="68"/>
      <c r="T90" s="56" t="s">
        <v>2</v>
      </c>
      <c r="U90" s="698"/>
      <c r="V90" s="66"/>
      <c r="W90" s="62"/>
      <c r="X90" s="63">
        <f t="shared" si="17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4"/>
        <v>6618876</v>
      </c>
      <c r="L91" s="56"/>
      <c r="M91" s="56"/>
      <c r="N91" s="56"/>
      <c r="O91" s="56"/>
      <c r="P91" s="56"/>
      <c r="Q91" s="63">
        <f t="shared" si="15"/>
        <v>0</v>
      </c>
      <c r="R91" s="56"/>
      <c r="S91" s="68"/>
      <c r="T91" s="56" t="s">
        <v>2</v>
      </c>
      <c r="U91" s="698"/>
      <c r="V91" s="66"/>
      <c r="W91" s="62"/>
      <c r="X91" s="63">
        <f t="shared" si="17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8">D92*F92</f>
        <v>7942000</v>
      </c>
      <c r="H92" s="2">
        <v>45196</v>
      </c>
      <c r="I92" s="57">
        <v>103</v>
      </c>
      <c r="J92" s="151" t="s">
        <v>203</v>
      </c>
      <c r="K92" s="59">
        <f t="shared" si="14"/>
        <v>3914000</v>
      </c>
      <c r="L92" s="56"/>
      <c r="M92" s="56"/>
      <c r="N92" s="56"/>
      <c r="O92" s="56"/>
      <c r="P92" s="56"/>
      <c r="Q92" s="63">
        <f t="shared" si="15"/>
        <v>0</v>
      </c>
      <c r="R92" s="56"/>
      <c r="S92" s="68"/>
      <c r="T92" s="56" t="s">
        <v>2</v>
      </c>
      <c r="U92" s="698"/>
      <c r="V92" s="66"/>
      <c r="W92" s="62"/>
      <c r="X92" s="63">
        <f t="shared" si="17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8"/>
        <v>1200000</v>
      </c>
      <c r="H93" s="85" t="s">
        <v>173</v>
      </c>
      <c r="I93" s="57"/>
      <c r="J93" s="151" t="s">
        <v>29</v>
      </c>
      <c r="K93" s="59">
        <f t="shared" si="14"/>
        <v>0</v>
      </c>
      <c r="L93" s="56"/>
      <c r="M93" s="56"/>
      <c r="N93" s="56"/>
      <c r="O93" s="56"/>
      <c r="P93" s="56"/>
      <c r="Q93" s="63">
        <f t="shared" si="15"/>
        <v>0</v>
      </c>
      <c r="R93" s="56"/>
      <c r="S93" s="68"/>
      <c r="T93" s="56" t="s">
        <v>2</v>
      </c>
      <c r="U93" s="698"/>
      <c r="V93" s="66"/>
      <c r="W93" s="62"/>
      <c r="X93" s="63">
        <f t="shared" si="17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8"/>
        <v>6855200</v>
      </c>
      <c r="H94" s="79">
        <v>45202</v>
      </c>
      <c r="I94" s="57">
        <v>142</v>
      </c>
      <c r="J94" s="151" t="s">
        <v>203</v>
      </c>
      <c r="K94" s="59">
        <f t="shared" si="14"/>
        <v>4657600</v>
      </c>
      <c r="L94" s="56"/>
      <c r="M94" s="56"/>
      <c r="N94" s="56"/>
      <c r="O94" s="56"/>
      <c r="P94" s="56"/>
      <c r="Q94" s="63">
        <f t="shared" si="15"/>
        <v>0</v>
      </c>
      <c r="R94" s="56"/>
      <c r="S94" s="68"/>
      <c r="T94" s="56" t="s">
        <v>2</v>
      </c>
      <c r="U94" s="698"/>
      <c r="V94" s="66"/>
      <c r="W94" s="62"/>
      <c r="X94" s="63">
        <f t="shared" si="17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8"/>
        <v>6750000</v>
      </c>
      <c r="H95" s="79">
        <v>45125</v>
      </c>
      <c r="I95" s="57">
        <v>60</v>
      </c>
      <c r="J95" s="65" t="s">
        <v>203</v>
      </c>
      <c r="K95" s="59">
        <f t="shared" si="14"/>
        <v>2025000</v>
      </c>
      <c r="L95" s="56"/>
      <c r="M95" s="56"/>
      <c r="N95" s="56"/>
      <c r="O95" s="56"/>
      <c r="P95" s="56"/>
      <c r="Q95" s="63">
        <f t="shared" si="15"/>
        <v>0</v>
      </c>
      <c r="R95" s="56"/>
      <c r="S95" s="68"/>
      <c r="T95" s="56" t="s">
        <v>2</v>
      </c>
      <c r="U95" s="698"/>
      <c r="V95" s="66"/>
      <c r="W95" s="62"/>
      <c r="X95" s="63">
        <f t="shared" si="17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8"/>
        <v>192000</v>
      </c>
      <c r="H96" s="114">
        <v>45020</v>
      </c>
      <c r="I96" s="155">
        <v>1</v>
      </c>
      <c r="J96" s="65" t="s">
        <v>25</v>
      </c>
      <c r="K96" s="59">
        <f t="shared" si="14"/>
        <v>96000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68"/>
      <c r="T96" s="56" t="s">
        <v>2</v>
      </c>
      <c r="U96" s="698"/>
      <c r="V96" s="66"/>
      <c r="W96" s="62"/>
      <c r="X96" s="63">
        <f t="shared" si="17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8"/>
        <v>280000</v>
      </c>
      <c r="H97" s="156">
        <v>44007</v>
      </c>
      <c r="I97" s="57">
        <v>1</v>
      </c>
      <c r="J97" s="65" t="s">
        <v>25</v>
      </c>
      <c r="K97" s="59">
        <f t="shared" si="14"/>
        <v>140000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68"/>
      <c r="T97" s="56" t="s">
        <v>2</v>
      </c>
      <c r="U97" s="698"/>
      <c r="V97" s="66"/>
      <c r="W97" s="62"/>
      <c r="X97" s="63">
        <f t="shared" si="17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8"/>
        <v>690000</v>
      </c>
      <c r="H98" s="157" t="s">
        <v>228</v>
      </c>
      <c r="I98" s="57">
        <v>1</v>
      </c>
      <c r="J98" s="65" t="s">
        <v>25</v>
      </c>
      <c r="K98" s="59">
        <f t="shared" si="14"/>
        <v>690000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68"/>
      <c r="T98" s="56"/>
      <c r="U98" s="61"/>
      <c r="V98" s="69"/>
      <c r="W98" s="77"/>
      <c r="X98" s="63">
        <f t="shared" si="17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8"/>
        <v>2322378</v>
      </c>
      <c r="H99" s="79">
        <v>45210</v>
      </c>
      <c r="I99" s="57">
        <v>2</v>
      </c>
      <c r="J99" s="65" t="s">
        <v>25</v>
      </c>
      <c r="K99" s="59">
        <f t="shared" si="14"/>
        <v>516084</v>
      </c>
      <c r="L99" s="56"/>
      <c r="M99" s="56"/>
      <c r="N99" s="56"/>
      <c r="O99" s="56"/>
      <c r="P99" s="56"/>
      <c r="Q99" s="63">
        <f t="shared" si="15"/>
        <v>0</v>
      </c>
      <c r="R99" s="56"/>
      <c r="S99" s="68"/>
      <c r="T99" s="56" t="s">
        <v>2</v>
      </c>
      <c r="U99" s="698"/>
      <c r="V99" s="66" t="s">
        <v>29</v>
      </c>
      <c r="W99" s="62"/>
      <c r="X99" s="63">
        <f t="shared" si="17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19">I100*F100</f>
        <v>1125340</v>
      </c>
      <c r="L100" s="56"/>
      <c r="M100" s="56"/>
      <c r="N100" s="56"/>
      <c r="O100" s="56"/>
      <c r="P100" s="56"/>
      <c r="Q100" s="63">
        <f t="shared" si="15"/>
        <v>0</v>
      </c>
      <c r="R100" s="56"/>
      <c r="S100" s="68"/>
      <c r="T100" s="56" t="s">
        <v>2</v>
      </c>
      <c r="U100" s="698"/>
      <c r="V100" s="66" t="s">
        <v>29</v>
      </c>
      <c r="W100" s="62"/>
      <c r="X100" s="63">
        <f t="shared" si="17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8"/>
        <v>1830200</v>
      </c>
      <c r="H101" s="79">
        <v>45176</v>
      </c>
      <c r="I101" s="57">
        <v>5</v>
      </c>
      <c r="J101" s="65" t="s">
        <v>25</v>
      </c>
      <c r="K101" s="59">
        <f t="shared" si="19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698"/>
      <c r="V101" s="66" t="s">
        <v>29</v>
      </c>
      <c r="W101" s="62"/>
      <c r="X101" s="63">
        <f t="shared" si="17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8"/>
        <v>1707516</v>
      </c>
      <c r="H102" s="79">
        <v>45210</v>
      </c>
      <c r="I102" s="57">
        <v>4</v>
      </c>
      <c r="J102" s="65" t="s">
        <v>25</v>
      </c>
      <c r="K102" s="59">
        <f t="shared" si="19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698"/>
      <c r="V102" s="66" t="s">
        <v>29</v>
      </c>
      <c r="W102" s="62"/>
      <c r="X102" s="63">
        <f t="shared" si="17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8"/>
        <v>125000</v>
      </c>
      <c r="H103" s="79">
        <v>45136</v>
      </c>
      <c r="I103" s="57">
        <v>0</v>
      </c>
      <c r="J103" s="65" t="s">
        <v>25</v>
      </c>
      <c r="K103" s="59">
        <f t="shared" si="19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13"/>
      <c r="V103" s="56" t="s">
        <v>29</v>
      </c>
      <c r="W103" s="62"/>
      <c r="X103" s="63">
        <f t="shared" si="17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8"/>
        <v>450000</v>
      </c>
      <c r="H104" s="61"/>
      <c r="I104" s="57">
        <v>1</v>
      </c>
      <c r="J104" s="65" t="s">
        <v>25</v>
      </c>
      <c r="K104" s="59">
        <f t="shared" si="19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13"/>
      <c r="V104" s="56" t="s">
        <v>29</v>
      </c>
      <c r="W104" s="62"/>
      <c r="X104" s="63">
        <f t="shared" si="17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8"/>
        <v>362500</v>
      </c>
      <c r="H105" s="79">
        <v>45205</v>
      </c>
      <c r="I105" s="57">
        <v>0</v>
      </c>
      <c r="J105" s="65" t="s">
        <v>25</v>
      </c>
      <c r="K105" s="59">
        <f t="shared" si="19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7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8"/>
        <v>110000</v>
      </c>
      <c r="H106" s="103" t="s">
        <v>244</v>
      </c>
      <c r="I106" s="57"/>
      <c r="J106" s="65" t="s">
        <v>25</v>
      </c>
      <c r="K106" s="59">
        <f t="shared" si="19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7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8"/>
        <v>180000</v>
      </c>
      <c r="H107" s="103" t="s">
        <v>244</v>
      </c>
      <c r="I107" s="57"/>
      <c r="J107" s="65" t="s">
        <v>25</v>
      </c>
      <c r="K107" s="59">
        <f t="shared" si="19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7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8"/>
        <v>4680000</v>
      </c>
      <c r="H108" s="2">
        <v>45181</v>
      </c>
      <c r="I108" s="57">
        <v>4</v>
      </c>
      <c r="J108" s="65" t="s">
        <v>25</v>
      </c>
      <c r="K108" s="59">
        <f t="shared" si="19"/>
        <v>3120000</v>
      </c>
      <c r="L108" s="166"/>
      <c r="M108" s="167"/>
      <c r="N108" s="164"/>
      <c r="O108" s="165"/>
      <c r="P108" s="161"/>
      <c r="Q108" s="93"/>
      <c r="R108" s="740"/>
      <c r="S108" s="56"/>
      <c r="T108" s="56"/>
      <c r="U108" s="513"/>
      <c r="V108" s="56" t="s">
        <v>29</v>
      </c>
      <c r="W108" s="62"/>
      <c r="X108" s="63">
        <f t="shared" si="17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8"/>
        <v>5460000</v>
      </c>
      <c r="H109" s="79">
        <v>45181</v>
      </c>
      <c r="I109" s="57">
        <v>5</v>
      </c>
      <c r="J109" s="65" t="s">
        <v>25</v>
      </c>
      <c r="K109" s="59">
        <f t="shared" si="19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13"/>
      <c r="V109" s="56" t="s">
        <v>29</v>
      </c>
      <c r="W109" s="62"/>
      <c r="X109" s="63">
        <f t="shared" si="17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8"/>
        <v>690000</v>
      </c>
      <c r="H110" s="123" t="s">
        <v>252</v>
      </c>
      <c r="I110" s="57">
        <v>1</v>
      </c>
      <c r="J110" s="65" t="s">
        <v>25</v>
      </c>
      <c r="K110" s="59">
        <f t="shared" si="19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13"/>
      <c r="V110" s="56" t="s">
        <v>29</v>
      </c>
      <c r="W110" s="62"/>
      <c r="X110" s="63">
        <f t="shared" si="17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8"/>
        <v>1960000</v>
      </c>
      <c r="H111" s="57" t="s">
        <v>255</v>
      </c>
      <c r="I111" s="57">
        <v>0</v>
      </c>
      <c r="J111" s="65" t="s">
        <v>25</v>
      </c>
      <c r="K111" s="59">
        <f t="shared" si="19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13"/>
      <c r="V111" s="56" t="s">
        <v>29</v>
      </c>
      <c r="W111" s="62"/>
      <c r="X111" s="63">
        <f t="shared" si="17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8"/>
        <v>680000</v>
      </c>
      <c r="H112" s="174" t="s">
        <v>153</v>
      </c>
      <c r="I112" s="57"/>
      <c r="J112" s="65" t="s">
        <v>25</v>
      </c>
      <c r="K112" s="59">
        <f t="shared" si="19"/>
        <v>0</v>
      </c>
      <c r="L112" s="166"/>
      <c r="M112" s="167"/>
      <c r="N112" s="164"/>
      <c r="O112" s="165"/>
      <c r="P112" s="161"/>
      <c r="Q112" s="161"/>
      <c r="R112" s="740"/>
      <c r="S112" s="56"/>
      <c r="T112" s="56"/>
      <c r="U112" s="513"/>
      <c r="V112" s="56" t="s">
        <v>29</v>
      </c>
      <c r="W112" s="62"/>
      <c r="X112" s="63">
        <f t="shared" si="17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8"/>
        <v>200000</v>
      </c>
      <c r="H113" s="115">
        <v>45018</v>
      </c>
      <c r="I113" s="57">
        <v>20</v>
      </c>
      <c r="J113" s="65" t="s">
        <v>25</v>
      </c>
      <c r="K113" s="59">
        <f t="shared" si="19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13"/>
      <c r="V113" s="56" t="s">
        <v>29</v>
      </c>
      <c r="W113" s="62"/>
      <c r="X113" s="63">
        <f t="shared" si="17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8"/>
        <v>1000000</v>
      </c>
      <c r="H114" s="114">
        <v>44212</v>
      </c>
      <c r="I114" s="57">
        <v>0</v>
      </c>
      <c r="J114" s="136" t="s">
        <v>67</v>
      </c>
      <c r="K114" s="59">
        <f t="shared" si="19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13"/>
      <c r="V114" s="56" t="s">
        <v>29</v>
      </c>
      <c r="W114" s="62"/>
      <c r="X114" s="63">
        <f t="shared" si="17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8"/>
        <v>1700000</v>
      </c>
      <c r="H115" s="114">
        <v>44212</v>
      </c>
      <c r="I115" s="57">
        <v>2</v>
      </c>
      <c r="J115" s="136" t="s">
        <v>67</v>
      </c>
      <c r="K115" s="59">
        <f t="shared" si="19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13"/>
      <c r="V115" s="56" t="s">
        <v>29</v>
      </c>
      <c r="W115" s="62"/>
      <c r="X115" s="63">
        <f t="shared" si="17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8"/>
        <v>1230000</v>
      </c>
      <c r="H116" s="114">
        <v>44212</v>
      </c>
      <c r="I116" s="57">
        <v>0</v>
      </c>
      <c r="J116" s="147" t="s">
        <v>67</v>
      </c>
      <c r="K116" s="59">
        <f t="shared" si="19"/>
        <v>0</v>
      </c>
      <c r="L116" s="166"/>
      <c r="M116" s="167"/>
      <c r="N116" s="164"/>
      <c r="O116" s="165"/>
      <c r="P116" s="161"/>
      <c r="Q116" s="161"/>
      <c r="R116" s="740"/>
      <c r="S116" s="56"/>
      <c r="T116" s="56"/>
      <c r="U116" s="513"/>
      <c r="V116" s="56" t="s">
        <v>29</v>
      </c>
      <c r="W116" s="62"/>
      <c r="X116" s="63">
        <f t="shared" si="17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8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13"/>
      <c r="V117" s="56" t="s">
        <v>29</v>
      </c>
      <c r="W117" s="62"/>
      <c r="X117" s="63">
        <f t="shared" si="17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8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40"/>
      <c r="T118" s="56"/>
      <c r="U118" s="513"/>
      <c r="V118" s="56" t="s">
        <v>29</v>
      </c>
      <c r="W118" s="62"/>
      <c r="X118" s="63">
        <f t="shared" si="17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8"/>
        <v>1575000</v>
      </c>
      <c r="H119" s="103" t="s">
        <v>268</v>
      </c>
      <c r="I119" s="57">
        <v>14</v>
      </c>
      <c r="J119" s="65" t="s">
        <v>25</v>
      </c>
      <c r="K119" s="59">
        <f t="shared" si="19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8"/>
        <v>110000</v>
      </c>
      <c r="H120" s="79">
        <v>45220</v>
      </c>
      <c r="I120" s="57"/>
      <c r="J120" s="65" t="s">
        <v>25</v>
      </c>
      <c r="K120" s="59">
        <f t="shared" si="19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8"/>
        <v>630000</v>
      </c>
      <c r="H121" s="79">
        <v>45140</v>
      </c>
      <c r="I121" s="57">
        <v>2</v>
      </c>
      <c r="J121" s="65" t="s">
        <v>25</v>
      </c>
      <c r="K121" s="59">
        <f t="shared" si="19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8"/>
        <v>750000</v>
      </c>
      <c r="H122" s="79">
        <v>45140</v>
      </c>
      <c r="I122" s="57">
        <v>10</v>
      </c>
      <c r="J122" s="65" t="s">
        <v>25</v>
      </c>
      <c r="K122" s="59">
        <f t="shared" si="19"/>
        <v>375000</v>
      </c>
      <c r="L122" s="166"/>
      <c r="M122" s="178"/>
      <c r="N122" s="159"/>
      <c r="O122" s="160"/>
      <c r="P122" s="161"/>
      <c r="Q122" s="161"/>
      <c r="R122" s="740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8"/>
        <v>900000</v>
      </c>
      <c r="H123" s="79">
        <v>45227</v>
      </c>
      <c r="I123" s="57">
        <v>11</v>
      </c>
      <c r="J123" s="65" t="s">
        <v>25</v>
      </c>
      <c r="K123" s="59">
        <f t="shared" si="19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8"/>
        <v>190000</v>
      </c>
      <c r="H124" s="79">
        <v>45169</v>
      </c>
      <c r="I124" s="57">
        <v>0</v>
      </c>
      <c r="J124" s="65" t="s">
        <v>25</v>
      </c>
      <c r="K124" s="59">
        <f t="shared" si="19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8"/>
        <v>40000</v>
      </c>
      <c r="H125" s="57"/>
      <c r="I125" s="57">
        <v>0</v>
      </c>
      <c r="J125" s="65" t="s">
        <v>25</v>
      </c>
      <c r="K125" s="59">
        <f t="shared" si="19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8"/>
        <v>120000</v>
      </c>
      <c r="H126" s="114" t="s">
        <v>276</v>
      </c>
      <c r="I126" s="57">
        <v>0</v>
      </c>
      <c r="J126" s="65" t="s">
        <v>25</v>
      </c>
      <c r="K126" s="59">
        <f t="shared" si="19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8"/>
        <v>120000</v>
      </c>
      <c r="H127" s="114" t="s">
        <v>276</v>
      </c>
      <c r="I127" s="57">
        <v>0</v>
      </c>
      <c r="J127" s="65" t="s">
        <v>25</v>
      </c>
      <c r="K127" s="59">
        <f t="shared" si="19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8"/>
        <v>120000</v>
      </c>
      <c r="H128" s="79">
        <v>45226</v>
      </c>
      <c r="I128" s="57"/>
      <c r="J128" s="65" t="s">
        <v>25</v>
      </c>
      <c r="K128" s="59">
        <f t="shared" si="19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8"/>
        <v>50000</v>
      </c>
      <c r="H129" s="79">
        <v>45226</v>
      </c>
      <c r="I129" s="57"/>
      <c r="J129" s="65" t="s">
        <v>25</v>
      </c>
      <c r="K129" s="59">
        <f t="shared" si="19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8"/>
        <v>869500</v>
      </c>
      <c r="H130" s="82">
        <v>43842</v>
      </c>
      <c r="I130" s="57"/>
      <c r="J130" s="65" t="s">
        <v>25</v>
      </c>
      <c r="K130" s="59">
        <f t="shared" si="19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8"/>
        <v>928000</v>
      </c>
      <c r="H131" s="79">
        <v>45141</v>
      </c>
      <c r="I131" s="57"/>
      <c r="J131" s="65" t="s">
        <v>25</v>
      </c>
      <c r="K131" s="59">
        <f t="shared" si="19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8"/>
        <v>160000</v>
      </c>
      <c r="H132" s="79">
        <v>45255</v>
      </c>
      <c r="I132" s="87"/>
      <c r="J132" s="65" t="s">
        <v>25</v>
      </c>
      <c r="K132" s="59">
        <f t="shared" si="19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8"/>
        <v>390000</v>
      </c>
      <c r="H133" s="190" t="s">
        <v>286</v>
      </c>
      <c r="I133" s="57"/>
      <c r="J133" s="65" t="s">
        <v>25</v>
      </c>
      <c r="K133" s="59">
        <f t="shared" si="19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8"/>
        <v>1082250</v>
      </c>
      <c r="H134" s="79">
        <v>45141</v>
      </c>
      <c r="I134" s="57"/>
      <c r="J134" s="65" t="s">
        <v>25</v>
      </c>
      <c r="K134" s="59">
        <f t="shared" si="19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8"/>
        <v>916500</v>
      </c>
      <c r="H135" s="79">
        <v>45141</v>
      </c>
      <c r="I135" s="57"/>
      <c r="J135" s="65" t="s">
        <v>25</v>
      </c>
      <c r="K135" s="59">
        <f t="shared" si="19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8"/>
        <v>1200000</v>
      </c>
      <c r="H136" s="191">
        <v>45020</v>
      </c>
      <c r="I136" s="57">
        <v>0</v>
      </c>
      <c r="J136" s="65" t="s">
        <v>25</v>
      </c>
      <c r="K136" s="59">
        <f t="shared" si="19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8"/>
        <v>250000</v>
      </c>
      <c r="H137" s="79">
        <v>45224</v>
      </c>
      <c r="I137" s="57"/>
      <c r="J137" s="65" t="s">
        <v>25</v>
      </c>
      <c r="K137" s="59">
        <f t="shared" si="19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8"/>
        <v>100000</v>
      </c>
      <c r="H138" s="194">
        <v>44414</v>
      </c>
      <c r="I138" s="57">
        <v>1</v>
      </c>
      <c r="J138" s="65" t="s">
        <v>25</v>
      </c>
      <c r="K138" s="59">
        <f t="shared" si="19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8"/>
        <v>100000</v>
      </c>
      <c r="H139" s="194">
        <v>44414</v>
      </c>
      <c r="I139" s="57">
        <v>6</v>
      </c>
      <c r="J139" s="65" t="s">
        <v>25</v>
      </c>
      <c r="K139" s="59">
        <f t="shared" si="19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8"/>
        <v>424000</v>
      </c>
      <c r="H140" s="194">
        <v>44445</v>
      </c>
      <c r="I140" s="57">
        <v>0</v>
      </c>
      <c r="J140" s="65" t="s">
        <v>29</v>
      </c>
      <c r="K140" s="59">
        <f t="shared" si="19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8"/>
        <v>456000</v>
      </c>
      <c r="H141" s="194">
        <v>44445</v>
      </c>
      <c r="I141" s="57">
        <v>0</v>
      </c>
      <c r="J141" s="65" t="s">
        <v>25</v>
      </c>
      <c r="K141" s="59">
        <f t="shared" si="1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8"/>
        <v>780000</v>
      </c>
      <c r="H142" s="194">
        <v>44321</v>
      </c>
      <c r="I142" s="57">
        <v>4</v>
      </c>
      <c r="J142" s="65" t="s">
        <v>25</v>
      </c>
      <c r="K142" s="59">
        <f t="shared" si="19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8"/>
        <v>470000</v>
      </c>
      <c r="H143" s="82">
        <v>44321</v>
      </c>
      <c r="I143" s="57">
        <v>0</v>
      </c>
      <c r="J143" s="65" t="s">
        <v>25</v>
      </c>
      <c r="K143" s="59">
        <f t="shared" si="19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8"/>
        <v>1989000</v>
      </c>
      <c r="H144" s="79">
        <v>45251</v>
      </c>
      <c r="I144" s="57"/>
      <c r="J144" s="65" t="s">
        <v>25</v>
      </c>
      <c r="K144" s="59">
        <f t="shared" si="1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8"/>
        <v>2320500</v>
      </c>
      <c r="H145" s="79">
        <v>45251</v>
      </c>
      <c r="I145" s="57">
        <v>12</v>
      </c>
      <c r="J145" s="65" t="s">
        <v>25</v>
      </c>
      <c r="K145" s="59">
        <f t="shared" si="19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8"/>
        <v>2720000</v>
      </c>
      <c r="H146" s="79">
        <v>45251</v>
      </c>
      <c r="I146" s="57"/>
      <c r="J146" s="65" t="s">
        <v>25</v>
      </c>
      <c r="K146" s="59">
        <f t="shared" si="19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8"/>
        <v>2100000</v>
      </c>
      <c r="H147" s="2">
        <v>45181</v>
      </c>
      <c r="I147" s="57">
        <v>4</v>
      </c>
      <c r="J147" s="65" t="s">
        <v>25</v>
      </c>
      <c r="K147" s="59">
        <f t="shared" si="19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8"/>
        <v>3375000</v>
      </c>
      <c r="H148" s="79">
        <v>45134</v>
      </c>
      <c r="I148" s="57">
        <v>3</v>
      </c>
      <c r="J148" s="65" t="s">
        <v>29</v>
      </c>
      <c r="K148" s="59">
        <f t="shared" si="19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8"/>
        <v>110000</v>
      </c>
      <c r="H149" s="190">
        <v>45143</v>
      </c>
      <c r="I149" s="57"/>
      <c r="J149" s="65" t="s">
        <v>29</v>
      </c>
      <c r="K149" s="59">
        <f t="shared" si="19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8"/>
        <v>3172388.88</v>
      </c>
      <c r="H150" s="2">
        <v>45252</v>
      </c>
      <c r="I150" s="57"/>
      <c r="J150" s="65" t="s">
        <v>29</v>
      </c>
      <c r="K150" s="59">
        <f t="shared" si="1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8"/>
        <v>2635930</v>
      </c>
      <c r="H151" s="79">
        <v>45132</v>
      </c>
      <c r="I151" s="57"/>
      <c r="J151" s="65" t="s">
        <v>29</v>
      </c>
      <c r="K151" s="59">
        <f t="shared" si="1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8"/>
        <v>51250000</v>
      </c>
      <c r="H152" s="79">
        <v>45115</v>
      </c>
      <c r="I152" s="57">
        <v>0</v>
      </c>
      <c r="J152" s="65" t="s">
        <v>25</v>
      </c>
      <c r="K152" s="59">
        <f t="shared" si="1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8"/>
        <v>1694064</v>
      </c>
      <c r="H153" s="79">
        <v>45254</v>
      </c>
      <c r="I153" s="57">
        <v>10</v>
      </c>
      <c r="J153" s="65" t="s">
        <v>29</v>
      </c>
      <c r="K153" s="59">
        <f t="shared" si="19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8"/>
        <v>5071500</v>
      </c>
      <c r="H154" s="79">
        <v>45254</v>
      </c>
      <c r="I154" s="57">
        <v>10</v>
      </c>
      <c r="J154" s="65" t="s">
        <v>29</v>
      </c>
      <c r="K154" s="59">
        <f t="shared" si="19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8"/>
        <v>2690000</v>
      </c>
      <c r="H155" s="79">
        <v>45238</v>
      </c>
      <c r="I155" s="57">
        <v>0</v>
      </c>
      <c r="J155" s="65" t="s">
        <v>29</v>
      </c>
      <c r="K155" s="59">
        <f t="shared" si="19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0">D156*F156</f>
        <v>130000</v>
      </c>
      <c r="H156" s="79">
        <v>45169</v>
      </c>
      <c r="I156" s="56"/>
      <c r="J156" s="56" t="s">
        <v>29</v>
      </c>
      <c r="K156" s="59">
        <f t="shared" si="1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0"/>
        <v>380000</v>
      </c>
      <c r="H157" s="79">
        <v>45181</v>
      </c>
      <c r="I157" s="56">
        <v>1</v>
      </c>
      <c r="J157" s="56" t="s">
        <v>25</v>
      </c>
      <c r="K157" s="59">
        <f t="shared" si="19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0"/>
        <v>420000</v>
      </c>
      <c r="H158" s="79">
        <v>45181</v>
      </c>
      <c r="I158" s="56"/>
      <c r="J158" s="56" t="s">
        <v>25</v>
      </c>
      <c r="K158" s="59">
        <f t="shared" si="19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0"/>
        <v>3224000</v>
      </c>
      <c r="H159" s="79">
        <v>45246</v>
      </c>
      <c r="I159" s="56">
        <v>0</v>
      </c>
      <c r="J159" s="56" t="s">
        <v>29</v>
      </c>
      <c r="K159" s="59">
        <f t="shared" si="1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0"/>
        <v>1950000</v>
      </c>
      <c r="H160" s="79">
        <v>45187</v>
      </c>
      <c r="I160" s="56"/>
      <c r="J160" s="56" t="s">
        <v>25</v>
      </c>
      <c r="K160" s="59">
        <f t="shared" si="1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0"/>
        <v>965000</v>
      </c>
      <c r="H161" s="79">
        <v>45187</v>
      </c>
      <c r="I161" s="56"/>
      <c r="J161" s="56" t="s">
        <v>25</v>
      </c>
      <c r="K161" s="59">
        <f t="shared" si="1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0"/>
        <v>2100000</v>
      </c>
      <c r="H162" s="79">
        <v>45187</v>
      </c>
      <c r="I162" s="56"/>
      <c r="J162" s="56" t="s">
        <v>25</v>
      </c>
      <c r="K162" s="59">
        <f t="shared" si="1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0"/>
        <v>585000</v>
      </c>
      <c r="H163" s="79">
        <v>45163</v>
      </c>
      <c r="I163" s="56">
        <v>1</v>
      </c>
      <c r="J163" s="56" t="s">
        <v>25</v>
      </c>
      <c r="K163" s="59">
        <f t="shared" si="19"/>
        <v>195000</v>
      </c>
      <c r="L163" s="162"/>
      <c r="M163" s="169"/>
      <c r="N163" s="164"/>
      <c r="O163" s="165"/>
      <c r="P163" s="161"/>
      <c r="Q163" s="183"/>
      <c r="R163" s="740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0"/>
        <v>900000</v>
      </c>
      <c r="H164" s="59" t="s">
        <v>331</v>
      </c>
      <c r="I164" s="56">
        <v>1</v>
      </c>
      <c r="J164" s="56" t="s">
        <v>25</v>
      </c>
      <c r="K164" s="59">
        <f t="shared" si="19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0"/>
        <v>1120000</v>
      </c>
      <c r="H165" s="76" t="s">
        <v>331</v>
      </c>
      <c r="I165" s="56"/>
      <c r="J165" s="56" t="s">
        <v>25</v>
      </c>
      <c r="K165" s="59">
        <f t="shared" ref="K165:K208" si="21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0"/>
        <v>980000</v>
      </c>
      <c r="H166" s="76" t="s">
        <v>331</v>
      </c>
      <c r="I166" s="56">
        <v>5</v>
      </c>
      <c r="J166" s="56" t="s">
        <v>25</v>
      </c>
      <c r="K166" s="59">
        <f t="shared" si="21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0"/>
        <v>880000</v>
      </c>
      <c r="H167" s="203">
        <v>44654</v>
      </c>
      <c r="I167" s="56"/>
      <c r="J167" s="56" t="s">
        <v>25</v>
      </c>
      <c r="K167" s="59">
        <f t="shared" si="21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0"/>
        <v>568000</v>
      </c>
      <c r="H168" s="203">
        <v>44654</v>
      </c>
      <c r="I168" s="56">
        <v>1</v>
      </c>
      <c r="J168" s="56" t="s">
        <v>25</v>
      </c>
      <c r="K168" s="59">
        <f t="shared" si="21"/>
        <v>284000</v>
      </c>
      <c r="L168" s="133"/>
      <c r="M168" s="163"/>
      <c r="N168" s="164"/>
      <c r="O168" s="165"/>
      <c r="P168" s="161"/>
      <c r="Q168" s="161"/>
      <c r="R168" s="74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0"/>
        <v>1400000</v>
      </c>
      <c r="H169" s="203">
        <v>44654</v>
      </c>
      <c r="I169" s="56"/>
      <c r="J169" s="56" t="s">
        <v>25</v>
      </c>
      <c r="K169" s="59">
        <f t="shared" si="21"/>
        <v>0</v>
      </c>
      <c r="L169" s="133"/>
      <c r="M169" s="198"/>
      <c r="N169" s="164"/>
      <c r="O169" s="165"/>
      <c r="P169" s="161"/>
      <c r="Q169" s="145"/>
      <c r="R169" s="740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0"/>
        <v>985000</v>
      </c>
      <c r="H170" s="79">
        <v>45240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40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0"/>
        <v>3100000</v>
      </c>
      <c r="H171" s="56" t="s">
        <v>339</v>
      </c>
      <c r="I171" s="56">
        <v>0</v>
      </c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40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0"/>
        <v>1964000</v>
      </c>
      <c r="H172" s="2">
        <v>45205</v>
      </c>
      <c r="I172" s="56">
        <v>1</v>
      </c>
      <c r="J172" s="56" t="s">
        <v>25</v>
      </c>
      <c r="K172" s="59">
        <f t="shared" si="21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0"/>
        <v>2250000</v>
      </c>
      <c r="H173" s="79">
        <v>45241</v>
      </c>
      <c r="I173" s="56"/>
      <c r="J173" s="56" t="s">
        <v>25</v>
      </c>
      <c r="K173" s="59">
        <f t="shared" si="21"/>
        <v>0</v>
      </c>
      <c r="L173" s="166"/>
      <c r="M173" s="198"/>
      <c r="N173" s="164"/>
      <c r="O173" s="165"/>
      <c r="P173" s="161"/>
      <c r="Q173" s="161"/>
      <c r="R173" s="740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0"/>
        <v>700000</v>
      </c>
      <c r="H174" s="79">
        <v>45240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0"/>
        <v>2490000</v>
      </c>
      <c r="H175" s="62" t="s">
        <v>344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0"/>
        <v>390000</v>
      </c>
      <c r="H176" s="204" t="s">
        <v>346</v>
      </c>
      <c r="I176" s="56">
        <v>0</v>
      </c>
      <c r="J176" s="56" t="s">
        <v>25</v>
      </c>
      <c r="K176" s="59">
        <f t="shared" si="21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0"/>
        <v>1300000</v>
      </c>
      <c r="H177" s="62" t="s">
        <v>348</v>
      </c>
      <c r="I177" s="56"/>
      <c r="J177" s="56" t="s">
        <v>25</v>
      </c>
      <c r="K177" s="59">
        <f t="shared" si="21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0"/>
        <v>6123700</v>
      </c>
      <c r="H178" s="2">
        <v>45210</v>
      </c>
      <c r="I178" s="56">
        <v>120</v>
      </c>
      <c r="J178" s="56" t="s">
        <v>349</v>
      </c>
      <c r="K178" s="59">
        <f t="shared" si="21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0"/>
        <v>0</v>
      </c>
      <c r="H179" s="206"/>
      <c r="I179" s="56"/>
      <c r="J179" s="56" t="s">
        <v>29</v>
      </c>
      <c r="K179" s="59">
        <f t="shared" si="21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0"/>
        <v>150000</v>
      </c>
      <c r="H180" s="206" t="s">
        <v>351</v>
      </c>
      <c r="I180" s="56">
        <v>0</v>
      </c>
      <c r="J180" s="56" t="s">
        <v>29</v>
      </c>
      <c r="K180" s="59">
        <f t="shared" si="21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0"/>
        <v>1150000</v>
      </c>
      <c r="H181" s="207" t="s">
        <v>353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0"/>
        <v>8000000</v>
      </c>
      <c r="H182" s="207"/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0"/>
        <v>41500000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0"/>
        <v>1000000</v>
      </c>
      <c r="H184" s="56"/>
      <c r="I184" s="56"/>
      <c r="J184" s="56"/>
      <c r="K184" s="59">
        <f t="shared" si="21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2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1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2"/>
        <v>1226328</v>
      </c>
      <c r="H188" s="56" t="s">
        <v>359</v>
      </c>
      <c r="I188" s="56">
        <v>1</v>
      </c>
      <c r="J188" s="56" t="s">
        <v>25</v>
      </c>
      <c r="K188" s="59">
        <f t="shared" si="21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2"/>
        <v>7614600</v>
      </c>
      <c r="H189" s="56" t="s">
        <v>359</v>
      </c>
      <c r="I189" s="56">
        <v>1</v>
      </c>
      <c r="J189" s="56" t="s">
        <v>25</v>
      </c>
      <c r="K189" s="59">
        <f t="shared" si="21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2"/>
        <v>8000000</v>
      </c>
      <c r="H190" s="58" t="s">
        <v>364</v>
      </c>
      <c r="I190" s="56">
        <v>0</v>
      </c>
      <c r="J190" s="56"/>
      <c r="K190" s="59">
        <f t="shared" si="21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2"/>
        <v>680000</v>
      </c>
      <c r="H191" s="131" t="s">
        <v>366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2"/>
        <v>660000</v>
      </c>
      <c r="H192" s="58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2"/>
        <v>4500000</v>
      </c>
      <c r="H193" s="79">
        <v>45218</v>
      </c>
      <c r="I193" s="56">
        <v>0</v>
      </c>
      <c r="J193" s="56" t="s">
        <v>25</v>
      </c>
      <c r="K193" s="59">
        <f t="shared" si="21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2"/>
        <v>875000</v>
      </c>
      <c r="H194" s="87" t="s">
        <v>370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2"/>
        <v>5200000</v>
      </c>
      <c r="H195" s="79">
        <v>45227</v>
      </c>
      <c r="I195" s="56"/>
      <c r="J195" s="56" t="s">
        <v>25</v>
      </c>
      <c r="K195" s="59">
        <f t="shared" si="21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2"/>
        <v>4864008</v>
      </c>
      <c r="H196" s="79">
        <v>45238</v>
      </c>
      <c r="I196" s="56">
        <v>3</v>
      </c>
      <c r="J196" s="56" t="s">
        <v>25</v>
      </c>
      <c r="K196" s="59">
        <f t="shared" si="21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2"/>
        <v>16976550</v>
      </c>
      <c r="H197" s="79">
        <v>45202</v>
      </c>
      <c r="I197" s="56">
        <v>0</v>
      </c>
      <c r="J197" s="56" t="s">
        <v>25</v>
      </c>
      <c r="K197" s="59">
        <f t="shared" si="21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2"/>
        <v>0</v>
      </c>
      <c r="H198" s="82"/>
      <c r="I198" s="56"/>
      <c r="J198" s="56" t="s">
        <v>25</v>
      </c>
      <c r="K198" s="59">
        <f t="shared" si="21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2"/>
        <v>2687800</v>
      </c>
      <c r="H199" s="79">
        <v>45238</v>
      </c>
      <c r="I199" s="210">
        <v>10</v>
      </c>
      <c r="J199" s="56" t="s">
        <v>25</v>
      </c>
      <c r="K199" s="59">
        <f t="shared" si="21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2"/>
        <v>699300</v>
      </c>
      <c r="H200" s="79">
        <v>45238</v>
      </c>
      <c r="I200" s="56">
        <v>15</v>
      </c>
      <c r="J200" s="56" t="s">
        <v>25</v>
      </c>
      <c r="K200" s="59">
        <f t="shared" si="21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2"/>
        <v>2250000</v>
      </c>
      <c r="H201" s="56" t="s">
        <v>377</v>
      </c>
      <c r="I201" s="56">
        <v>4</v>
      </c>
      <c r="J201" s="56" t="s">
        <v>25</v>
      </c>
      <c r="K201" s="59">
        <f t="shared" si="21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2"/>
        <v>1407000</v>
      </c>
      <c r="H202" s="56" t="s">
        <v>377</v>
      </c>
      <c r="I202" s="56">
        <v>1</v>
      </c>
      <c r="J202" s="56"/>
      <c r="K202" s="59">
        <f t="shared" si="2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2"/>
        <v>2352000</v>
      </c>
      <c r="H203" s="79">
        <v>45189</v>
      </c>
      <c r="I203" s="56">
        <v>3</v>
      </c>
      <c r="J203" s="56"/>
      <c r="K203" s="59">
        <f t="shared" si="2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2"/>
        <v>3942000</v>
      </c>
      <c r="H204" s="79">
        <v>45189</v>
      </c>
      <c r="I204" s="56">
        <v>2</v>
      </c>
      <c r="J204" s="56"/>
      <c r="K204" s="59">
        <f t="shared" si="2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2"/>
        <v>357000</v>
      </c>
      <c r="H205" s="56" t="s">
        <v>377</v>
      </c>
      <c r="I205" s="56">
        <v>6</v>
      </c>
      <c r="J205" s="56"/>
      <c r="K205" s="59">
        <f t="shared" si="2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2"/>
        <v>600000</v>
      </c>
      <c r="H206" s="79">
        <v>45189</v>
      </c>
      <c r="I206" s="56">
        <v>4</v>
      </c>
      <c r="J206" s="56"/>
      <c r="K206" s="59">
        <f t="shared" si="2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2"/>
        <v>840000</v>
      </c>
      <c r="H207" s="79">
        <v>45189</v>
      </c>
      <c r="I207" s="56">
        <v>3</v>
      </c>
      <c r="J207" s="56"/>
      <c r="K207" s="59">
        <f t="shared" si="2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2"/>
        <v>1375000</v>
      </c>
      <c r="H208" s="79">
        <v>45189</v>
      </c>
      <c r="I208" s="56">
        <v>6</v>
      </c>
      <c r="J208" s="56"/>
      <c r="K208" s="56">
        <f t="shared" si="2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AB6" activePane="bottomRight" state="frozen"/>
      <selection activeCell="L1" sqref="L1"/>
      <selection pane="topRight" activeCell="S1" sqref="S1"/>
      <selection pane="bottomLeft" activeCell="L6" sqref="L6"/>
      <selection pane="bottomRight" activeCell="AG6" sqref="AG6:AG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28.5703125" customWidth="1"/>
    <col min="13" max="13" width="20" style="205" customWidth="1"/>
    <col min="14" max="14" width="5.42578125" customWidth="1"/>
    <col min="15" max="15" width="4.42578125" customWidth="1"/>
    <col min="16" max="17" width="13.28515625" bestFit="1" customWidth="1"/>
    <col min="18" max="18" width="20.28515625" customWidth="1"/>
    <col min="19" max="19" width="28.7109375" customWidth="1"/>
    <col min="20" max="20" width="20" style="5" customWidth="1"/>
    <col min="21" max="21" width="6.85546875" style="696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784" t="s">
        <v>7738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819">
        <f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00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784" t="s">
        <v>7739</v>
      </c>
      <c r="N7" s="57">
        <v>1</v>
      </c>
      <c r="O7" s="72" t="s">
        <v>29</v>
      </c>
      <c r="P7" s="76">
        <v>16000</v>
      </c>
      <c r="Q7" s="819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819">
        <f t="shared" ref="AG7:AG31" si="8">AF7*AD7</f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486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784" t="s">
        <v>7807</v>
      </c>
      <c r="N8" s="57">
        <v>2</v>
      </c>
      <c r="O8" s="72" t="s">
        <v>29</v>
      </c>
      <c r="P8" s="76">
        <v>20000</v>
      </c>
      <c r="Q8" s="819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8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784" t="s">
        <v>7735</v>
      </c>
      <c r="N9" s="57">
        <v>20</v>
      </c>
      <c r="O9" s="72" t="s">
        <v>63</v>
      </c>
      <c r="P9" s="117">
        <v>17000</v>
      </c>
      <c r="Q9" s="819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8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486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85" t="s">
        <v>7808</v>
      </c>
      <c r="N10" s="57">
        <v>20</v>
      </c>
      <c r="O10" s="72" t="s">
        <v>29</v>
      </c>
      <c r="P10" s="76">
        <v>14950</v>
      </c>
      <c r="Q10" s="822">
        <f t="shared" si="2"/>
        <v>299000</v>
      </c>
      <c r="R10" s="825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8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85" t="s">
        <v>7808</v>
      </c>
      <c r="N11" s="57">
        <v>10</v>
      </c>
      <c r="O11" s="72" t="s">
        <v>29</v>
      </c>
      <c r="P11" s="62">
        <v>12500</v>
      </c>
      <c r="Q11" s="822">
        <f t="shared" si="2"/>
        <v>125000</v>
      </c>
      <c r="R11" s="825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900000</v>
      </c>
      <c r="AG11" s="819">
        <f t="shared" si="8"/>
        <v>900000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486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4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785" t="s">
        <v>7808</v>
      </c>
      <c r="N12" s="57">
        <v>30</v>
      </c>
      <c r="O12" s="72" t="s">
        <v>29</v>
      </c>
      <c r="P12" s="76">
        <v>2000</v>
      </c>
      <c r="Q12" s="822">
        <f t="shared" si="2"/>
        <v>60000</v>
      </c>
      <c r="R12" s="825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900000</v>
      </c>
      <c r="AG12" s="819">
        <f t="shared" si="8"/>
        <v>900000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784" t="s">
        <v>7809</v>
      </c>
      <c r="N13" s="57">
        <v>44</v>
      </c>
      <c r="O13" s="72" t="s">
        <v>62</v>
      </c>
      <c r="P13" s="76">
        <v>19000</v>
      </c>
      <c r="Q13" s="822">
        <f t="shared" si="2"/>
        <v>836000</v>
      </c>
      <c r="R13" s="825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819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900000</v>
      </c>
      <c r="AG13" s="819">
        <f t="shared" si="8"/>
        <v>900000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789" t="s">
        <v>7773</v>
      </c>
      <c r="N14" s="57">
        <v>2</v>
      </c>
      <c r="O14" s="72" t="s">
        <v>29</v>
      </c>
      <c r="P14" s="76">
        <v>635000</v>
      </c>
      <c r="Q14" s="822">
        <f t="shared" si="2"/>
        <v>1270000</v>
      </c>
      <c r="R14" s="825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900000</v>
      </c>
      <c r="AG14" s="819">
        <f t="shared" si="8"/>
        <v>900000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789" t="s">
        <v>7773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 t="shared" si="3"/>
        <v>219000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8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/>
      <c r="BD15" s="56"/>
      <c r="BE15" s="57"/>
      <c r="BF15" s="72"/>
      <c r="BG15" s="7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784" t="s">
        <v>6913</v>
      </c>
      <c r="N16" s="57">
        <v>1</v>
      </c>
      <c r="O16" s="72" t="s">
        <v>114</v>
      </c>
      <c r="P16" s="76">
        <v>263000</v>
      </c>
      <c r="Q16" s="819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819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8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784" t="s">
        <v>7802</v>
      </c>
      <c r="N17" s="57">
        <v>2</v>
      </c>
      <c r="O17" s="72" t="s">
        <v>29</v>
      </c>
      <c r="P17" s="823">
        <v>55000</v>
      </c>
      <c r="Q17" s="712">
        <f>P17*N17</f>
        <v>110000</v>
      </c>
      <c r="R17" s="825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8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784" t="s">
        <v>7802</v>
      </c>
      <c r="N18" s="57">
        <v>4</v>
      </c>
      <c r="O18" s="66" t="s">
        <v>29</v>
      </c>
      <c r="P18" s="819">
        <v>20000</v>
      </c>
      <c r="Q18" s="712">
        <f>P18*N18</f>
        <v>80000</v>
      </c>
      <c r="R18" s="825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8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789" t="s">
        <v>7773</v>
      </c>
      <c r="N19" s="61">
        <v>4</v>
      </c>
      <c r="O19" s="72" t="s">
        <v>29</v>
      </c>
      <c r="P19" s="76">
        <v>150000</v>
      </c>
      <c r="Q19" s="822">
        <f t="shared" ref="Q19:Q35" si="10">P19*N19</f>
        <v>600000</v>
      </c>
      <c r="R19" s="825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8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789" t="s">
        <v>7773</v>
      </c>
      <c r="N20" s="83">
        <v>2</v>
      </c>
      <c r="O20" s="81" t="s">
        <v>29</v>
      </c>
      <c r="P20" s="77">
        <v>955000</v>
      </c>
      <c r="Q20" s="822">
        <f t="shared" si="10"/>
        <v>1910000</v>
      </c>
      <c r="R20" s="825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819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8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72"/>
      <c r="BE20" s="57"/>
      <c r="BF20" s="56"/>
      <c r="BG20" s="77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89" t="s">
        <v>7773</v>
      </c>
      <c r="N21" s="57">
        <v>2</v>
      </c>
      <c r="O21" s="81" t="s">
        <v>29</v>
      </c>
      <c r="P21" s="62">
        <v>185000</v>
      </c>
      <c r="Q21" s="822">
        <f t="shared" si="10"/>
        <v>370000</v>
      </c>
      <c r="R21" s="825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819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819">
        <f t="shared" si="8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4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89" t="s">
        <v>7773</v>
      </c>
      <c r="N22" s="61">
        <v>2</v>
      </c>
      <c r="O22" s="81" t="s">
        <v>29</v>
      </c>
      <c r="P22" s="76">
        <v>70000</v>
      </c>
      <c r="Q22" s="822">
        <f t="shared" si="10"/>
        <v>140000</v>
      </c>
      <c r="R22" s="825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2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819">
        <f t="shared" si="8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/>
      <c r="BD22" s="152"/>
      <c r="BE22" s="57"/>
      <c r="BF22" s="56"/>
      <c r="BG22" s="153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789" t="s">
        <v>7773</v>
      </c>
      <c r="N23" s="129" t="s">
        <v>6618</v>
      </c>
      <c r="O23" s="72" t="s">
        <v>29</v>
      </c>
      <c r="P23" s="76">
        <v>25000</v>
      </c>
      <c r="Q23" s="822">
        <f t="shared" si="10"/>
        <v>200000</v>
      </c>
      <c r="R23" s="825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819">
        <f t="shared" si="12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>
        <f t="shared" si="8"/>
        <v>0</v>
      </c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7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89" t="s">
        <v>7773</v>
      </c>
      <c r="N24" s="57">
        <v>4</v>
      </c>
      <c r="O24" s="72" t="s">
        <v>29</v>
      </c>
      <c r="P24" s="76">
        <v>40000</v>
      </c>
      <c r="Q24" s="822">
        <f t="shared" si="10"/>
        <v>160000</v>
      </c>
      <c r="R24" s="825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819">
        <f t="shared" si="12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 t="shared" si="8"/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1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0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2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 t="shared" si="8"/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0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2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63">
        <f>SUM(AG6:AG25)</f>
        <v>9976080</v>
      </c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/>
      <c r="BD26" s="71"/>
      <c r="BE26" s="57"/>
      <c r="BF26" s="72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0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819">
        <f t="shared" si="12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63">
        <f t="shared" si="8"/>
        <v>0</v>
      </c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/>
      <c r="BD27" s="56"/>
      <c r="BE27" s="57"/>
      <c r="BF27" s="56"/>
      <c r="BG27" s="77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7055</v>
      </c>
      <c r="M28" s="784" t="s">
        <v>7742</v>
      </c>
      <c r="N28" s="87">
        <v>3</v>
      </c>
      <c r="O28" s="72" t="s">
        <v>7790</v>
      </c>
      <c r="P28" s="76">
        <v>12000</v>
      </c>
      <c r="Q28" s="819">
        <f t="shared" si="10"/>
        <v>36000</v>
      </c>
      <c r="R28" s="64" t="s">
        <v>7801</v>
      </c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4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3">
        <f t="shared" si="8"/>
        <v>0</v>
      </c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/>
      <c r="BD28" s="56"/>
      <c r="BE28" s="57"/>
      <c r="BF28" s="72"/>
      <c r="BG28" s="76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7803</v>
      </c>
      <c r="M29" s="784" t="s">
        <v>7742</v>
      </c>
      <c r="N29" s="57">
        <v>1</v>
      </c>
      <c r="O29" s="72" t="s">
        <v>25</v>
      </c>
      <c r="P29" s="76">
        <v>15000</v>
      </c>
      <c r="Q29" s="819">
        <f t="shared" si="10"/>
        <v>15000</v>
      </c>
      <c r="R29" s="64" t="s">
        <v>7804</v>
      </c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4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63">
        <f t="shared" si="8"/>
        <v>0</v>
      </c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/>
      <c r="BD29" s="56"/>
      <c r="BE29" s="57"/>
      <c r="BF29" s="72"/>
      <c r="BG29" s="76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 t="s">
        <v>7805</v>
      </c>
      <c r="M30" s="784" t="s">
        <v>7742</v>
      </c>
      <c r="N30" s="57">
        <v>1</v>
      </c>
      <c r="O30" s="72" t="s">
        <v>25</v>
      </c>
      <c r="P30" s="76">
        <v>2000</v>
      </c>
      <c r="Q30" s="819">
        <f t="shared" si="10"/>
        <v>2000</v>
      </c>
      <c r="R30" s="64" t="s">
        <v>7804</v>
      </c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4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63">
        <f t="shared" si="8"/>
        <v>0</v>
      </c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si="11"/>
        <v>0</v>
      </c>
      <c r="BI30" s="56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7055</v>
      </c>
      <c r="M31" s="784" t="s">
        <v>7742</v>
      </c>
      <c r="N31" s="57">
        <v>1</v>
      </c>
      <c r="O31" s="72" t="s">
        <v>7781</v>
      </c>
      <c r="P31" s="76">
        <v>12000</v>
      </c>
      <c r="Q31" s="819">
        <f t="shared" si="10"/>
        <v>12000</v>
      </c>
      <c r="R31" s="64" t="s">
        <v>7806</v>
      </c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4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63">
        <f t="shared" si="8"/>
        <v>0</v>
      </c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1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 t="s">
        <v>7810</v>
      </c>
      <c r="M32" s="784" t="s">
        <v>7811</v>
      </c>
      <c r="N32" s="106">
        <v>2</v>
      </c>
      <c r="O32" s="72" t="s">
        <v>25</v>
      </c>
      <c r="P32" s="76">
        <v>155000</v>
      </c>
      <c r="Q32" s="819">
        <f t="shared" si="10"/>
        <v>310000</v>
      </c>
      <c r="R32" s="64" t="s">
        <v>594</v>
      </c>
      <c r="S32" s="55"/>
      <c r="T32" s="56"/>
      <c r="U32" s="129"/>
      <c r="V32" s="72"/>
      <c r="W32" s="117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1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0"/>
        <v>0</v>
      </c>
      <c r="R33" s="64"/>
      <c r="S33" s="68"/>
      <c r="T33" s="75"/>
      <c r="U33" s="61"/>
      <c r="V33" s="81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1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0"/>
        <v>0</v>
      </c>
      <c r="R34" s="64"/>
      <c r="S34" s="56"/>
      <c r="T34" s="56"/>
      <c r="U34" s="57"/>
      <c r="V34" s="72"/>
      <c r="W34" s="76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0"/>
        <v>0</v>
      </c>
      <c r="R35" s="64"/>
      <c r="S35" s="68" t="s">
        <v>7055</v>
      </c>
      <c r="T35" s="784" t="s">
        <v>7742</v>
      </c>
      <c r="U35" s="87">
        <v>3</v>
      </c>
      <c r="V35" s="72" t="s">
        <v>7790</v>
      </c>
      <c r="W35" s="76">
        <v>12000</v>
      </c>
      <c r="X35" s="819">
        <f t="shared" si="14"/>
        <v>36000</v>
      </c>
      <c r="Y35" s="64" t="s">
        <v>7801</v>
      </c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5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6">I36*F36</f>
        <v>0</v>
      </c>
      <c r="L36" s="55"/>
      <c r="M36" s="56"/>
      <c r="N36" s="129"/>
      <c r="O36" s="56"/>
      <c r="P36" s="117"/>
      <c r="Q36" s="63">
        <f>SUM(Q6:Q35)</f>
        <v>7514000</v>
      </c>
      <c r="R36" s="64"/>
      <c r="S36" s="56" t="s">
        <v>7803</v>
      </c>
      <c r="T36" s="784" t="s">
        <v>7742</v>
      </c>
      <c r="U36" s="57">
        <v>1</v>
      </c>
      <c r="V36" s="72" t="s">
        <v>25</v>
      </c>
      <c r="W36" s="76">
        <v>15000</v>
      </c>
      <c r="X36" s="819">
        <f t="shared" si="14"/>
        <v>15000</v>
      </c>
      <c r="Y36" s="64" t="s">
        <v>7804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6"/>
        <v>0</v>
      </c>
      <c r="L37" s="55"/>
      <c r="M37" s="56"/>
      <c r="N37" s="129"/>
      <c r="O37" s="56"/>
      <c r="P37" s="117"/>
      <c r="Q37" s="63">
        <f t="shared" ref="Q37:Q100" si="17">P38*N38</f>
        <v>0</v>
      </c>
      <c r="R37" s="64"/>
      <c r="S37" s="55" t="s">
        <v>7805</v>
      </c>
      <c r="T37" s="784" t="s">
        <v>7742</v>
      </c>
      <c r="U37" s="57">
        <v>1</v>
      </c>
      <c r="V37" s="72" t="s">
        <v>25</v>
      </c>
      <c r="W37" s="76">
        <v>2000</v>
      </c>
      <c r="X37" s="819">
        <f t="shared" si="14"/>
        <v>2000</v>
      </c>
      <c r="Y37" s="64" t="s">
        <v>7804</v>
      </c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6"/>
        <v>0</v>
      </c>
      <c r="L38" s="55"/>
      <c r="M38" s="56"/>
      <c r="N38" s="129"/>
      <c r="O38" s="56"/>
      <c r="P38" s="117"/>
      <c r="Q38" s="63">
        <f t="shared" si="17"/>
        <v>0</v>
      </c>
      <c r="R38" s="64"/>
      <c r="S38" s="56" t="s">
        <v>7055</v>
      </c>
      <c r="T38" s="784" t="s">
        <v>7742</v>
      </c>
      <c r="U38" s="57">
        <v>1</v>
      </c>
      <c r="V38" s="72" t="s">
        <v>7781</v>
      </c>
      <c r="W38" s="76">
        <v>12000</v>
      </c>
      <c r="X38" s="819">
        <f t="shared" si="14"/>
        <v>12000</v>
      </c>
      <c r="Y38" s="64" t="s">
        <v>7806</v>
      </c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6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105" t="s">
        <v>6907</v>
      </c>
      <c r="T39" s="830" t="s">
        <v>7809</v>
      </c>
      <c r="U39" s="83">
        <v>44</v>
      </c>
      <c r="V39" s="599" t="s">
        <v>62</v>
      </c>
      <c r="W39" s="849">
        <v>19000</v>
      </c>
      <c r="X39" s="822">
        <f t="shared" si="14"/>
        <v>836000</v>
      </c>
      <c r="Y39" s="825" t="s">
        <v>6723</v>
      </c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6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75"/>
      <c r="U40" s="56"/>
      <c r="V40" s="72"/>
      <c r="W40" s="76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6"/>
        <v>0</v>
      </c>
      <c r="L41" s="55"/>
      <c r="M41" s="56"/>
      <c r="N41" s="129"/>
      <c r="O41" s="56"/>
      <c r="P41" s="117"/>
      <c r="Q41" s="63">
        <f t="shared" si="17"/>
        <v>0</v>
      </c>
      <c r="R41" s="64"/>
      <c r="S41" s="56"/>
      <c r="T41" s="124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6"/>
        <v>360000</v>
      </c>
      <c r="L42" s="56"/>
      <c r="M42" s="56"/>
      <c r="N42" s="129"/>
      <c r="O42" s="56"/>
      <c r="P42" s="62"/>
      <c r="Q42" s="63">
        <f t="shared" si="17"/>
        <v>0</v>
      </c>
      <c r="R42" s="64"/>
      <c r="S42" s="56"/>
      <c r="T42" s="264"/>
      <c r="U42" s="83"/>
      <c r="V42" s="56"/>
      <c r="W42" s="76"/>
      <c r="X42" s="63">
        <f>SUM(X6:X41)</f>
        <v>3854548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6"/>
        <v>1480000</v>
      </c>
      <c r="L43" s="56"/>
      <c r="M43" s="75"/>
      <c r="N43" s="130"/>
      <c r="O43" s="56"/>
      <c r="P43" s="131"/>
      <c r="Q43" s="63">
        <f t="shared" si="17"/>
        <v>0</v>
      </c>
      <c r="R43" s="64"/>
      <c r="S43" s="56"/>
      <c r="T43" s="56"/>
      <c r="U43" s="83"/>
      <c r="V43" s="56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6"/>
        <v>500000</v>
      </c>
      <c r="L44" s="55"/>
      <c r="M44" s="56"/>
      <c r="N44" s="129"/>
      <c r="O44" s="56"/>
      <c r="P44" s="62"/>
      <c r="Q44" s="63">
        <f t="shared" si="17"/>
        <v>0</v>
      </c>
      <c r="R44" s="64"/>
      <c r="S44" s="56"/>
      <c r="T44" s="56"/>
      <c r="U44" s="57"/>
      <c r="V44" s="68"/>
      <c r="W44" s="77"/>
      <c r="X44" s="63">
        <f>SUM(X42,AG26)</f>
        <v>13830628</v>
      </c>
      <c r="Y44" s="64"/>
      <c r="Z44" s="56"/>
      <c r="AA44" s="135"/>
      <c r="AB44" s="741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6"/>
        <v>0</v>
      </c>
      <c r="L45" s="55"/>
      <c r="M45" s="80"/>
      <c r="N45" s="120"/>
      <c r="O45" s="56"/>
      <c r="P45" s="121"/>
      <c r="Q45" s="63">
        <f t="shared" si="17"/>
        <v>0</v>
      </c>
      <c r="R45" s="64"/>
      <c r="S45" s="55"/>
      <c r="T45" s="56"/>
      <c r="U45" s="57"/>
      <c r="V45" s="72"/>
      <c r="W45" s="121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6"/>
        <v>0</v>
      </c>
      <c r="L46" s="56"/>
      <c r="M46" s="80"/>
      <c r="N46" s="116"/>
      <c r="O46" s="56"/>
      <c r="P46" s="117"/>
      <c r="Q46" s="63">
        <f t="shared" si="17"/>
        <v>0</v>
      </c>
      <c r="R46" s="64"/>
      <c r="S46" s="55"/>
      <c r="T46" s="75"/>
      <c r="U46" s="57"/>
      <c r="V46" s="68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6"/>
        <v>180000</v>
      </c>
      <c r="L47" s="56"/>
      <c r="M47" s="80"/>
      <c r="N47" s="120"/>
      <c r="O47" s="56"/>
      <c r="P47" s="121"/>
      <c r="Q47" s="63">
        <f t="shared" si="17"/>
        <v>0</v>
      </c>
      <c r="R47" s="64"/>
      <c r="S47" s="56"/>
      <c r="T47" s="56"/>
      <c r="U47" s="61"/>
      <c r="V47" s="72"/>
      <c r="W47" s="76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6"/>
        <v>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6"/>
        <v>800000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129"/>
      <c r="V49" s="72"/>
      <c r="W49" s="117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6"/>
        <v>0</v>
      </c>
      <c r="L50" s="56"/>
      <c r="M50" s="137"/>
      <c r="N50" s="138"/>
      <c r="O50" s="56"/>
      <c r="P50" s="139"/>
      <c r="Q50" s="63">
        <f t="shared" si="17"/>
        <v>0</v>
      </c>
      <c r="R50" s="64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6"/>
        <v>220000</v>
      </c>
      <c r="L51" s="56"/>
      <c r="M51" s="137"/>
      <c r="N51" s="140"/>
      <c r="O51" s="56"/>
      <c r="P51" s="141"/>
      <c r="Q51" s="63">
        <f t="shared" si="17"/>
        <v>0</v>
      </c>
      <c r="R51" s="64"/>
      <c r="S51" s="81"/>
      <c r="T51" s="71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6"/>
        <v>0</v>
      </c>
      <c r="L52" s="56"/>
      <c r="M52" s="137"/>
      <c r="N52" s="140"/>
      <c r="O52" s="56"/>
      <c r="P52" s="141"/>
      <c r="Q52" s="63">
        <f t="shared" si="17"/>
        <v>0</v>
      </c>
      <c r="R52" s="64"/>
      <c r="S52" s="56"/>
      <c r="T52" s="56"/>
      <c r="U52" s="57"/>
      <c r="V52" s="72"/>
      <c r="W52" s="77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6"/>
        <v>110000</v>
      </c>
      <c r="L53" s="56"/>
      <c r="M53" s="137"/>
      <c r="N53" s="116"/>
      <c r="O53" s="56"/>
      <c r="P53" s="117"/>
      <c r="Q53" s="63">
        <f t="shared" si="17"/>
        <v>0</v>
      </c>
      <c r="R53" s="64"/>
      <c r="S53" s="74"/>
      <c r="T53" s="56"/>
      <c r="U53" s="57"/>
      <c r="V53" s="72"/>
      <c r="W53" s="62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6"/>
        <v>2275000</v>
      </c>
      <c r="L54" s="68"/>
      <c r="M54" s="137"/>
      <c r="N54" s="116"/>
      <c r="O54" s="56"/>
      <c r="P54" s="117"/>
      <c r="Q54" s="63">
        <f t="shared" si="17"/>
        <v>0</v>
      </c>
      <c r="R54" s="64"/>
      <c r="S54" s="56"/>
      <c r="T54" s="56"/>
      <c r="U54" s="129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6"/>
        <v>0</v>
      </c>
      <c r="L55" s="56"/>
      <c r="M55" s="137"/>
      <c r="N55" s="138"/>
      <c r="O55" s="56"/>
      <c r="P55" s="139"/>
      <c r="Q55" s="63">
        <f t="shared" si="17"/>
        <v>0</v>
      </c>
      <c r="R55" s="64"/>
      <c r="S55" s="56"/>
      <c r="T55" s="56"/>
      <c r="U55" s="83"/>
      <c r="V55" s="81"/>
      <c r="W55" s="77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6"/>
        <v>1716000</v>
      </c>
      <c r="L56" s="56"/>
      <c r="M56" s="137"/>
      <c r="N56" s="116"/>
      <c r="O56" s="56"/>
      <c r="P56" s="117"/>
      <c r="Q56" s="63">
        <f t="shared" si="17"/>
        <v>0</v>
      </c>
      <c r="R56" s="64"/>
      <c r="S56" s="55"/>
      <c r="T56" s="75"/>
      <c r="U56" s="57"/>
      <c r="V56" s="66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6"/>
        <v>0</v>
      </c>
      <c r="L57" s="56"/>
      <c r="M57" s="137"/>
      <c r="N57" s="116"/>
      <c r="O57" s="56"/>
      <c r="P57" s="117"/>
      <c r="Q57" s="63">
        <f t="shared" si="17"/>
        <v>0</v>
      </c>
      <c r="R57" s="64"/>
      <c r="S57" s="56"/>
      <c r="T57" s="56"/>
      <c r="U57" s="109"/>
      <c r="V57" s="69"/>
      <c r="W57" s="7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6"/>
        <v>0</v>
      </c>
      <c r="L58" s="56"/>
      <c r="M58" s="137"/>
      <c r="N58" s="116"/>
      <c r="O58" s="56"/>
      <c r="P58" s="117"/>
      <c r="Q58" s="63">
        <f t="shared" si="17"/>
        <v>0</v>
      </c>
      <c r="R58" s="64"/>
      <c r="S58" s="56"/>
      <c r="T58" s="56"/>
      <c r="U58" s="109"/>
      <c r="V58" s="69"/>
      <c r="W58" s="77"/>
      <c r="X58" s="63">
        <f t="shared" ref="X58:X74" si="18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7"/>
      <c r="O59" s="56"/>
      <c r="P59" s="58"/>
      <c r="Q59" s="63">
        <f t="shared" si="17"/>
        <v>0</v>
      </c>
      <c r="R59" s="56"/>
      <c r="S59" s="56"/>
      <c r="T59" s="56"/>
      <c r="U59" s="109"/>
      <c r="V59" s="69"/>
      <c r="W59" s="7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6"/>
        <v>80000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56"/>
      <c r="U60" s="57"/>
      <c r="V60" s="72"/>
      <c r="W60" s="62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6"/>
        <v>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56"/>
      <c r="U61" s="61"/>
      <c r="V61" s="72"/>
      <c r="W61" s="62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6"/>
        <v>288000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6"/>
        <v>312000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6"/>
      <c r="T63" s="72"/>
      <c r="U63" s="699"/>
      <c r="V63" s="72"/>
      <c r="W63" s="11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6"/>
        <v>414000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6"/>
        <v>125000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56"/>
      <c r="U65" s="57"/>
      <c r="V65" s="72"/>
      <c r="W65" s="62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6"/>
        <v>675000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56"/>
      <c r="U66" s="57"/>
      <c r="V66" s="72"/>
      <c r="W66" s="117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6"/>
        <v>0</v>
      </c>
      <c r="L67" s="56"/>
      <c r="M67" s="56"/>
      <c r="N67" s="56"/>
      <c r="O67" s="56"/>
      <c r="P67" s="56"/>
      <c r="Q67" s="63">
        <f t="shared" si="17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6"/>
        <v>1541475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6"/>
        <v>1500000</v>
      </c>
      <c r="L69" s="56"/>
      <c r="M69" s="56"/>
      <c r="N69" s="56"/>
      <c r="O69" s="56"/>
      <c r="P69" s="56"/>
      <c r="Q69" s="63">
        <f t="shared" si="17"/>
        <v>0</v>
      </c>
      <c r="R69" s="56"/>
      <c r="S69" s="56"/>
      <c r="T69" s="56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6"/>
        <v>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68"/>
      <c r="T70" s="56"/>
      <c r="U70" s="57"/>
      <c r="V70" s="72"/>
      <c r="W70" s="62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6"/>
        <v>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/>
      <c r="T71" s="56"/>
      <c r="U71" s="61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95"/>
      <c r="T72" s="56"/>
      <c r="U72" s="83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6"/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56"/>
      <c r="T73" s="71"/>
      <c r="U73" s="56"/>
      <c r="V73" s="72"/>
      <c r="W73" s="58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6"/>
        <v>1398250</v>
      </c>
      <c r="L74" s="56"/>
      <c r="M74" s="56"/>
      <c r="N74" s="56"/>
      <c r="O74" s="56"/>
      <c r="P74" s="56"/>
      <c r="Q74" s="63">
        <f t="shared" si="17"/>
        <v>0</v>
      </c>
      <c r="R74" s="56"/>
      <c r="S74" s="56"/>
      <c r="T74" s="56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6"/>
        <v>80000</v>
      </c>
      <c r="L75" s="56"/>
      <c r="M75" s="56"/>
      <c r="N75" s="56"/>
      <c r="O75" s="56"/>
      <c r="P75" s="56"/>
      <c r="Q75" s="63">
        <f t="shared" si="17"/>
        <v>0</v>
      </c>
      <c r="R75" s="56"/>
      <c r="S75" s="55"/>
      <c r="T75" s="56"/>
      <c r="U75" s="57"/>
      <c r="V75" s="72"/>
      <c r="W75" s="62"/>
      <c r="X75" s="63">
        <f t="shared" ref="X75:X127" si="20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6"/>
        <v>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/>
      <c r="T76" s="56"/>
      <c r="U76" s="57"/>
      <c r="V76" s="72"/>
      <c r="W76" s="62"/>
      <c r="X76" s="63">
        <f t="shared" si="20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6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6"/>
      <c r="T77" s="74"/>
      <c r="U77" s="57"/>
      <c r="V77" s="72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6"/>
        <v>145000</v>
      </c>
      <c r="L78" s="56"/>
      <c r="M78" s="56"/>
      <c r="N78" s="56"/>
      <c r="O78" s="56"/>
      <c r="P78" s="56"/>
      <c r="Q78" s="63">
        <f t="shared" si="17"/>
        <v>0</v>
      </c>
      <c r="R78" s="56"/>
      <c r="S78" s="55"/>
      <c r="T78" s="75"/>
      <c r="U78" s="57"/>
      <c r="V78" s="72"/>
      <c r="W78" s="76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6"/>
        <v>0</v>
      </c>
      <c r="L79" s="56"/>
      <c r="M79" s="56"/>
      <c r="N79" s="56"/>
      <c r="O79" s="56"/>
      <c r="P79" s="56"/>
      <c r="Q79" s="63">
        <f t="shared" si="17"/>
        <v>0</v>
      </c>
      <c r="R79" s="56"/>
      <c r="S79" s="56"/>
      <c r="T79" s="71"/>
      <c r="U79" s="699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6"/>
        <v>145000</v>
      </c>
      <c r="L80" s="56"/>
      <c r="M80" s="56"/>
      <c r="N80" s="56"/>
      <c r="O80" s="56"/>
      <c r="P80" s="56"/>
      <c r="Q80" s="63">
        <f t="shared" si="17"/>
        <v>0</v>
      </c>
      <c r="R80" s="56"/>
      <c r="S80" s="56"/>
      <c r="T80" s="56"/>
      <c r="U80" s="57"/>
      <c r="V80" s="72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6"/>
        <v>1350000</v>
      </c>
      <c r="L81" s="56"/>
      <c r="M81" s="56"/>
      <c r="N81" s="56"/>
      <c r="O81" s="56"/>
      <c r="P81" s="56"/>
      <c r="Q81" s="63">
        <f t="shared" si="17"/>
        <v>0</v>
      </c>
      <c r="R81" s="56"/>
      <c r="S81" s="56"/>
      <c r="T81" s="56"/>
      <c r="U81" s="61"/>
      <c r="V81" s="72"/>
      <c r="W81" s="76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6"/>
        <v>0</v>
      </c>
      <c r="L82" s="56"/>
      <c r="M82" s="56"/>
      <c r="N82" s="56"/>
      <c r="O82" s="56"/>
      <c r="P82" s="56"/>
      <c r="Q82" s="63">
        <f t="shared" si="17"/>
        <v>0</v>
      </c>
      <c r="R82" s="56"/>
      <c r="S82" s="55"/>
      <c r="T82" s="56"/>
      <c r="U82" s="57"/>
      <c r="V82" s="72"/>
      <c r="W82" s="76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6"/>
        <v>250000</v>
      </c>
      <c r="L83" s="56"/>
      <c r="M83" s="56"/>
      <c r="N83" s="56"/>
      <c r="O83" s="56"/>
      <c r="P83" s="56"/>
      <c r="Q83" s="63">
        <f t="shared" si="17"/>
        <v>0</v>
      </c>
      <c r="R83" s="56"/>
      <c r="S83" s="56"/>
      <c r="T83" s="71"/>
      <c r="U83" s="699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6"/>
        <v>5307000</v>
      </c>
      <c r="L84" s="56"/>
      <c r="M84" s="56"/>
      <c r="N84" s="56"/>
      <c r="O84" s="56"/>
      <c r="P84" s="56"/>
      <c r="Q84" s="63">
        <f t="shared" si="17"/>
        <v>0</v>
      </c>
      <c r="R84" s="56"/>
      <c r="S84" s="55"/>
      <c r="T84" s="56"/>
      <c r="U84" s="700"/>
      <c r="V84" s="72"/>
      <c r="W84" s="76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6"/>
        <v>8710000</v>
      </c>
      <c r="L85" s="56"/>
      <c r="M85" s="56"/>
      <c r="N85" s="56"/>
      <c r="O85" s="56"/>
      <c r="P85" s="56"/>
      <c r="Q85" s="63">
        <f t="shared" si="17"/>
        <v>0</v>
      </c>
      <c r="R85" s="56"/>
      <c r="S85" s="55"/>
      <c r="T85" s="75"/>
      <c r="U85" s="61"/>
      <c r="V85" s="72"/>
      <c r="W85" s="7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6"/>
        <v>9227200</v>
      </c>
      <c r="L86" s="56"/>
      <c r="M86" s="56"/>
      <c r="N86" s="56"/>
      <c r="O86" s="56"/>
      <c r="P86" s="56"/>
      <c r="Q86" s="63">
        <f t="shared" si="17"/>
        <v>0</v>
      </c>
      <c r="R86" s="56"/>
      <c r="S86" s="55"/>
      <c r="T86" s="71"/>
      <c r="U86" s="699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6"/>
        <v>841500</v>
      </c>
      <c r="L87" s="56"/>
      <c r="M87" s="56"/>
      <c r="N87" s="56"/>
      <c r="O87" s="56"/>
      <c r="P87" s="56"/>
      <c r="Q87" s="63">
        <f t="shared" si="17"/>
        <v>0</v>
      </c>
      <c r="R87" s="56"/>
      <c r="S87" s="55"/>
      <c r="T87" s="71"/>
      <c r="U87" s="699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6"/>
        <v>370000</v>
      </c>
      <c r="L88" s="56"/>
      <c r="M88" s="56"/>
      <c r="N88" s="56"/>
      <c r="O88" s="56"/>
      <c r="P88" s="56"/>
      <c r="Q88" s="63">
        <f t="shared" si="17"/>
        <v>0</v>
      </c>
      <c r="R88" s="56"/>
      <c r="S88" s="55"/>
      <c r="T88" s="71"/>
      <c r="U88" s="699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6"/>
        <v>283725</v>
      </c>
      <c r="L89" s="56"/>
      <c r="M89" s="56"/>
      <c r="N89" s="56"/>
      <c r="O89" s="56"/>
      <c r="P89" s="56"/>
      <c r="Q89" s="63">
        <f t="shared" si="17"/>
        <v>0</v>
      </c>
      <c r="R89" s="56"/>
      <c r="S89" s="55"/>
      <c r="T89" s="71"/>
      <c r="U89" s="699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6"/>
        <v>0</v>
      </c>
      <c r="L90" s="56"/>
      <c r="M90" s="56"/>
      <c r="N90" s="56"/>
      <c r="O90" s="56"/>
      <c r="P90" s="56"/>
      <c r="Q90" s="63">
        <f t="shared" si="17"/>
        <v>0</v>
      </c>
      <c r="R90" s="56"/>
      <c r="S90" s="55"/>
      <c r="T90" s="71"/>
      <c r="U90" s="699"/>
      <c r="V90" s="72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6"/>
        <v>5986000</v>
      </c>
      <c r="L91" s="56"/>
      <c r="M91" s="56"/>
      <c r="N91" s="56"/>
      <c r="O91" s="56"/>
      <c r="P91" s="56"/>
      <c r="Q91" s="63">
        <f t="shared" si="17"/>
        <v>0</v>
      </c>
      <c r="R91" s="56"/>
      <c r="S91" s="55"/>
      <c r="T91" s="71"/>
      <c r="U91" s="699"/>
      <c r="V91" s="72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6"/>
        <v>3914000</v>
      </c>
      <c r="L92" s="56"/>
      <c r="M92" s="56"/>
      <c r="N92" s="56"/>
      <c r="O92" s="56"/>
      <c r="P92" s="56"/>
      <c r="Q92" s="63">
        <f t="shared" si="17"/>
        <v>0</v>
      </c>
      <c r="R92" s="56"/>
      <c r="S92" s="55"/>
      <c r="T92" s="71"/>
      <c r="U92" s="699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6"/>
        <v>0</v>
      </c>
      <c r="L93" s="56"/>
      <c r="M93" s="56"/>
      <c r="N93" s="56"/>
      <c r="O93" s="56"/>
      <c r="P93" s="56"/>
      <c r="Q93" s="63">
        <f t="shared" si="17"/>
        <v>0</v>
      </c>
      <c r="R93" s="56"/>
      <c r="S93" s="55"/>
      <c r="T93" s="71"/>
      <c r="U93" s="699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6"/>
        <v>4657600</v>
      </c>
      <c r="L94" s="56"/>
      <c r="M94" s="56"/>
      <c r="N94" s="56"/>
      <c r="O94" s="56"/>
      <c r="P94" s="56"/>
      <c r="Q94" s="63">
        <f t="shared" si="17"/>
        <v>0</v>
      </c>
      <c r="R94" s="56"/>
      <c r="S94" s="55"/>
      <c r="T94" s="71"/>
      <c r="U94" s="699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6"/>
        <v>2025000</v>
      </c>
      <c r="L95" s="56"/>
      <c r="M95" s="56"/>
      <c r="N95" s="56"/>
      <c r="O95" s="56"/>
      <c r="P95" s="56"/>
      <c r="Q95" s="63">
        <f t="shared" si="17"/>
        <v>0</v>
      </c>
      <c r="R95" s="56"/>
      <c r="S95" s="68"/>
      <c r="T95" s="71"/>
      <c r="U95" s="699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7"/>
        <v>0</v>
      </c>
      <c r="R96" s="56"/>
      <c r="S96" s="68"/>
      <c r="T96" s="56" t="s">
        <v>2</v>
      </c>
      <c r="U96" s="698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6"/>
        <v>96000</v>
      </c>
      <c r="L97" s="56"/>
      <c r="M97" s="56"/>
      <c r="N97" s="56"/>
      <c r="O97" s="56"/>
      <c r="P97" s="56"/>
      <c r="Q97" s="63">
        <f t="shared" si="17"/>
        <v>0</v>
      </c>
      <c r="R97" s="56"/>
      <c r="S97" s="68"/>
      <c r="T97" s="56" t="s">
        <v>2</v>
      </c>
      <c r="U97" s="698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6"/>
        <v>140000</v>
      </c>
      <c r="L98" s="56"/>
      <c r="M98" s="56"/>
      <c r="N98" s="56"/>
      <c r="O98" s="56"/>
      <c r="P98" s="56"/>
      <c r="Q98" s="63">
        <f t="shared" si="17"/>
        <v>0</v>
      </c>
      <c r="R98" s="56"/>
      <c r="S98" s="68"/>
      <c r="T98" s="56" t="s">
        <v>2</v>
      </c>
      <c r="U98" s="698"/>
      <c r="V98" s="66"/>
      <c r="W98" s="62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6"/>
        <v>690000</v>
      </c>
      <c r="L99" s="56"/>
      <c r="M99" s="56"/>
      <c r="N99" s="56"/>
      <c r="O99" s="56"/>
      <c r="P99" s="56"/>
      <c r="Q99" s="63">
        <f t="shared" si="17"/>
        <v>0</v>
      </c>
      <c r="R99" s="56"/>
      <c r="S99" s="68"/>
      <c r="T99" s="56" t="s">
        <v>2</v>
      </c>
      <c r="U99" s="698"/>
      <c r="V99" s="66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6"/>
        <v>516084</v>
      </c>
      <c r="L100" s="56"/>
      <c r="M100" s="56"/>
      <c r="N100" s="56"/>
      <c r="O100" s="56"/>
      <c r="P100" s="56"/>
      <c r="Q100" s="63">
        <f t="shared" si="17"/>
        <v>0</v>
      </c>
      <c r="R100" s="56"/>
      <c r="S100" s="68"/>
      <c r="T100" s="56" t="s">
        <v>2</v>
      </c>
      <c r="U100" s="698"/>
      <c r="V100" s="66"/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698"/>
      <c r="V101" s="66"/>
      <c r="W101" s="62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698"/>
      <c r="V102" s="66"/>
      <c r="W102" s="62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698"/>
      <c r="V103" s="66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698"/>
      <c r="V104" s="66"/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698"/>
      <c r="V105" s="66"/>
      <c r="W105" s="62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698"/>
      <c r="V106" s="66"/>
      <c r="W106" s="62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41"/>
      <c r="S108" s="68"/>
      <c r="T108" s="56" t="s">
        <v>2</v>
      </c>
      <c r="U108" s="698"/>
      <c r="V108" s="6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698"/>
      <c r="V109" s="6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698"/>
      <c r="V110" s="6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698"/>
      <c r="V111" s="6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41"/>
      <c r="S112" s="56"/>
      <c r="T112" s="56"/>
      <c r="U112" s="513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13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1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41"/>
      <c r="S116" s="56"/>
      <c r="T116" s="56"/>
      <c r="U116" s="57"/>
      <c r="V116" s="69"/>
      <c r="W116" s="77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13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41"/>
      <c r="S118" s="56"/>
      <c r="T118" s="56"/>
      <c r="U118" s="513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13"/>
      <c r="V119" s="56" t="s">
        <v>29</v>
      </c>
      <c r="W119" s="62"/>
      <c r="X119" s="63">
        <f t="shared" si="20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13"/>
      <c r="V120" s="56" t="s">
        <v>29</v>
      </c>
      <c r="W120" s="62"/>
      <c r="X120" s="63">
        <f t="shared" si="20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13"/>
      <c r="V121" s="56" t="s">
        <v>29</v>
      </c>
      <c r="W121" s="62"/>
      <c r="X121" s="63">
        <f t="shared" si="20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41"/>
      <c r="S122" s="56"/>
      <c r="T122" s="56"/>
      <c r="U122" s="513"/>
      <c r="V122" s="56" t="s">
        <v>29</v>
      </c>
      <c r="W122" s="62"/>
      <c r="X122" s="63">
        <f t="shared" si="20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13"/>
      <c r="V123" s="56" t="s">
        <v>29</v>
      </c>
      <c r="W123" s="62"/>
      <c r="X123" s="63">
        <f t="shared" si="20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13"/>
      <c r="V124" s="56" t="s">
        <v>29</v>
      </c>
      <c r="W124" s="62"/>
      <c r="X124" s="63">
        <f t="shared" si="20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13"/>
      <c r="V125" s="56" t="s">
        <v>29</v>
      </c>
      <c r="W125" s="62"/>
      <c r="X125" s="63">
        <f t="shared" si="20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13"/>
      <c r="V126" s="56" t="s">
        <v>29</v>
      </c>
      <c r="W126" s="62"/>
      <c r="X126" s="63">
        <f t="shared" si="20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  <c r="T127" s="56"/>
      <c r="U127" s="513"/>
      <c r="V127" s="56" t="s">
        <v>29</v>
      </c>
      <c r="W127" s="62"/>
      <c r="X127" s="63">
        <f t="shared" si="20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83"/>
      <c r="R163" s="741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4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4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4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41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4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xSplit="7" ySplit="5" topLeftCell="BK6" activePane="bottomRight" state="frozen"/>
      <selection activeCell="L1" sqref="L1"/>
      <selection pane="topRight" activeCell="S1" sqref="S1"/>
      <selection pane="bottomLeft" activeCell="L6" sqref="L6"/>
      <selection pane="bottomRight" activeCell="BL4" sqref="BL4:BS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813" bestFit="1" customWidth="1"/>
    <col min="14" max="14" width="5.42578125" style="14" customWidth="1"/>
    <col min="15" max="15" width="7.5703125" style="14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" style="801" customWidth="1"/>
    <col min="22" max="22" width="5.5703125" style="802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2" max="62" width="13.85546875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811"/>
      <c r="O1" s="792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811"/>
      <c r="O2" s="792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811"/>
      <c r="O3" s="792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812" t="s">
        <v>14</v>
      </c>
      <c r="N5" s="793" t="s">
        <v>15</v>
      </c>
      <c r="O5" s="79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803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787" t="s">
        <v>7748</v>
      </c>
      <c r="N6" s="107">
        <v>20</v>
      </c>
      <c r="O6" s="107" t="s">
        <v>63</v>
      </c>
      <c r="P6" s="117">
        <v>17000</v>
      </c>
      <c r="Q6" s="819">
        <f>P6*N6</f>
        <v>340000</v>
      </c>
      <c r="R6" s="64" t="s">
        <v>6324</v>
      </c>
      <c r="S6" s="56" t="s">
        <v>6932</v>
      </c>
      <c r="T6" s="56" t="s">
        <v>88</v>
      </c>
      <c r="U6" s="116" t="s">
        <v>6587</v>
      </c>
      <c r="V6" s="107" t="s">
        <v>29</v>
      </c>
      <c r="W6" s="76">
        <v>4000</v>
      </c>
      <c r="X6" s="63">
        <f t="shared" ref="X6:X25" si="2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3">AO6*AM6</f>
        <v>0</v>
      </c>
      <c r="AQ6" s="56"/>
      <c r="AR6" s="56"/>
      <c r="AS6" s="258"/>
      <c r="AT6" s="56"/>
      <c r="AU6" s="700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55" t="s">
        <v>7006</v>
      </c>
      <c r="BD6" s="56" t="s">
        <v>403</v>
      </c>
      <c r="BE6" s="854" t="s">
        <v>511</v>
      </c>
      <c r="BF6" s="105" t="s">
        <v>26</v>
      </c>
      <c r="BG6" s="117">
        <v>800000</v>
      </c>
      <c r="BH6" s="819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787" t="s">
        <v>7748</v>
      </c>
      <c r="N7" s="107">
        <v>2</v>
      </c>
      <c r="O7" s="107" t="s">
        <v>703</v>
      </c>
      <c r="P7" s="62">
        <v>28000</v>
      </c>
      <c r="Q7" s="819">
        <f t="shared" ref="Q7:Q16" si="6">P7*N7</f>
        <v>56000</v>
      </c>
      <c r="R7" s="64" t="s">
        <v>6935</v>
      </c>
      <c r="S7" s="56" t="s">
        <v>68</v>
      </c>
      <c r="T7" s="56" t="s">
        <v>69</v>
      </c>
      <c r="U7" s="107">
        <v>2.5</v>
      </c>
      <c r="V7" s="804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ref="AG7:AG22" si="7">AF7*AD7</f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3"/>
        <v>0</v>
      </c>
      <c r="AQ7" s="56"/>
      <c r="AR7" s="56"/>
      <c r="AS7" s="486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56" t="s">
        <v>7003</v>
      </c>
      <c r="BD7" s="56" t="s">
        <v>403</v>
      </c>
      <c r="BE7" s="83">
        <v>1</v>
      </c>
      <c r="BF7" s="599" t="s">
        <v>29</v>
      </c>
      <c r="BG7" s="76">
        <v>920000</v>
      </c>
      <c r="BH7" s="819">
        <f t="shared" ref="BH7:BH38" si="8">BG7*BE7</f>
        <v>920000</v>
      </c>
      <c r="BI7" s="64" t="s">
        <v>7017</v>
      </c>
      <c r="BJ7" s="56" t="s">
        <v>7020</v>
      </c>
      <c r="BK7" s="56"/>
      <c r="BL7" s="56"/>
      <c r="BM7" s="80"/>
      <c r="BN7" s="57"/>
      <c r="BO7" s="72"/>
      <c r="BP7" s="67"/>
      <c r="BQ7" s="63">
        <f t="shared" si="5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787" t="s">
        <v>7773</v>
      </c>
      <c r="N8" s="490">
        <v>1</v>
      </c>
      <c r="O8" s="107" t="s">
        <v>29</v>
      </c>
      <c r="P8" s="76">
        <v>1350000</v>
      </c>
      <c r="Q8" s="819">
        <f t="shared" si="6"/>
        <v>1350000</v>
      </c>
      <c r="R8" s="64" t="s">
        <v>470</v>
      </c>
      <c r="S8" s="56" t="s">
        <v>78</v>
      </c>
      <c r="T8" s="56" t="s">
        <v>79</v>
      </c>
      <c r="U8" s="805">
        <v>1</v>
      </c>
      <c r="V8" s="107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7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3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819">
        <f t="shared" si="8"/>
        <v>7200000</v>
      </c>
      <c r="BI8" s="64" t="s">
        <v>7017</v>
      </c>
      <c r="BJ8" s="56" t="s">
        <v>7020</v>
      </c>
      <c r="BK8" s="56"/>
      <c r="BL8" s="56"/>
      <c r="BM8" s="80"/>
      <c r="BN8" s="57"/>
      <c r="BO8" s="72"/>
      <c r="BP8" s="67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787" t="s">
        <v>7773</v>
      </c>
      <c r="N9" s="281">
        <v>1</v>
      </c>
      <c r="O9" s="107" t="s">
        <v>29</v>
      </c>
      <c r="P9" s="76">
        <v>55000</v>
      </c>
      <c r="Q9" s="819">
        <f t="shared" si="6"/>
        <v>55000</v>
      </c>
      <c r="R9" s="64" t="s">
        <v>470</v>
      </c>
      <c r="S9" s="81" t="s">
        <v>6562</v>
      </c>
      <c r="T9" s="71" t="s">
        <v>403</v>
      </c>
      <c r="U9" s="107">
        <v>4</v>
      </c>
      <c r="V9" s="107" t="s">
        <v>29</v>
      </c>
      <c r="W9" s="62">
        <v>10000</v>
      </c>
      <c r="X9" s="63">
        <f t="shared" si="2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819">
        <f t="shared" si="7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3"/>
        <v>0</v>
      </c>
      <c r="AQ9" s="56"/>
      <c r="AR9" s="56"/>
      <c r="AS9" s="486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7905</v>
      </c>
      <c r="BG9" s="851">
        <f>1500000/4</f>
        <v>375000</v>
      </c>
      <c r="BH9" s="819">
        <f t="shared" si="8"/>
        <v>1500000</v>
      </c>
      <c r="BI9" s="64" t="s">
        <v>7017</v>
      </c>
      <c r="BJ9" s="56" t="s">
        <v>7020</v>
      </c>
      <c r="BK9" s="56"/>
      <c r="BL9" s="56"/>
      <c r="BM9" s="80"/>
      <c r="BN9" s="57"/>
      <c r="BO9" s="72"/>
      <c r="BP9" s="67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787" t="s">
        <v>7756</v>
      </c>
      <c r="N10" s="107">
        <v>12</v>
      </c>
      <c r="O10" s="107" t="s">
        <v>62</v>
      </c>
      <c r="P10" s="76">
        <v>80000</v>
      </c>
      <c r="Q10" s="63">
        <f t="shared" si="6"/>
        <v>960000</v>
      </c>
      <c r="R10" s="64" t="s">
        <v>397</v>
      </c>
      <c r="S10" s="56" t="s">
        <v>802</v>
      </c>
      <c r="T10" s="56" t="s">
        <v>403</v>
      </c>
      <c r="U10" s="490">
        <v>2</v>
      </c>
      <c r="V10" s="107" t="s">
        <v>29</v>
      </c>
      <c r="W10" s="98">
        <v>57500</v>
      </c>
      <c r="X10" s="63">
        <f t="shared" si="2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7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3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55" t="s">
        <v>7009</v>
      </c>
      <c r="BD10" s="56" t="s">
        <v>403</v>
      </c>
      <c r="BE10" s="699">
        <v>1</v>
      </c>
      <c r="BF10" s="56" t="s">
        <v>26</v>
      </c>
      <c r="BG10" s="117">
        <v>260000</v>
      </c>
      <c r="BH10" s="819">
        <f t="shared" si="8"/>
        <v>260000</v>
      </c>
      <c r="BI10" s="64" t="s">
        <v>7017</v>
      </c>
      <c r="BJ10" s="56" t="s">
        <v>7020</v>
      </c>
      <c r="BK10" s="60"/>
      <c r="BL10" s="56"/>
      <c r="BM10" s="80"/>
      <c r="BN10" s="57"/>
      <c r="BO10" s="72"/>
      <c r="BP10" s="67"/>
      <c r="BQ10" s="63">
        <f t="shared" si="5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787" t="s">
        <v>7756</v>
      </c>
      <c r="N11" s="107">
        <v>3</v>
      </c>
      <c r="O11" s="107" t="s">
        <v>703</v>
      </c>
      <c r="P11" s="76">
        <v>30000</v>
      </c>
      <c r="Q11" s="819">
        <f t="shared" si="6"/>
        <v>90000</v>
      </c>
      <c r="R11" s="64" t="s">
        <v>6935</v>
      </c>
      <c r="S11" s="56" t="s">
        <v>95</v>
      </c>
      <c r="T11" s="56" t="s">
        <v>96</v>
      </c>
      <c r="U11" s="107">
        <v>0.3</v>
      </c>
      <c r="V11" s="107" t="s">
        <v>63</v>
      </c>
      <c r="W11" s="77">
        <v>75000</v>
      </c>
      <c r="X11" s="63">
        <f t="shared" si="2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 t="shared" si="7"/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3"/>
        <v>0</v>
      </c>
      <c r="AQ11" s="56"/>
      <c r="AR11" s="56"/>
      <c r="AS11" s="486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819">
        <f t="shared" si="8"/>
        <v>215000</v>
      </c>
      <c r="BI11" s="64" t="s">
        <v>7017</v>
      </c>
      <c r="BJ11" s="56" t="s">
        <v>7020</v>
      </c>
      <c r="BK11" s="56"/>
      <c r="BL11" s="56"/>
      <c r="BM11" s="75"/>
      <c r="BN11" s="61"/>
      <c r="BO11" s="56"/>
      <c r="BP11" s="98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4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786" t="s">
        <v>7818</v>
      </c>
      <c r="N12" s="107">
        <v>5</v>
      </c>
      <c r="O12" s="107" t="s">
        <v>29</v>
      </c>
      <c r="P12" s="76">
        <v>28500</v>
      </c>
      <c r="Q12" s="63">
        <f t="shared" si="6"/>
        <v>142500</v>
      </c>
      <c r="R12" s="64" t="s">
        <v>397</v>
      </c>
      <c r="S12" s="74" t="s">
        <v>6563</v>
      </c>
      <c r="T12" s="56" t="s">
        <v>57</v>
      </c>
      <c r="U12" s="107">
        <v>4</v>
      </c>
      <c r="V12" s="107" t="s">
        <v>29</v>
      </c>
      <c r="W12" s="76">
        <v>4000</v>
      </c>
      <c r="X12" s="63">
        <f t="shared" si="2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7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3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819">
        <f t="shared" si="8"/>
        <v>215000</v>
      </c>
      <c r="BI12" s="64" t="s">
        <v>7017</v>
      </c>
      <c r="BJ12" s="56" t="s">
        <v>7020</v>
      </c>
      <c r="BK12" s="68"/>
      <c r="BL12" s="55"/>
      <c r="BM12" s="75"/>
      <c r="BN12" s="57"/>
      <c r="BO12" s="72"/>
      <c r="BP12" s="62"/>
      <c r="BQ12" s="63">
        <f t="shared" si="5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788" t="s">
        <v>7814</v>
      </c>
      <c r="N13" s="107">
        <v>6</v>
      </c>
      <c r="O13" s="107" t="s">
        <v>29</v>
      </c>
      <c r="P13" s="76">
        <v>15000</v>
      </c>
      <c r="Q13" s="819">
        <f t="shared" si="6"/>
        <v>90000</v>
      </c>
      <c r="R13" s="64" t="s">
        <v>470</v>
      </c>
      <c r="S13" s="56" t="s">
        <v>429</v>
      </c>
      <c r="T13" s="56" t="s">
        <v>444</v>
      </c>
      <c r="U13" s="107">
        <v>1</v>
      </c>
      <c r="V13" s="107" t="s">
        <v>29</v>
      </c>
      <c r="W13" s="76">
        <v>2500</v>
      </c>
      <c r="X13" s="63">
        <f t="shared" si="2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>SUM(AG6:AG12)</f>
        <v>5179999.99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3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819">
        <f t="shared" si="8"/>
        <v>1900000</v>
      </c>
      <c r="BI13" s="64" t="s">
        <v>7017</v>
      </c>
      <c r="BJ13" s="56" t="s">
        <v>7020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787" t="s">
        <v>6949</v>
      </c>
      <c r="N14" s="107">
        <v>2</v>
      </c>
      <c r="O14" s="107" t="s">
        <v>29</v>
      </c>
      <c r="P14" s="76">
        <v>600000</v>
      </c>
      <c r="Q14" s="819">
        <f t="shared" si="6"/>
        <v>1200000</v>
      </c>
      <c r="R14" s="64" t="s">
        <v>516</v>
      </c>
      <c r="S14" s="56" t="s">
        <v>6741</v>
      </c>
      <c r="T14" s="56" t="s">
        <v>444</v>
      </c>
      <c r="U14" s="107">
        <v>2</v>
      </c>
      <c r="V14" s="107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si="7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3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819">
        <f t="shared" si="8"/>
        <v>450000</v>
      </c>
      <c r="BI14" s="64" t="s">
        <v>7017</v>
      </c>
      <c r="BJ14" s="56" t="s">
        <v>7020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787" t="s">
        <v>6949</v>
      </c>
      <c r="N15" s="107">
        <v>6</v>
      </c>
      <c r="O15" s="107" t="s">
        <v>29</v>
      </c>
      <c r="P15" s="117">
        <v>25000</v>
      </c>
      <c r="Q15" s="819">
        <f t="shared" si="6"/>
        <v>150000</v>
      </c>
      <c r="R15" s="64" t="s">
        <v>516</v>
      </c>
      <c r="S15" s="56" t="s">
        <v>368</v>
      </c>
      <c r="T15" s="56" t="s">
        <v>141</v>
      </c>
      <c r="U15" s="107">
        <v>1</v>
      </c>
      <c r="V15" s="107" t="s">
        <v>29</v>
      </c>
      <c r="W15" s="76">
        <v>900000</v>
      </c>
      <c r="X15" s="63">
        <f t="shared" si="2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7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 t="shared" si="8"/>
        <v>215000</v>
      </c>
      <c r="BI15" s="64" t="s">
        <v>7017</v>
      </c>
      <c r="BJ15" s="56" t="s">
        <v>7020</v>
      </c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87" t="s">
        <v>6949</v>
      </c>
      <c r="N16" s="107">
        <v>1</v>
      </c>
      <c r="O16" s="107" t="s">
        <v>29</v>
      </c>
      <c r="P16" s="76">
        <v>300000</v>
      </c>
      <c r="Q16" s="63">
        <f t="shared" si="6"/>
        <v>300000</v>
      </c>
      <c r="R16" s="64" t="s">
        <v>397</v>
      </c>
      <c r="S16" s="68" t="s">
        <v>6934</v>
      </c>
      <c r="T16" s="56" t="s">
        <v>6605</v>
      </c>
      <c r="U16" s="107">
        <v>2</v>
      </c>
      <c r="V16" s="107" t="s">
        <v>703</v>
      </c>
      <c r="W16" s="62">
        <v>28000</v>
      </c>
      <c r="X16" s="819">
        <f t="shared" si="2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7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 t="shared" si="8"/>
        <v>171000</v>
      </c>
      <c r="BI16" s="64" t="s">
        <v>6727</v>
      </c>
      <c r="BJ16" s="56" t="s">
        <v>7020</v>
      </c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787" t="s">
        <v>6949</v>
      </c>
      <c r="N17" s="107">
        <v>1</v>
      </c>
      <c r="O17" s="107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16" t="s">
        <v>6835</v>
      </c>
      <c r="V17" s="107" t="s">
        <v>703</v>
      </c>
      <c r="W17" s="76">
        <v>30000</v>
      </c>
      <c r="X17" s="819">
        <f t="shared" si="2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7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 t="shared" si="8"/>
        <v>125000</v>
      </c>
      <c r="BI17" s="64" t="s">
        <v>6727</v>
      </c>
      <c r="BJ17" s="56" t="s">
        <v>7020</v>
      </c>
      <c r="BL17" s="56"/>
      <c r="BM17" s="56"/>
      <c r="BN17" s="107"/>
      <c r="BO17" s="72"/>
      <c r="BP17" s="58"/>
      <c r="BQ17" s="63">
        <f t="shared" si="5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826" t="s">
        <v>88</v>
      </c>
      <c r="N18" s="107">
        <v>2</v>
      </c>
      <c r="O18" s="107" t="s">
        <v>29</v>
      </c>
      <c r="P18" s="76">
        <v>1725000</v>
      </c>
      <c r="Q18" s="819">
        <f>P18*N18</f>
        <v>3450000</v>
      </c>
      <c r="R18" s="64" t="s">
        <v>401</v>
      </c>
      <c r="S18" s="60" t="s">
        <v>6735</v>
      </c>
      <c r="T18" s="56" t="s">
        <v>403</v>
      </c>
      <c r="U18" s="490">
        <v>1</v>
      </c>
      <c r="V18" s="107" t="s">
        <v>29</v>
      </c>
      <c r="W18" s="76">
        <v>1350000</v>
      </c>
      <c r="X18" s="819">
        <f t="shared" si="2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7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410" t="s">
        <v>7021</v>
      </c>
      <c r="BD18" s="410" t="s">
        <v>7022</v>
      </c>
      <c r="BE18" s="411">
        <v>1</v>
      </c>
      <c r="BF18" s="415" t="s">
        <v>29</v>
      </c>
      <c r="BG18" s="432">
        <v>93500</v>
      </c>
      <c r="BH18" s="63">
        <f t="shared" si="8"/>
        <v>93500</v>
      </c>
      <c r="BI18" s="414" t="s">
        <v>6727</v>
      </c>
      <c r="BJ18" s="56" t="s">
        <v>7020</v>
      </c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826" t="s">
        <v>88</v>
      </c>
      <c r="N19" s="107">
        <v>2</v>
      </c>
      <c r="O19" s="107" t="s">
        <v>29</v>
      </c>
      <c r="P19" s="76">
        <v>185000</v>
      </c>
      <c r="Q19" s="819">
        <f t="shared" ref="Q19:Q38" si="9">P19*N19</f>
        <v>370000</v>
      </c>
      <c r="R19" s="64" t="s">
        <v>401</v>
      </c>
      <c r="S19" s="81" t="s">
        <v>6712</v>
      </c>
      <c r="T19" s="235" t="s">
        <v>403</v>
      </c>
      <c r="U19" s="281">
        <v>1</v>
      </c>
      <c r="V19" s="107" t="s">
        <v>29</v>
      </c>
      <c r="W19" s="76">
        <v>55000</v>
      </c>
      <c r="X19" s="819">
        <f t="shared" ref="X19:X24" si="10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7"/>
        <v>0</v>
      </c>
      <c r="AH19" s="64"/>
      <c r="AI19" s="56"/>
      <c r="AK19" s="55"/>
      <c r="AL19" s="75"/>
      <c r="AM19" s="57"/>
      <c r="AN19" s="66"/>
      <c r="AO19" s="62"/>
      <c r="AP19" s="63">
        <f t="shared" si="3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8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826" t="s">
        <v>88</v>
      </c>
      <c r="N20" s="107">
        <v>2</v>
      </c>
      <c r="O20" s="107" t="s">
        <v>29</v>
      </c>
      <c r="P20" s="76">
        <v>50000</v>
      </c>
      <c r="Q20" s="819">
        <f t="shared" si="9"/>
        <v>100000</v>
      </c>
      <c r="R20" s="64" t="s">
        <v>401</v>
      </c>
      <c r="S20" s="56" t="s">
        <v>6788</v>
      </c>
      <c r="T20" s="56" t="s">
        <v>398</v>
      </c>
      <c r="U20" s="107">
        <v>1</v>
      </c>
      <c r="V20" s="107" t="s">
        <v>29</v>
      </c>
      <c r="W20" s="76">
        <v>12500</v>
      </c>
      <c r="X20" s="63">
        <f t="shared" si="10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7"/>
        <v>0</v>
      </c>
      <c r="AH20" s="64"/>
      <c r="AI20" s="56"/>
      <c r="AK20" s="56"/>
      <c r="AL20" s="75"/>
      <c r="AM20" s="56"/>
      <c r="AN20" s="56"/>
      <c r="AO20" s="58"/>
      <c r="AP20" s="63">
        <f t="shared" si="3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8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85" t="s">
        <v>6720</v>
      </c>
      <c r="N21" s="107">
        <v>10</v>
      </c>
      <c r="O21" s="795" t="s">
        <v>29</v>
      </c>
      <c r="P21" s="62">
        <v>125000</v>
      </c>
      <c r="Q21" s="63">
        <f t="shared" si="9"/>
        <v>1250000</v>
      </c>
      <c r="R21" s="64" t="s">
        <v>397</v>
      </c>
      <c r="S21" s="56" t="s">
        <v>7058</v>
      </c>
      <c r="T21" s="235" t="s">
        <v>6946</v>
      </c>
      <c r="U21" s="107">
        <v>6</v>
      </c>
      <c r="V21" s="107" t="s">
        <v>29</v>
      </c>
      <c r="W21" s="76">
        <v>15000</v>
      </c>
      <c r="X21" s="819">
        <f t="shared" si="10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7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8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85" t="s">
        <v>7863</v>
      </c>
      <c r="N22" s="490">
        <v>10</v>
      </c>
      <c r="O22" s="281" t="s">
        <v>26</v>
      </c>
      <c r="P22" s="76">
        <v>65000</v>
      </c>
      <c r="Q22" s="822">
        <f t="shared" si="9"/>
        <v>650000</v>
      </c>
      <c r="R22" s="825" t="s">
        <v>6723</v>
      </c>
      <c r="S22" s="56" t="s">
        <v>6948</v>
      </c>
      <c r="T22" s="56" t="s">
        <v>6949</v>
      </c>
      <c r="U22" s="107">
        <v>2</v>
      </c>
      <c r="V22" s="107" t="s">
        <v>29</v>
      </c>
      <c r="W22" s="76">
        <v>600000</v>
      </c>
      <c r="X22" s="819">
        <f t="shared" si="10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7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8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785" t="s">
        <v>7863</v>
      </c>
      <c r="N23" s="116" t="s">
        <v>6587</v>
      </c>
      <c r="O23" s="107" t="s">
        <v>29</v>
      </c>
      <c r="P23" s="76">
        <v>450000</v>
      </c>
      <c r="Q23" s="822">
        <f t="shared" si="9"/>
        <v>1800000</v>
      </c>
      <c r="R23" s="825" t="s">
        <v>6723</v>
      </c>
      <c r="S23" s="55" t="s">
        <v>6947</v>
      </c>
      <c r="T23" s="56" t="s">
        <v>6949</v>
      </c>
      <c r="U23" s="107">
        <v>6</v>
      </c>
      <c r="V23" s="107" t="s">
        <v>29</v>
      </c>
      <c r="W23" s="117">
        <v>25000</v>
      </c>
      <c r="X23" s="819">
        <f t="shared" si="10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8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5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85" t="s">
        <v>7863</v>
      </c>
      <c r="N24" s="107">
        <v>2</v>
      </c>
      <c r="O24" s="107" t="s">
        <v>29</v>
      </c>
      <c r="P24" s="76">
        <v>550000</v>
      </c>
      <c r="Q24" s="822">
        <f t="shared" si="9"/>
        <v>1100000</v>
      </c>
      <c r="R24" s="825" t="s">
        <v>6723</v>
      </c>
      <c r="S24" s="68" t="s">
        <v>7025</v>
      </c>
      <c r="T24" s="71" t="s">
        <v>7026</v>
      </c>
      <c r="U24" s="107">
        <v>2</v>
      </c>
      <c r="V24" s="96" t="s">
        <v>29</v>
      </c>
      <c r="W24" s="62">
        <v>1200000</v>
      </c>
      <c r="X24" s="63">
        <f t="shared" si="10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 t="shared" si="8"/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785" t="s">
        <v>7863</v>
      </c>
      <c r="N25" s="107">
        <v>1</v>
      </c>
      <c r="O25" s="107" t="s">
        <v>26</v>
      </c>
      <c r="P25" s="76">
        <v>650000</v>
      </c>
      <c r="Q25" s="822">
        <f t="shared" si="9"/>
        <v>650000</v>
      </c>
      <c r="R25" s="825" t="s">
        <v>7018</v>
      </c>
      <c r="S25" s="264" t="s">
        <v>465</v>
      </c>
      <c r="T25" s="264" t="s">
        <v>449</v>
      </c>
      <c r="U25" s="107">
        <v>20</v>
      </c>
      <c r="V25" s="107" t="s">
        <v>63</v>
      </c>
      <c r="W25" s="117">
        <v>17000</v>
      </c>
      <c r="X25" s="819">
        <f t="shared" si="2"/>
        <v>340000</v>
      </c>
      <c r="Y25" s="64" t="s">
        <v>6324</v>
      </c>
      <c r="Z25" s="56"/>
      <c r="AA25" s="64"/>
      <c r="AB25" s="56"/>
      <c r="AC25" s="824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 t="shared" si="8"/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815" t="s">
        <v>7780</v>
      </c>
      <c r="N26" s="107">
        <v>2</v>
      </c>
      <c r="O26" s="107" t="s">
        <v>29</v>
      </c>
      <c r="P26" s="76">
        <v>55000</v>
      </c>
      <c r="Q26" s="822">
        <f t="shared" si="9"/>
        <v>110000</v>
      </c>
      <c r="R26" s="64" t="s">
        <v>6723</v>
      </c>
      <c r="S26" s="56" t="s">
        <v>6936</v>
      </c>
      <c r="T26" s="56" t="s">
        <v>6708</v>
      </c>
      <c r="U26" s="107">
        <v>6</v>
      </c>
      <c r="V26" s="107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 t="shared" si="8"/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814" t="s">
        <v>7816</v>
      </c>
      <c r="N27" s="107">
        <v>1</v>
      </c>
      <c r="O27" s="107" t="s">
        <v>29</v>
      </c>
      <c r="P27" s="76">
        <v>290000</v>
      </c>
      <c r="Q27" s="822">
        <f t="shared" si="9"/>
        <v>290000</v>
      </c>
      <c r="R27" s="64" t="s">
        <v>6990</v>
      </c>
      <c r="S27" s="56" t="s">
        <v>990</v>
      </c>
      <c r="T27" s="56" t="s">
        <v>30</v>
      </c>
      <c r="U27" s="107">
        <v>1</v>
      </c>
      <c r="V27" s="107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63">
        <f t="shared" si="8"/>
        <v>0</v>
      </c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814" t="s">
        <v>7816</v>
      </c>
      <c r="N28" s="281">
        <v>1</v>
      </c>
      <c r="O28" s="107" t="s">
        <v>29</v>
      </c>
      <c r="P28" s="76">
        <v>140000</v>
      </c>
      <c r="Q28" s="822">
        <f t="shared" si="9"/>
        <v>140000</v>
      </c>
      <c r="R28" s="64" t="s">
        <v>6990</v>
      </c>
      <c r="S28" s="56" t="s">
        <v>6940</v>
      </c>
      <c r="T28" s="56" t="s">
        <v>6586</v>
      </c>
      <c r="U28" s="107">
        <v>1</v>
      </c>
      <c r="V28" s="107" t="s">
        <v>29</v>
      </c>
      <c r="W28" s="436">
        <v>263250</v>
      </c>
      <c r="X28" s="63">
        <f t="shared" ref="X28:X41" si="11">W28*U28</f>
        <v>263250</v>
      </c>
      <c r="Y28" s="64" t="s">
        <v>490</v>
      </c>
      <c r="Z28" s="56" t="s">
        <v>6941</v>
      </c>
      <c r="AB28" s="56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2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3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814" t="s">
        <v>7816</v>
      </c>
      <c r="N29" s="107">
        <v>1</v>
      </c>
      <c r="O29" s="107" t="s">
        <v>29</v>
      </c>
      <c r="P29" s="76">
        <v>180000</v>
      </c>
      <c r="Q29" s="822">
        <f t="shared" si="9"/>
        <v>180000</v>
      </c>
      <c r="R29" s="64" t="s">
        <v>6990</v>
      </c>
      <c r="S29" s="68" t="s">
        <v>6481</v>
      </c>
      <c r="T29" s="56" t="s">
        <v>6488</v>
      </c>
      <c r="U29" s="490">
        <v>1</v>
      </c>
      <c r="V29" s="107" t="s">
        <v>29</v>
      </c>
      <c r="W29" s="76">
        <v>2175000</v>
      </c>
      <c r="X29" s="63">
        <f t="shared" si="11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6"/>
      <c r="BD29" s="56"/>
      <c r="BE29" s="57"/>
      <c r="BF29" s="72"/>
      <c r="BG29" s="76"/>
      <c r="BH29" s="63">
        <f t="shared" si="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787" t="s">
        <v>6642</v>
      </c>
      <c r="N30" s="107">
        <v>10</v>
      </c>
      <c r="O30" s="107" t="s">
        <v>29</v>
      </c>
      <c r="P30" s="117">
        <v>1650000</v>
      </c>
      <c r="Q30" s="63">
        <f t="shared" si="9"/>
        <v>16500000</v>
      </c>
      <c r="R30" s="64" t="s">
        <v>397</v>
      </c>
      <c r="S30" s="68" t="s">
        <v>6481</v>
      </c>
      <c r="T30" s="56" t="s">
        <v>6490</v>
      </c>
      <c r="U30" s="490">
        <v>1</v>
      </c>
      <c r="V30" s="107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6"/>
      <c r="BF30" s="65"/>
      <c r="BG30" s="56"/>
      <c r="BH30" s="63">
        <f>SUM(BH6:BH29)</f>
        <v>16301715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787" t="s">
        <v>6642</v>
      </c>
      <c r="N31" s="107">
        <v>1</v>
      </c>
      <c r="O31" s="795" t="s">
        <v>29</v>
      </c>
      <c r="P31" s="62">
        <v>725000</v>
      </c>
      <c r="Q31" s="63">
        <f t="shared" si="9"/>
        <v>725000</v>
      </c>
      <c r="R31" s="64" t="s">
        <v>397</v>
      </c>
      <c r="S31" s="707" t="s">
        <v>6719</v>
      </c>
      <c r="T31" s="708" t="s">
        <v>6720</v>
      </c>
      <c r="U31" s="805">
        <v>2</v>
      </c>
      <c r="V31" s="806" t="s">
        <v>29</v>
      </c>
      <c r="W31" s="744">
        <v>125000</v>
      </c>
      <c r="X31" s="712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13"/>
        <v>0</v>
      </c>
      <c r="AZ31" s="64"/>
      <c r="BA31" s="56"/>
      <c r="BC31" s="56"/>
      <c r="BD31" s="56"/>
      <c r="BE31" s="56"/>
      <c r="BF31" s="65"/>
      <c r="BG31" s="56"/>
      <c r="BH31" s="63">
        <f t="shared" si="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787" t="s">
        <v>6642</v>
      </c>
      <c r="N32" s="107">
        <v>9</v>
      </c>
      <c r="O32" s="107" t="s">
        <v>29</v>
      </c>
      <c r="P32" s="67">
        <v>1050000</v>
      </c>
      <c r="Q32" s="63">
        <f t="shared" si="9"/>
        <v>9450000</v>
      </c>
      <c r="R32" s="64" t="s">
        <v>397</v>
      </c>
      <c r="S32" s="105" t="s">
        <v>6722</v>
      </c>
      <c r="T32" s="708" t="s">
        <v>6720</v>
      </c>
      <c r="U32" s="805">
        <v>2</v>
      </c>
      <c r="V32" s="805" t="s">
        <v>29</v>
      </c>
      <c r="W32" s="745">
        <v>50000</v>
      </c>
      <c r="X32" s="712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13"/>
        <v>0</v>
      </c>
      <c r="AZ32" s="64"/>
      <c r="BA32" s="56"/>
      <c r="BC32" s="56"/>
      <c r="BD32" s="56"/>
      <c r="BE32" s="56"/>
      <c r="BF32" s="65"/>
      <c r="BG32" s="56"/>
      <c r="BH32" s="63">
        <f t="shared" si="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787" t="s">
        <v>7773</v>
      </c>
      <c r="N33" s="107">
        <v>1</v>
      </c>
      <c r="O33" s="107" t="s">
        <v>29</v>
      </c>
      <c r="P33" s="76">
        <v>920000</v>
      </c>
      <c r="Q33" s="819">
        <f t="shared" si="9"/>
        <v>920000</v>
      </c>
      <c r="R33" s="64" t="s">
        <v>7017</v>
      </c>
      <c r="S33" s="56" t="s">
        <v>6880</v>
      </c>
      <c r="T33" s="56" t="s">
        <v>6960</v>
      </c>
      <c r="U33" s="107">
        <v>1</v>
      </c>
      <c r="V33" s="795" t="s">
        <v>29</v>
      </c>
      <c r="W33" s="62">
        <v>1700000</v>
      </c>
      <c r="X33" s="63">
        <f t="shared" si="11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6"/>
      <c r="BF33" s="65"/>
      <c r="BG33" s="56"/>
      <c r="BH33" s="63">
        <f t="shared" si="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787" t="s">
        <v>7773</v>
      </c>
      <c r="N34" s="116" t="s">
        <v>511</v>
      </c>
      <c r="O34" s="107" t="s">
        <v>29</v>
      </c>
      <c r="P34" s="117">
        <v>450000</v>
      </c>
      <c r="Q34" s="819">
        <f t="shared" si="9"/>
        <v>450000</v>
      </c>
      <c r="R34" s="64" t="s">
        <v>7017</v>
      </c>
      <c r="S34" s="55" t="s">
        <v>6719</v>
      </c>
      <c r="T34" s="75" t="s">
        <v>6720</v>
      </c>
      <c r="U34" s="107">
        <v>1</v>
      </c>
      <c r="V34" s="795" t="s">
        <v>29</v>
      </c>
      <c r="W34" s="62">
        <v>125000</v>
      </c>
      <c r="X34" s="63">
        <f t="shared" si="11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56"/>
      <c r="BF34" s="65"/>
      <c r="BG34" s="56"/>
      <c r="BH34" s="63">
        <f t="shared" si="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787" t="s">
        <v>7773</v>
      </c>
      <c r="N35" s="116" t="s">
        <v>511</v>
      </c>
      <c r="O35" s="107" t="s">
        <v>29</v>
      </c>
      <c r="P35" s="117">
        <v>1900000</v>
      </c>
      <c r="Q35" s="819">
        <f t="shared" si="9"/>
        <v>1900000</v>
      </c>
      <c r="R35" s="64" t="s">
        <v>7017</v>
      </c>
      <c r="S35" s="105" t="s">
        <v>6722</v>
      </c>
      <c r="T35" s="708" t="s">
        <v>6720</v>
      </c>
      <c r="U35" s="805">
        <v>1</v>
      </c>
      <c r="V35" s="805" t="s">
        <v>29</v>
      </c>
      <c r="W35" s="745">
        <v>50000</v>
      </c>
      <c r="X35" s="63">
        <f t="shared" si="11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6"/>
      <c r="BF35" s="65"/>
      <c r="BG35" s="56"/>
      <c r="BH35" s="63">
        <f t="shared" si="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 t="s">
        <v>7006</v>
      </c>
      <c r="M36" s="787" t="s">
        <v>7773</v>
      </c>
      <c r="N36" s="116" t="s">
        <v>511</v>
      </c>
      <c r="O36" s="107" t="s">
        <v>26</v>
      </c>
      <c r="P36" s="117">
        <v>800000</v>
      </c>
      <c r="Q36" s="819">
        <f t="shared" si="9"/>
        <v>800000</v>
      </c>
      <c r="R36" s="64" t="s">
        <v>7017</v>
      </c>
      <c r="S36" s="56" t="s">
        <v>7053</v>
      </c>
      <c r="T36" s="56" t="s">
        <v>6963</v>
      </c>
      <c r="U36" s="490">
        <v>1</v>
      </c>
      <c r="V36" s="107" t="s">
        <v>26</v>
      </c>
      <c r="W36" s="76">
        <v>1950000</v>
      </c>
      <c r="X36" s="63">
        <f t="shared" si="11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 t="s">
        <v>7008</v>
      </c>
      <c r="M37" s="787" t="s">
        <v>7773</v>
      </c>
      <c r="N37" s="116" t="s">
        <v>511</v>
      </c>
      <c r="O37" s="107" t="s">
        <v>26</v>
      </c>
      <c r="P37" s="117">
        <v>215000</v>
      </c>
      <c r="Q37" s="819">
        <f t="shared" si="9"/>
        <v>215000</v>
      </c>
      <c r="R37" s="64" t="s">
        <v>7017</v>
      </c>
      <c r="S37" s="56" t="s">
        <v>7053</v>
      </c>
      <c r="T37" s="56" t="s">
        <v>6964</v>
      </c>
      <c r="U37" s="490">
        <v>1</v>
      </c>
      <c r="V37" s="107" t="s">
        <v>26</v>
      </c>
      <c r="W37" s="76">
        <v>1950000</v>
      </c>
      <c r="X37" s="63">
        <f t="shared" si="11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 t="s">
        <v>7007</v>
      </c>
      <c r="M38" s="787" t="s">
        <v>7773</v>
      </c>
      <c r="N38" s="116" t="s">
        <v>511</v>
      </c>
      <c r="O38" s="107" t="s">
        <v>26</v>
      </c>
      <c r="P38" s="117">
        <v>215000</v>
      </c>
      <c r="Q38" s="819">
        <f t="shared" si="9"/>
        <v>215000</v>
      </c>
      <c r="R38" s="64" t="s">
        <v>7017</v>
      </c>
      <c r="S38" s="56" t="s">
        <v>6971</v>
      </c>
      <c r="T38" s="127" t="s">
        <v>6972</v>
      </c>
      <c r="U38" s="107">
        <v>1</v>
      </c>
      <c r="V38" s="107" t="s">
        <v>29</v>
      </c>
      <c r="W38" s="76">
        <v>1725000</v>
      </c>
      <c r="X38" s="819">
        <f t="shared" si="11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 t="s">
        <v>7009</v>
      </c>
      <c r="M39" s="787" t="s">
        <v>7773</v>
      </c>
      <c r="N39" s="796">
        <v>1</v>
      </c>
      <c r="O39" s="107" t="s">
        <v>26</v>
      </c>
      <c r="P39" s="117">
        <v>260000</v>
      </c>
      <c r="Q39" s="819">
        <f>P39*N39</f>
        <v>260000</v>
      </c>
      <c r="R39" s="64" t="s">
        <v>7017</v>
      </c>
      <c r="S39" s="56" t="s">
        <v>6971</v>
      </c>
      <c r="T39" s="127" t="s">
        <v>6973</v>
      </c>
      <c r="U39" s="107">
        <v>1</v>
      </c>
      <c r="V39" s="107" t="s">
        <v>29</v>
      </c>
      <c r="W39" s="76">
        <v>1725000</v>
      </c>
      <c r="X39" s="819">
        <f t="shared" si="11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 t="s">
        <v>7010</v>
      </c>
      <c r="M40" s="787" t="s">
        <v>7773</v>
      </c>
      <c r="N40" s="116" t="s">
        <v>511</v>
      </c>
      <c r="O40" s="107" t="s">
        <v>26</v>
      </c>
      <c r="P40" s="117">
        <v>1500000</v>
      </c>
      <c r="Q40" s="819">
        <f t="shared" ref="Q40:Q102" si="16">P40*N40</f>
        <v>1500000</v>
      </c>
      <c r="R40" s="64" t="s">
        <v>7017</v>
      </c>
      <c r="S40" s="74" t="s">
        <v>6952</v>
      </c>
      <c r="T40" s="56" t="s">
        <v>88</v>
      </c>
      <c r="U40" s="107">
        <v>2</v>
      </c>
      <c r="V40" s="107" t="s">
        <v>29</v>
      </c>
      <c r="W40" s="76">
        <v>185000</v>
      </c>
      <c r="X40" s="819">
        <f t="shared" si="11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 t="s">
        <v>7011</v>
      </c>
      <c r="M41" s="787" t="s">
        <v>7773</v>
      </c>
      <c r="N41" s="116" t="s">
        <v>6587</v>
      </c>
      <c r="O41" s="107" t="s">
        <v>29</v>
      </c>
      <c r="P41" s="117">
        <v>1800000</v>
      </c>
      <c r="Q41" s="819">
        <f t="shared" si="16"/>
        <v>7200000</v>
      </c>
      <c r="R41" s="64" t="s">
        <v>7017</v>
      </c>
      <c r="S41" s="56" t="s">
        <v>6953</v>
      </c>
      <c r="T41" s="56" t="s">
        <v>88</v>
      </c>
      <c r="U41" s="107">
        <v>2</v>
      </c>
      <c r="V41" s="107" t="s">
        <v>29</v>
      </c>
      <c r="W41" s="76">
        <v>50000</v>
      </c>
      <c r="X41" s="819">
        <f t="shared" si="11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 t="s">
        <v>7012</v>
      </c>
      <c r="M42" s="787" t="s">
        <v>7773</v>
      </c>
      <c r="N42" s="116" t="s">
        <v>511</v>
      </c>
      <c r="O42" s="107" t="s">
        <v>29</v>
      </c>
      <c r="P42" s="62">
        <v>215000</v>
      </c>
      <c r="Q42" s="63">
        <f t="shared" si="16"/>
        <v>215000</v>
      </c>
      <c r="R42" s="64" t="s">
        <v>397</v>
      </c>
      <c r="S42" s="56" t="s">
        <v>802</v>
      </c>
      <c r="T42" s="56" t="s">
        <v>403</v>
      </c>
      <c r="U42" s="490">
        <v>2</v>
      </c>
      <c r="V42" s="107" t="s">
        <v>29</v>
      </c>
      <c r="W42" s="98">
        <v>57500</v>
      </c>
      <c r="X42" s="63">
        <f t="shared" ref="X42:X72" si="17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 t="s">
        <v>7013</v>
      </c>
      <c r="M43" s="787" t="s">
        <v>7773</v>
      </c>
      <c r="N43" s="253">
        <v>10</v>
      </c>
      <c r="O43" s="107" t="s">
        <v>29</v>
      </c>
      <c r="P43" s="131">
        <v>1500</v>
      </c>
      <c r="Q43" s="63">
        <f t="shared" si="16"/>
        <v>15000</v>
      </c>
      <c r="R43" s="64" t="s">
        <v>397</v>
      </c>
      <c r="S43" s="55" t="s">
        <v>6363</v>
      </c>
      <c r="T43" s="75" t="s">
        <v>74</v>
      </c>
      <c r="U43" s="107">
        <v>1.5</v>
      </c>
      <c r="V43" s="490" t="s">
        <v>203</v>
      </c>
      <c r="W43" s="77">
        <v>26800</v>
      </c>
      <c r="X43" s="63">
        <f t="shared" si="17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 t="s">
        <v>7014</v>
      </c>
      <c r="M44" s="787" t="s">
        <v>7773</v>
      </c>
      <c r="N44" s="116" t="s">
        <v>7015</v>
      </c>
      <c r="O44" s="107" t="s">
        <v>29</v>
      </c>
      <c r="P44" s="62">
        <v>20000</v>
      </c>
      <c r="Q44" s="63">
        <f t="shared" si="16"/>
        <v>120000</v>
      </c>
      <c r="R44" s="64" t="s">
        <v>397</v>
      </c>
      <c r="S44" s="55" t="s">
        <v>7019</v>
      </c>
      <c r="T44" s="56" t="s">
        <v>6335</v>
      </c>
      <c r="U44" s="107">
        <v>10</v>
      </c>
      <c r="V44" s="107" t="s">
        <v>29</v>
      </c>
      <c r="W44" s="62">
        <v>1565</v>
      </c>
      <c r="X44" s="63">
        <f t="shared" si="17"/>
        <v>15650</v>
      </c>
      <c r="Y44" s="64" t="s">
        <v>6723</v>
      </c>
      <c r="Z44" s="56"/>
      <c r="AA44" s="135"/>
      <c r="AB44" s="74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 t="s">
        <v>7016</v>
      </c>
      <c r="M45" s="787" t="s">
        <v>7773</v>
      </c>
      <c r="N45" s="120" t="s">
        <v>388</v>
      </c>
      <c r="O45" s="107" t="s">
        <v>26</v>
      </c>
      <c r="P45" s="121">
        <v>20000</v>
      </c>
      <c r="Q45" s="63">
        <f t="shared" si="16"/>
        <v>40000</v>
      </c>
      <c r="R45" s="64" t="s">
        <v>397</v>
      </c>
      <c r="S45" s="56" t="s">
        <v>178</v>
      </c>
      <c r="T45" s="80" t="s">
        <v>6386</v>
      </c>
      <c r="U45" s="805">
        <v>1</v>
      </c>
      <c r="V45" s="281" t="s">
        <v>25</v>
      </c>
      <c r="W45" s="77">
        <v>90675</v>
      </c>
      <c r="X45" s="63">
        <f t="shared" si="17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107"/>
      <c r="P46" s="117"/>
      <c r="Q46" s="63">
        <f t="shared" si="16"/>
        <v>0</v>
      </c>
      <c r="R46" s="64"/>
      <c r="S46" s="56" t="s">
        <v>376</v>
      </c>
      <c r="T46" s="56" t="s">
        <v>135</v>
      </c>
      <c r="U46" s="107">
        <v>1</v>
      </c>
      <c r="V46" s="107" t="s">
        <v>25</v>
      </c>
      <c r="W46" s="56">
        <v>75000</v>
      </c>
      <c r="X46" s="63">
        <f t="shared" si="17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107"/>
      <c r="P47" s="121"/>
      <c r="Q47" s="63">
        <f t="shared" si="16"/>
        <v>0</v>
      </c>
      <c r="R47" s="64"/>
      <c r="S47" s="55" t="s">
        <v>6683</v>
      </c>
      <c r="T47" s="56" t="s">
        <v>6684</v>
      </c>
      <c r="U47" s="107">
        <v>1</v>
      </c>
      <c r="V47" s="107" t="s">
        <v>29</v>
      </c>
      <c r="W47" s="117">
        <v>60000</v>
      </c>
      <c r="X47" s="204">
        <f t="shared" si="17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107"/>
      <c r="O48" s="107"/>
      <c r="P48" s="77"/>
      <c r="Q48" s="63">
        <f t="shared" si="16"/>
        <v>0</v>
      </c>
      <c r="R48" s="64"/>
      <c r="S48" s="56" t="s">
        <v>432</v>
      </c>
      <c r="T48" s="71" t="s">
        <v>6876</v>
      </c>
      <c r="U48" s="107">
        <v>11</v>
      </c>
      <c r="V48" s="107" t="s">
        <v>29</v>
      </c>
      <c r="W48" s="62">
        <v>1565</v>
      </c>
      <c r="X48" s="63">
        <f t="shared" si="17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 t="s">
        <v>7812</v>
      </c>
      <c r="M49" s="787" t="s">
        <v>7813</v>
      </c>
      <c r="N49" s="107">
        <v>1</v>
      </c>
      <c r="O49" s="107" t="s">
        <v>7743</v>
      </c>
      <c r="P49" s="62">
        <v>20000</v>
      </c>
      <c r="Q49" s="819">
        <f t="shared" si="16"/>
        <v>20000</v>
      </c>
      <c r="R49" s="64" t="s">
        <v>470</v>
      </c>
      <c r="S49" s="74" t="s">
        <v>6875</v>
      </c>
      <c r="T49" s="56" t="s">
        <v>141</v>
      </c>
      <c r="U49" s="107">
        <v>1</v>
      </c>
      <c r="V49" s="107" t="s">
        <v>25</v>
      </c>
      <c r="W49" s="62">
        <v>400000</v>
      </c>
      <c r="X49" s="63">
        <f t="shared" si="17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 t="s">
        <v>7055</v>
      </c>
      <c r="M50" s="788" t="s">
        <v>7780</v>
      </c>
      <c r="N50" s="138" t="s">
        <v>388</v>
      </c>
      <c r="O50" s="107" t="s">
        <v>203</v>
      </c>
      <c r="P50" s="139">
        <v>12000</v>
      </c>
      <c r="Q50" s="819">
        <f t="shared" si="16"/>
        <v>24000</v>
      </c>
      <c r="R50" s="64" t="s">
        <v>7815</v>
      </c>
      <c r="S50" s="56"/>
      <c r="T50" s="56"/>
      <c r="U50" s="490"/>
      <c r="V50" s="107"/>
      <c r="W50" s="76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 t="s">
        <v>7055</v>
      </c>
      <c r="M51" s="788" t="s">
        <v>7780</v>
      </c>
      <c r="N51" s="138" t="s">
        <v>388</v>
      </c>
      <c r="O51" s="107" t="s">
        <v>203</v>
      </c>
      <c r="P51" s="139">
        <v>12000</v>
      </c>
      <c r="Q51" s="819">
        <f t="shared" si="16"/>
        <v>24000</v>
      </c>
      <c r="R51" s="64" t="s">
        <v>7817</v>
      </c>
      <c r="S51" s="56"/>
      <c r="T51" s="56"/>
      <c r="U51" s="107"/>
      <c r="V51" s="107"/>
      <c r="W51" s="62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235"/>
      <c r="N52" s="140"/>
      <c r="O52" s="107"/>
      <c r="P52" s="141"/>
      <c r="Q52" s="63">
        <f t="shared" si="16"/>
        <v>0</v>
      </c>
      <c r="R52" s="64"/>
      <c r="S52" s="56"/>
      <c r="T52" s="56"/>
      <c r="U52" s="116"/>
      <c r="V52" s="107"/>
      <c r="W52" s="117"/>
      <c r="X52" s="63">
        <f t="shared" si="17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235"/>
      <c r="N53" s="116"/>
      <c r="O53" s="107"/>
      <c r="P53" s="117"/>
      <c r="Q53" s="63">
        <f t="shared" si="16"/>
        <v>0</v>
      </c>
      <c r="R53" s="64"/>
      <c r="S53" s="56" t="s">
        <v>7812</v>
      </c>
      <c r="T53" s="787" t="s">
        <v>7813</v>
      </c>
      <c r="U53" s="107">
        <v>1</v>
      </c>
      <c r="V53" s="107" t="s">
        <v>7743</v>
      </c>
      <c r="W53" s="62">
        <v>20000</v>
      </c>
      <c r="X53" s="819">
        <f t="shared" si="17"/>
        <v>20000</v>
      </c>
      <c r="Y53" s="64" t="s">
        <v>470</v>
      </c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235"/>
      <c r="N54" s="116"/>
      <c r="O54" s="107"/>
      <c r="P54" s="117"/>
      <c r="Q54" s="63">
        <f t="shared" si="16"/>
        <v>0</v>
      </c>
      <c r="R54" s="64"/>
      <c r="S54" s="56" t="s">
        <v>7055</v>
      </c>
      <c r="T54" s="788" t="s">
        <v>7780</v>
      </c>
      <c r="U54" s="138" t="s">
        <v>388</v>
      </c>
      <c r="V54" s="107" t="s">
        <v>203</v>
      </c>
      <c r="W54" s="139">
        <v>12000</v>
      </c>
      <c r="X54" s="819">
        <f t="shared" si="17"/>
        <v>24000</v>
      </c>
      <c r="Y54" s="64" t="s">
        <v>7815</v>
      </c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235"/>
      <c r="N55" s="138"/>
      <c r="O55" s="107"/>
      <c r="P55" s="139"/>
      <c r="Q55" s="63">
        <f>SUM(Q6:Q54)</f>
        <v>55476500</v>
      </c>
      <c r="R55" s="64"/>
      <c r="S55" s="56" t="s">
        <v>7055</v>
      </c>
      <c r="T55" s="788" t="s">
        <v>7780</v>
      </c>
      <c r="U55" s="138" t="s">
        <v>388</v>
      </c>
      <c r="V55" s="107" t="s">
        <v>203</v>
      </c>
      <c r="W55" s="139">
        <v>12000</v>
      </c>
      <c r="X55" s="819">
        <f t="shared" si="17"/>
        <v>24000</v>
      </c>
      <c r="Y55" s="64" t="s">
        <v>7817</v>
      </c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235"/>
      <c r="N56" s="116"/>
      <c r="O56" s="107"/>
      <c r="P56" s="117"/>
      <c r="Q56" s="63">
        <f t="shared" si="16"/>
        <v>0</v>
      </c>
      <c r="R56" s="64"/>
      <c r="S56" s="56" t="s">
        <v>6984</v>
      </c>
      <c r="T56" s="785" t="s">
        <v>7863</v>
      </c>
      <c r="U56" s="107">
        <v>1</v>
      </c>
      <c r="V56" s="107" t="s">
        <v>26</v>
      </c>
      <c r="W56" s="76">
        <v>650000</v>
      </c>
      <c r="X56" s="822">
        <f t="shared" si="17"/>
        <v>650000</v>
      </c>
      <c r="Y56" s="64" t="s">
        <v>7018</v>
      </c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235"/>
      <c r="N57" s="116"/>
      <c r="O57" s="107"/>
      <c r="P57" s="117"/>
      <c r="Q57" s="63">
        <f t="shared" si="16"/>
        <v>0</v>
      </c>
      <c r="R57" s="64"/>
      <c r="S57" s="56" t="s">
        <v>6987</v>
      </c>
      <c r="T57" s="815" t="s">
        <v>7780</v>
      </c>
      <c r="U57" s="107">
        <v>2</v>
      </c>
      <c r="V57" s="107" t="s">
        <v>29</v>
      </c>
      <c r="W57" s="76">
        <v>55000</v>
      </c>
      <c r="X57" s="822">
        <f t="shared" si="17"/>
        <v>110000</v>
      </c>
      <c r="Y57" s="64" t="s">
        <v>6723</v>
      </c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235"/>
      <c r="N58" s="116"/>
      <c r="O58" s="107"/>
      <c r="P58" s="117"/>
      <c r="Q58" s="63">
        <f t="shared" si="16"/>
        <v>0</v>
      </c>
      <c r="R58" s="64"/>
      <c r="S58" s="68" t="s">
        <v>6985</v>
      </c>
      <c r="T58" s="785" t="s">
        <v>7863</v>
      </c>
      <c r="U58" s="490">
        <v>10</v>
      </c>
      <c r="V58" s="281" t="s">
        <v>26</v>
      </c>
      <c r="W58" s="76">
        <v>65000</v>
      </c>
      <c r="X58" s="822">
        <f t="shared" si="17"/>
        <v>650000</v>
      </c>
      <c r="Y58" s="825" t="s">
        <v>6723</v>
      </c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65"/>
      <c r="N59" s="107"/>
      <c r="O59" s="107"/>
      <c r="P59" s="58"/>
      <c r="Q59" s="63">
        <f t="shared" si="16"/>
        <v>0</v>
      </c>
      <c r="R59" s="56"/>
      <c r="S59" s="55" t="s">
        <v>6982</v>
      </c>
      <c r="T59" s="785" t="s">
        <v>7863</v>
      </c>
      <c r="U59" s="116" t="s">
        <v>6587</v>
      </c>
      <c r="V59" s="107" t="s">
        <v>29</v>
      </c>
      <c r="W59" s="76">
        <v>450000</v>
      </c>
      <c r="X59" s="822">
        <f t="shared" si="17"/>
        <v>1800000</v>
      </c>
      <c r="Y59" s="825" t="s">
        <v>6723</v>
      </c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65"/>
      <c r="N60" s="107"/>
      <c r="O60" s="107"/>
      <c r="P60" s="58"/>
      <c r="Q60" s="63">
        <f t="shared" si="16"/>
        <v>0</v>
      </c>
      <c r="R60" s="56"/>
      <c r="S60" s="56" t="s">
        <v>6983</v>
      </c>
      <c r="T60" s="785" t="s">
        <v>7863</v>
      </c>
      <c r="U60" s="107">
        <v>2</v>
      </c>
      <c r="V60" s="107" t="s">
        <v>29</v>
      </c>
      <c r="W60" s="76">
        <v>550000</v>
      </c>
      <c r="X60" s="822">
        <f t="shared" si="17"/>
        <v>1100000</v>
      </c>
      <c r="Y60" s="825" t="s">
        <v>6723</v>
      </c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65"/>
      <c r="N61" s="107"/>
      <c r="O61" s="107"/>
      <c r="P61" s="58"/>
      <c r="Q61" s="63">
        <f t="shared" si="16"/>
        <v>0</v>
      </c>
      <c r="R61" s="56"/>
      <c r="S61" s="264"/>
      <c r="T61" s="867"/>
      <c r="U61" s="525"/>
      <c r="V61" s="868"/>
      <c r="W61" s="436"/>
      <c r="X61" s="853"/>
      <c r="Y61" s="408"/>
      <c r="Z61" s="264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65"/>
      <c r="N62" s="107"/>
      <c r="O62" s="107"/>
      <c r="P62" s="56"/>
      <c r="Q62" s="63">
        <f t="shared" si="16"/>
        <v>0</v>
      </c>
      <c r="R62" s="56"/>
      <c r="S62" s="264"/>
      <c r="T62" s="867"/>
      <c r="U62" s="525"/>
      <c r="V62" s="868"/>
      <c r="W62" s="436"/>
      <c r="X62" s="853"/>
      <c r="Y62" s="408"/>
      <c r="Z62" s="264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65"/>
      <c r="N63" s="107"/>
      <c r="O63" s="107"/>
      <c r="P63" s="56"/>
      <c r="Q63" s="63">
        <f t="shared" si="16"/>
        <v>0</v>
      </c>
      <c r="R63" s="56"/>
      <c r="S63" s="56"/>
      <c r="T63" s="56"/>
      <c r="U63" s="805"/>
      <c r="V63" s="281"/>
      <c r="W63" s="77"/>
      <c r="X63" s="63">
        <f t="shared" si="1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65"/>
      <c r="N64" s="107"/>
      <c r="O64" s="107"/>
      <c r="P64" s="56"/>
      <c r="Q64" s="63">
        <f t="shared" si="16"/>
        <v>0</v>
      </c>
      <c r="R64" s="56"/>
      <c r="S64" s="55"/>
      <c r="T64" s="75"/>
      <c r="U64" s="107"/>
      <c r="V64" s="795"/>
      <c r="W64" s="62"/>
      <c r="X64" s="63">
        <f>SUM(X6:X63)</f>
        <v>27394190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65"/>
      <c r="N65" s="107"/>
      <c r="O65" s="107"/>
      <c r="P65" s="56"/>
      <c r="Q65" s="63">
        <f t="shared" si="16"/>
        <v>0</v>
      </c>
      <c r="R65" s="56"/>
      <c r="S65" s="56"/>
      <c r="T65" s="56"/>
      <c r="U65" s="807"/>
      <c r="V65" s="804"/>
      <c r="W65" s="77"/>
      <c r="X65" s="63">
        <f t="shared" si="1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65"/>
      <c r="N66" s="107"/>
      <c r="O66" s="107"/>
      <c r="P66" s="56"/>
      <c r="Q66" s="63">
        <f t="shared" si="16"/>
        <v>0</v>
      </c>
      <c r="R66" s="56"/>
      <c r="S66" s="56"/>
      <c r="T66" s="56"/>
      <c r="U66" s="807"/>
      <c r="V66" s="804"/>
      <c r="W66" s="77"/>
      <c r="X66" s="63">
        <f>SUM(X64,AG13,BH30)</f>
        <v>48875904.990000002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65"/>
      <c r="N67" s="107"/>
      <c r="O67" s="107"/>
      <c r="P67" s="56"/>
      <c r="Q67" s="63">
        <f t="shared" si="16"/>
        <v>0</v>
      </c>
      <c r="R67" s="56"/>
      <c r="S67" s="56"/>
      <c r="T67" s="56"/>
      <c r="U67" s="807"/>
      <c r="V67" s="804"/>
      <c r="W67" s="77"/>
      <c r="X67" s="63">
        <f t="shared" si="1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65"/>
      <c r="N68" s="107"/>
      <c r="O68" s="107"/>
      <c r="P68" s="56"/>
      <c r="Q68" s="63">
        <f t="shared" si="16"/>
        <v>0</v>
      </c>
      <c r="R68" s="56"/>
      <c r="S68" s="55"/>
      <c r="T68" s="56"/>
      <c r="U68" s="107"/>
      <c r="V68" s="107"/>
      <c r="W68" s="62"/>
      <c r="X68" s="63">
        <f t="shared" si="17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65"/>
      <c r="N69" s="107"/>
      <c r="O69" s="107"/>
      <c r="P69" s="56"/>
      <c r="Q69" s="63">
        <f t="shared" si="16"/>
        <v>0</v>
      </c>
      <c r="R69" s="56"/>
      <c r="S69" s="55"/>
      <c r="T69" s="56"/>
      <c r="U69" s="490"/>
      <c r="V69" s="107"/>
      <c r="W69" s="62"/>
      <c r="X69" s="63">
        <f t="shared" si="17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65"/>
      <c r="N70" s="107"/>
      <c r="O70" s="107"/>
      <c r="P70" s="56"/>
      <c r="Q70" s="63">
        <f t="shared" si="16"/>
        <v>0</v>
      </c>
      <c r="R70" s="56"/>
      <c r="S70" s="55"/>
      <c r="T70" s="56"/>
      <c r="U70" s="107"/>
      <c r="V70" s="804"/>
      <c r="W70" s="77"/>
      <c r="X70" s="63">
        <f t="shared" si="17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65"/>
      <c r="N71" s="107"/>
      <c r="O71" s="107"/>
      <c r="P71" s="56"/>
      <c r="Q71" s="63">
        <f t="shared" si="16"/>
        <v>0</v>
      </c>
      <c r="R71" s="56"/>
      <c r="S71" s="56"/>
      <c r="T71" s="72"/>
      <c r="U71" s="796"/>
      <c r="V71" s="107"/>
      <c r="W71" s="117"/>
      <c r="X71" s="63">
        <f t="shared" si="17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65"/>
      <c r="N72" s="107"/>
      <c r="O72" s="107"/>
      <c r="P72" s="56"/>
      <c r="Q72" s="63">
        <f t="shared" si="16"/>
        <v>0</v>
      </c>
      <c r="R72" s="56"/>
      <c r="S72" s="55"/>
      <c r="T72" s="56"/>
      <c r="U72" s="107"/>
      <c r="V72" s="107"/>
      <c r="W72" s="62"/>
      <c r="X72" s="63">
        <f t="shared" si="17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65"/>
      <c r="N73" s="107"/>
      <c r="O73" s="107"/>
      <c r="P73" s="56"/>
      <c r="Q73" s="63">
        <f t="shared" si="16"/>
        <v>0</v>
      </c>
      <c r="R73" s="56"/>
      <c r="S73" s="55"/>
      <c r="T73" s="56"/>
      <c r="U73" s="107"/>
      <c r="V73" s="107"/>
      <c r="W73" s="62"/>
      <c r="X73" s="63">
        <f t="shared" ref="X73:X89" si="19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65"/>
      <c r="N74" s="107"/>
      <c r="O74" s="107"/>
      <c r="P74" s="56"/>
      <c r="Q74" s="63">
        <f t="shared" si="16"/>
        <v>0</v>
      </c>
      <c r="R74" s="56"/>
      <c r="S74" s="55"/>
      <c r="T74" s="56"/>
      <c r="U74" s="107"/>
      <c r="V74" s="107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65"/>
      <c r="N75" s="107"/>
      <c r="O75" s="107"/>
      <c r="P75" s="56"/>
      <c r="Q75" s="63">
        <f t="shared" si="16"/>
        <v>0</v>
      </c>
      <c r="R75" s="56"/>
      <c r="S75" s="56"/>
      <c r="T75" s="56"/>
      <c r="U75" s="116"/>
      <c r="V75" s="107"/>
      <c r="W75" s="11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65"/>
      <c r="N76" s="107"/>
      <c r="O76" s="107"/>
      <c r="P76" s="56"/>
      <c r="Q76" s="63">
        <f t="shared" si="16"/>
        <v>0</v>
      </c>
      <c r="R76" s="56"/>
      <c r="S76" s="56"/>
      <c r="T76" s="56"/>
      <c r="U76" s="107"/>
      <c r="V76" s="107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65"/>
      <c r="N77" s="107"/>
      <c r="O77" s="107"/>
      <c r="P77" s="56"/>
      <c r="Q77" s="63">
        <f t="shared" si="16"/>
        <v>0</v>
      </c>
      <c r="R77" s="56"/>
      <c r="S77" s="56"/>
      <c r="T77" s="56"/>
      <c r="U77" s="107"/>
      <c r="V77" s="107"/>
      <c r="W77" s="62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65"/>
      <c r="N78" s="107"/>
      <c r="O78" s="107"/>
      <c r="P78" s="56"/>
      <c r="Q78" s="63">
        <f t="shared" si="16"/>
        <v>0</v>
      </c>
      <c r="R78" s="56"/>
      <c r="S78" s="68"/>
      <c r="T78" s="56"/>
      <c r="U78" s="107"/>
      <c r="V78" s="107"/>
      <c r="W78" s="62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65"/>
      <c r="N79" s="107"/>
      <c r="O79" s="107"/>
      <c r="P79" s="56"/>
      <c r="Q79" s="63">
        <f t="shared" si="16"/>
        <v>0</v>
      </c>
      <c r="R79" s="56"/>
      <c r="S79" s="56"/>
      <c r="T79" s="56"/>
      <c r="U79" s="490"/>
      <c r="V79" s="107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65"/>
      <c r="N80" s="107"/>
      <c r="O80" s="107"/>
      <c r="P80" s="56"/>
      <c r="Q80" s="63">
        <f t="shared" si="16"/>
        <v>0</v>
      </c>
      <c r="R80" s="56"/>
      <c r="S80" s="95"/>
      <c r="T80" s="56"/>
      <c r="U80" s="805"/>
      <c r="V80" s="107"/>
      <c r="W80" s="77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65"/>
      <c r="N81" s="107"/>
      <c r="O81" s="107"/>
      <c r="P81" s="56"/>
      <c r="Q81" s="63">
        <f t="shared" si="16"/>
        <v>0</v>
      </c>
      <c r="R81" s="56"/>
      <c r="S81" s="56"/>
      <c r="T81" s="71"/>
      <c r="U81" s="107"/>
      <c r="V81" s="107"/>
      <c r="W81" s="58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65"/>
      <c r="N82" s="107"/>
      <c r="O82" s="107"/>
      <c r="P82" s="56"/>
      <c r="Q82" s="63">
        <f t="shared" si="16"/>
        <v>0</v>
      </c>
      <c r="R82" s="56"/>
      <c r="S82" s="56"/>
      <c r="T82" s="56"/>
      <c r="U82" s="107"/>
      <c r="V82" s="107"/>
      <c r="W82" s="62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65"/>
      <c r="N83" s="107"/>
      <c r="O83" s="107"/>
      <c r="P83" s="56"/>
      <c r="Q83" s="63">
        <f t="shared" si="16"/>
        <v>0</v>
      </c>
      <c r="R83" s="56"/>
      <c r="S83" s="55"/>
      <c r="T83" s="56"/>
      <c r="U83" s="107"/>
      <c r="V83" s="107"/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65"/>
      <c r="N84" s="107"/>
      <c r="O84" s="107"/>
      <c r="P84" s="56"/>
      <c r="Q84" s="63">
        <f t="shared" si="16"/>
        <v>0</v>
      </c>
      <c r="R84" s="56"/>
      <c r="S84" s="55"/>
      <c r="T84" s="56"/>
      <c r="U84" s="107"/>
      <c r="V84" s="107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65"/>
      <c r="N85" s="107"/>
      <c r="O85" s="107"/>
      <c r="P85" s="56"/>
      <c r="Q85" s="63">
        <f t="shared" si="16"/>
        <v>0</v>
      </c>
      <c r="R85" s="56"/>
      <c r="S85" s="56"/>
      <c r="T85" s="74"/>
      <c r="U85" s="107"/>
      <c r="V85" s="107"/>
      <c r="W85" s="77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65"/>
      <c r="N86" s="107"/>
      <c r="O86" s="107"/>
      <c r="P86" s="56"/>
      <c r="Q86" s="63">
        <f t="shared" si="16"/>
        <v>0</v>
      </c>
      <c r="R86" s="56"/>
      <c r="S86" s="55"/>
      <c r="T86" s="75"/>
      <c r="U86" s="107"/>
      <c r="V86" s="107"/>
      <c r="W86" s="76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65"/>
      <c r="N87" s="107"/>
      <c r="O87" s="107"/>
      <c r="P87" s="56"/>
      <c r="Q87" s="63">
        <f t="shared" si="16"/>
        <v>0</v>
      </c>
      <c r="R87" s="56"/>
      <c r="S87" s="56"/>
      <c r="T87" s="71"/>
      <c r="U87" s="796"/>
      <c r="V87" s="107"/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65"/>
      <c r="N88" s="107"/>
      <c r="O88" s="107"/>
      <c r="P88" s="56"/>
      <c r="Q88" s="63">
        <f t="shared" si="16"/>
        <v>0</v>
      </c>
      <c r="R88" s="56"/>
      <c r="S88" s="56"/>
      <c r="T88" s="56"/>
      <c r="U88" s="107"/>
      <c r="V88" s="107"/>
      <c r="W88" s="77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65"/>
      <c r="N89" s="107"/>
      <c r="O89" s="107"/>
      <c r="P89" s="56"/>
      <c r="Q89" s="63">
        <f t="shared" si="16"/>
        <v>0</v>
      </c>
      <c r="R89" s="56"/>
      <c r="S89" s="56"/>
      <c r="T89" s="56"/>
      <c r="U89" s="490"/>
      <c r="V89" s="107"/>
      <c r="W89" s="76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65"/>
      <c r="N90" s="107"/>
      <c r="O90" s="107"/>
      <c r="P90" s="56"/>
      <c r="Q90" s="63">
        <f t="shared" si="16"/>
        <v>0</v>
      </c>
      <c r="R90" s="56"/>
      <c r="S90" s="55"/>
      <c r="T90" s="56"/>
      <c r="U90" s="107"/>
      <c r="V90" s="107"/>
      <c r="W90" s="76"/>
      <c r="X90" s="63">
        <f t="shared" ref="X90:X135" si="20">W90*U90</f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65"/>
      <c r="N91" s="107"/>
      <c r="O91" s="107"/>
      <c r="P91" s="56"/>
      <c r="Q91" s="63">
        <f t="shared" si="16"/>
        <v>0</v>
      </c>
      <c r="R91" s="56"/>
      <c r="S91" s="56"/>
      <c r="T91" s="71"/>
      <c r="U91" s="796"/>
      <c r="V91" s="107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65"/>
      <c r="N92" s="107"/>
      <c r="O92" s="107"/>
      <c r="P92" s="56"/>
      <c r="Q92" s="63">
        <f t="shared" si="16"/>
        <v>0</v>
      </c>
      <c r="R92" s="56"/>
      <c r="S92" s="55"/>
      <c r="T92" s="56"/>
      <c r="U92" s="808"/>
      <c r="V92" s="107"/>
      <c r="W92" s="76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65"/>
      <c r="N93" s="107"/>
      <c r="O93" s="107"/>
      <c r="P93" s="56"/>
      <c r="Q93" s="63">
        <f t="shared" si="16"/>
        <v>0</v>
      </c>
      <c r="R93" s="56"/>
      <c r="S93" s="55"/>
      <c r="T93" s="75"/>
      <c r="U93" s="490"/>
      <c r="V93" s="107"/>
      <c r="W93" s="77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65"/>
      <c r="N94" s="107"/>
      <c r="O94" s="107"/>
      <c r="P94" s="56"/>
      <c r="Q94" s="63">
        <f t="shared" si="16"/>
        <v>0</v>
      </c>
      <c r="R94" s="56"/>
      <c r="S94" s="55"/>
      <c r="T94" s="71"/>
      <c r="U94" s="796"/>
      <c r="V94" s="107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65"/>
      <c r="N95" s="107"/>
      <c r="O95" s="107"/>
      <c r="P95" s="56"/>
      <c r="Q95" s="63">
        <f t="shared" si="16"/>
        <v>0</v>
      </c>
      <c r="R95" s="56"/>
      <c r="S95" s="55"/>
      <c r="T95" s="71"/>
      <c r="U95" s="796"/>
      <c r="V95" s="107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65"/>
      <c r="N96" s="107"/>
      <c r="O96" s="107"/>
      <c r="P96" s="56"/>
      <c r="Q96" s="63">
        <f t="shared" si="16"/>
        <v>0</v>
      </c>
      <c r="R96" s="56"/>
      <c r="S96" s="55"/>
      <c r="T96" s="71"/>
      <c r="U96" s="796"/>
      <c r="V96" s="107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65"/>
      <c r="N97" s="107"/>
      <c r="O97" s="107"/>
      <c r="P97" s="56"/>
      <c r="Q97" s="63">
        <f t="shared" si="16"/>
        <v>0</v>
      </c>
      <c r="R97" s="56"/>
      <c r="S97" s="55"/>
      <c r="T97" s="71"/>
      <c r="U97" s="796"/>
      <c r="V97" s="107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65"/>
      <c r="N98" s="107"/>
      <c r="O98" s="107"/>
      <c r="P98" s="56"/>
      <c r="Q98" s="63">
        <f t="shared" si="16"/>
        <v>0</v>
      </c>
      <c r="R98" s="56"/>
      <c r="S98" s="55"/>
      <c r="T98" s="71"/>
      <c r="U98" s="796"/>
      <c r="V98" s="107"/>
      <c r="W98" s="62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65"/>
      <c r="N99" s="107"/>
      <c r="O99" s="107"/>
      <c r="P99" s="56"/>
      <c r="Q99" s="63">
        <f t="shared" si="16"/>
        <v>0</v>
      </c>
      <c r="R99" s="56"/>
      <c r="S99" s="55"/>
      <c r="T99" s="71"/>
      <c r="U99" s="796"/>
      <c r="V99" s="107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65"/>
      <c r="N100" s="107"/>
      <c r="O100" s="107"/>
      <c r="P100" s="56"/>
      <c r="Q100" s="63">
        <f t="shared" si="16"/>
        <v>0</v>
      </c>
      <c r="R100" s="56"/>
      <c r="S100" s="55"/>
      <c r="T100" s="71"/>
      <c r="U100" s="796"/>
      <c r="V100" s="107"/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65"/>
      <c r="N101" s="107"/>
      <c r="O101" s="107"/>
      <c r="P101" s="56"/>
      <c r="Q101" s="63">
        <f t="shared" si="16"/>
        <v>0</v>
      </c>
      <c r="R101" s="56"/>
      <c r="S101" s="55"/>
      <c r="T101" s="71"/>
      <c r="U101" s="796"/>
      <c r="V101" s="107"/>
      <c r="W101" s="62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65"/>
      <c r="N102" s="107"/>
      <c r="O102" s="107"/>
      <c r="P102" s="56"/>
      <c r="Q102" s="63">
        <f t="shared" si="16"/>
        <v>0</v>
      </c>
      <c r="R102" s="56"/>
      <c r="S102" s="55"/>
      <c r="T102" s="71"/>
      <c r="U102" s="796"/>
      <c r="V102" s="107"/>
      <c r="W102" s="62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65"/>
      <c r="N103" s="107"/>
      <c r="O103" s="107"/>
      <c r="P103" s="56"/>
      <c r="Q103" s="63">
        <f t="shared" ref="Q103:Q121" si="23">P103*N103</f>
        <v>0</v>
      </c>
      <c r="R103" s="56"/>
      <c r="S103" s="68"/>
      <c r="T103" s="71"/>
      <c r="U103" s="796"/>
      <c r="V103" s="107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65"/>
      <c r="N104" s="107"/>
      <c r="O104" s="107"/>
      <c r="P104" s="56"/>
      <c r="Q104" s="63">
        <f t="shared" si="23"/>
        <v>0</v>
      </c>
      <c r="R104" s="56"/>
      <c r="S104" s="68"/>
      <c r="T104" s="56" t="s">
        <v>2</v>
      </c>
      <c r="U104" s="809"/>
      <c r="V104" s="795"/>
      <c r="W104" s="62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65"/>
      <c r="N105" s="107"/>
      <c r="O105" s="107"/>
      <c r="P105" s="56"/>
      <c r="Q105" s="63">
        <f t="shared" si="23"/>
        <v>0</v>
      </c>
      <c r="R105" s="56"/>
      <c r="S105" s="68"/>
      <c r="T105" s="56" t="s">
        <v>2</v>
      </c>
      <c r="U105" s="809"/>
      <c r="V105" s="795"/>
      <c r="W105" s="62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65"/>
      <c r="N106" s="107"/>
      <c r="O106" s="107"/>
      <c r="P106" s="56"/>
      <c r="Q106" s="63">
        <f t="shared" si="23"/>
        <v>0</v>
      </c>
      <c r="R106" s="56"/>
      <c r="S106" s="68"/>
      <c r="T106" s="56" t="s">
        <v>2</v>
      </c>
      <c r="U106" s="809"/>
      <c r="V106" s="795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65"/>
      <c r="N107" s="107"/>
      <c r="O107" s="107"/>
      <c r="P107" s="56"/>
      <c r="Q107" s="63">
        <f t="shared" si="23"/>
        <v>0</v>
      </c>
      <c r="R107" s="56"/>
      <c r="S107" s="68"/>
      <c r="T107" s="56" t="s">
        <v>2</v>
      </c>
      <c r="U107" s="809"/>
      <c r="V107" s="795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65"/>
      <c r="N108" s="107"/>
      <c r="O108" s="107"/>
      <c r="P108" s="56"/>
      <c r="Q108" s="63">
        <f t="shared" si="23"/>
        <v>0</v>
      </c>
      <c r="R108" s="56"/>
      <c r="S108" s="68"/>
      <c r="T108" s="56" t="s">
        <v>2</v>
      </c>
      <c r="U108" s="809"/>
      <c r="V108" s="795"/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65"/>
      <c r="N109" s="107"/>
      <c r="O109" s="107"/>
      <c r="P109" s="56"/>
      <c r="Q109" s="63">
        <f t="shared" si="23"/>
        <v>0</v>
      </c>
      <c r="R109" s="56"/>
      <c r="S109" s="68"/>
      <c r="T109" s="56" t="s">
        <v>2</v>
      </c>
      <c r="U109" s="809"/>
      <c r="V109" s="795"/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65"/>
      <c r="N110" s="107"/>
      <c r="O110" s="107"/>
      <c r="P110" s="56"/>
      <c r="Q110" s="63">
        <f t="shared" si="23"/>
        <v>0</v>
      </c>
      <c r="R110" s="56"/>
      <c r="S110" s="68"/>
      <c r="T110" s="56" t="s">
        <v>2</v>
      </c>
      <c r="U110" s="809"/>
      <c r="V110" s="795"/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65"/>
      <c r="N111" s="107"/>
      <c r="O111" s="107"/>
      <c r="P111" s="56"/>
      <c r="Q111" s="63">
        <f t="shared" si="23"/>
        <v>0</v>
      </c>
      <c r="R111" s="56"/>
      <c r="S111" s="68"/>
      <c r="T111" s="56" t="s">
        <v>2</v>
      </c>
      <c r="U111" s="809"/>
      <c r="V111" s="795"/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65"/>
      <c r="N112" s="107"/>
      <c r="O112" s="107"/>
      <c r="P112" s="56"/>
      <c r="Q112" s="63">
        <f t="shared" si="23"/>
        <v>0</v>
      </c>
      <c r="R112" s="56"/>
      <c r="S112" s="68"/>
      <c r="T112" s="56" t="s">
        <v>2</v>
      </c>
      <c r="U112" s="809"/>
      <c r="V112" s="795"/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65"/>
      <c r="N113" s="107"/>
      <c r="O113" s="107"/>
      <c r="P113" s="56"/>
      <c r="Q113" s="63">
        <f t="shared" si="23"/>
        <v>0</v>
      </c>
      <c r="R113" s="56"/>
      <c r="S113" s="68"/>
      <c r="T113" s="56" t="s">
        <v>2</v>
      </c>
      <c r="U113" s="809"/>
      <c r="V113" s="795"/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65"/>
      <c r="N114" s="107"/>
      <c r="O114" s="107"/>
      <c r="P114" s="56"/>
      <c r="Q114" s="63">
        <f t="shared" si="23"/>
        <v>0</v>
      </c>
      <c r="R114" s="56"/>
      <c r="S114" s="68"/>
      <c r="T114" s="56" t="s">
        <v>2</v>
      </c>
      <c r="U114" s="809"/>
      <c r="V114" s="795"/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65"/>
      <c r="N115" s="107"/>
      <c r="O115" s="107"/>
      <c r="P115" s="56"/>
      <c r="Q115" s="63">
        <f t="shared" si="23"/>
        <v>0</v>
      </c>
      <c r="R115" s="56"/>
      <c r="S115" s="68"/>
      <c r="T115" s="56"/>
      <c r="U115" s="490"/>
      <c r="V115" s="804"/>
      <c r="W115" s="77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65"/>
      <c r="N116" s="107"/>
      <c r="O116" s="107"/>
      <c r="P116" s="56"/>
      <c r="Q116" s="63">
        <f t="shared" si="23"/>
        <v>0</v>
      </c>
      <c r="R116" s="56"/>
      <c r="S116" s="68"/>
      <c r="T116" s="56" t="s">
        <v>2</v>
      </c>
      <c r="U116" s="809"/>
      <c r="V116" s="795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65"/>
      <c r="N117" s="107"/>
      <c r="O117" s="107"/>
      <c r="P117" s="56"/>
      <c r="Q117" s="63">
        <f t="shared" si="23"/>
        <v>0</v>
      </c>
      <c r="R117" s="56"/>
      <c r="S117" s="68"/>
      <c r="T117" s="56" t="s">
        <v>2</v>
      </c>
      <c r="U117" s="809"/>
      <c r="V117" s="795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65"/>
      <c r="N118" s="107"/>
      <c r="O118" s="107"/>
      <c r="P118" s="56"/>
      <c r="Q118" s="63">
        <f t="shared" si="23"/>
        <v>0</v>
      </c>
      <c r="R118" s="56"/>
      <c r="S118" s="68"/>
      <c r="T118" s="56" t="s">
        <v>2</v>
      </c>
      <c r="U118" s="809"/>
      <c r="V118" s="795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65"/>
      <c r="N119" s="107"/>
      <c r="O119" s="107"/>
      <c r="P119" s="56"/>
      <c r="Q119" s="63">
        <f t="shared" si="23"/>
        <v>0</v>
      </c>
      <c r="R119" s="56"/>
      <c r="S119" s="56"/>
      <c r="T119" s="56" t="s">
        <v>2</v>
      </c>
      <c r="U119" s="809"/>
      <c r="V119" s="795" t="s">
        <v>29</v>
      </c>
      <c r="W119" s="62"/>
      <c r="X119" s="63">
        <f t="shared" si="20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65"/>
      <c r="N120" s="107"/>
      <c r="O120" s="107"/>
      <c r="P120" s="56"/>
      <c r="Q120" s="63">
        <f t="shared" si="23"/>
        <v>0</v>
      </c>
      <c r="R120" s="56"/>
      <c r="S120" s="56"/>
      <c r="T120" s="56"/>
      <c r="U120" s="810"/>
      <c r="V120" s="107" t="s">
        <v>29</v>
      </c>
      <c r="W120" s="62"/>
      <c r="X120" s="63">
        <f t="shared" si="20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56"/>
      <c r="M121" s="65"/>
      <c r="N121" s="107"/>
      <c r="O121" s="107"/>
      <c r="P121" s="56"/>
      <c r="Q121" s="63">
        <f t="shared" si="23"/>
        <v>0</v>
      </c>
      <c r="R121" s="56"/>
      <c r="S121" s="56"/>
      <c r="T121" s="56"/>
      <c r="U121" s="810"/>
      <c r="V121" s="107" t="s">
        <v>29</v>
      </c>
      <c r="W121" s="62"/>
      <c r="X121" s="63">
        <f t="shared" si="20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797"/>
      <c r="O122" s="798"/>
      <c r="P122" s="161"/>
      <c r="Q122" s="161"/>
      <c r="R122" s="742"/>
      <c r="S122" s="56"/>
      <c r="T122" s="56"/>
      <c r="U122" s="805"/>
      <c r="V122" s="107"/>
      <c r="W122" s="77"/>
      <c r="X122" s="63">
        <f t="shared" si="20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33"/>
      <c r="O123" s="183"/>
      <c r="P123" s="161"/>
      <c r="Q123" s="161"/>
      <c r="R123" s="168"/>
      <c r="S123" s="56"/>
      <c r="T123" s="56"/>
      <c r="U123" s="107"/>
      <c r="V123" s="804"/>
      <c r="W123" s="77"/>
      <c r="X123" s="63">
        <f t="shared" si="20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0"/>
      <c r="N124" s="133"/>
      <c r="O124" s="183"/>
      <c r="P124" s="161"/>
      <c r="Q124" s="145"/>
      <c r="R124" s="170"/>
      <c r="S124" s="56"/>
      <c r="T124" s="56"/>
      <c r="U124" s="107"/>
      <c r="V124" s="804"/>
      <c r="W124" s="77"/>
      <c r="X124" s="63">
        <f t="shared" si="20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9"/>
      <c r="N125" s="133"/>
      <c r="O125" s="183"/>
      <c r="P125" s="183"/>
      <c r="Q125" s="145"/>
      <c r="R125" s="170"/>
      <c r="S125" s="56"/>
      <c r="T125" s="56"/>
      <c r="U125" s="810"/>
      <c r="V125" s="107" t="s">
        <v>29</v>
      </c>
      <c r="W125" s="62"/>
      <c r="X125" s="63">
        <f t="shared" si="20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9"/>
      <c r="N126" s="133"/>
      <c r="O126" s="183"/>
      <c r="P126" s="161"/>
      <c r="Q126" s="184"/>
      <c r="R126" s="170"/>
      <c r="S126" s="56"/>
      <c r="T126" s="56"/>
      <c r="U126" s="810"/>
      <c r="V126" s="107" t="s">
        <v>29</v>
      </c>
      <c r="W126" s="62"/>
      <c r="X126" s="63">
        <f t="shared" si="20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33"/>
      <c r="O127" s="183"/>
      <c r="P127" s="183"/>
      <c r="Q127" s="145"/>
      <c r="R127" s="185"/>
      <c r="S127" s="56"/>
      <c r="T127" s="56"/>
      <c r="U127" s="810"/>
      <c r="V127" s="107" t="s">
        <v>29</v>
      </c>
      <c r="W127" s="62"/>
      <c r="X127" s="63">
        <f t="shared" si="20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9"/>
      <c r="N128" s="133"/>
      <c r="O128" s="183"/>
      <c r="P128" s="161"/>
      <c r="Q128" s="145"/>
      <c r="R128" s="89"/>
      <c r="S128" s="56"/>
      <c r="T128" s="56"/>
      <c r="U128" s="810"/>
      <c r="V128" s="107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80"/>
      <c r="N129" s="133"/>
      <c r="O129" s="183"/>
      <c r="P129" s="161"/>
      <c r="Q129" s="145"/>
      <c r="R129" s="186"/>
      <c r="S129" s="56"/>
      <c r="T129" s="56"/>
      <c r="U129" s="810"/>
      <c r="V129" s="107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80"/>
      <c r="N130" s="133"/>
      <c r="O130" s="183"/>
      <c r="P130" s="161"/>
      <c r="Q130" s="145"/>
      <c r="R130" s="187"/>
      <c r="S130" s="56"/>
      <c r="T130" s="56"/>
      <c r="U130" s="810"/>
      <c r="V130" s="107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799"/>
      <c r="O131" s="800"/>
      <c r="P131" s="161"/>
      <c r="Q131" s="145"/>
      <c r="R131" s="89"/>
      <c r="S131" s="56"/>
      <c r="T131" s="56"/>
      <c r="U131" s="810"/>
      <c r="V131" s="107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33"/>
      <c r="O132" s="183"/>
      <c r="P132" s="161"/>
      <c r="Q132" s="184"/>
      <c r="R132" s="182"/>
      <c r="S132" s="56"/>
      <c r="T132" s="56"/>
      <c r="U132" s="810"/>
      <c r="V132" s="107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9"/>
      <c r="N133" s="133"/>
      <c r="O133" s="183"/>
      <c r="P133" s="161"/>
      <c r="Q133" s="145"/>
      <c r="R133" s="89"/>
      <c r="S133" s="56"/>
      <c r="T133" s="56"/>
      <c r="U133" s="810"/>
      <c r="V133" s="107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0"/>
      <c r="N134" s="133"/>
      <c r="O134" s="183"/>
      <c r="P134" s="161"/>
      <c r="Q134" s="145"/>
      <c r="R134" s="89"/>
      <c r="S134" s="56"/>
      <c r="T134" s="56"/>
      <c r="U134" s="810"/>
      <c r="V134" s="107" t="s">
        <v>29</v>
      </c>
      <c r="W134" s="62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9"/>
      <c r="N135" s="133"/>
      <c r="O135" s="183"/>
      <c r="P135" s="93"/>
      <c r="Q135" s="161"/>
      <c r="R135" s="187"/>
      <c r="T135" s="56"/>
      <c r="U135" s="810"/>
      <c r="V135" s="107" t="s">
        <v>29</v>
      </c>
      <c r="W135" s="62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69"/>
      <c r="N136" s="797"/>
      <c r="O136" s="798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9"/>
      <c r="N137" s="133"/>
      <c r="O137" s="183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69"/>
      <c r="N138" s="133"/>
      <c r="O138" s="183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89"/>
      <c r="M139" s="180"/>
      <c r="N139" s="133"/>
      <c r="O139" s="183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162"/>
      <c r="M140" s="169"/>
      <c r="N140" s="133"/>
      <c r="O140" s="183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69"/>
      <c r="N141" s="133"/>
      <c r="O141" s="183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175"/>
      <c r="M142" s="169"/>
      <c r="N142" s="799"/>
      <c r="O142" s="800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78"/>
      <c r="N143" s="797"/>
      <c r="O143" s="798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5"/>
      <c r="M144" s="169"/>
      <c r="N144" s="133"/>
      <c r="O144" s="183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0"/>
      <c r="N145" s="133"/>
      <c r="O145" s="183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80"/>
      <c r="N146" s="133"/>
      <c r="O146" s="183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9"/>
      <c r="N147" s="799"/>
      <c r="O147" s="800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69"/>
      <c r="N148" s="133"/>
      <c r="O148" s="183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80"/>
      <c r="N149" s="133"/>
      <c r="O149" s="183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162"/>
      <c r="M150" s="169"/>
      <c r="N150" s="133"/>
      <c r="O150" s="183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69"/>
      <c r="N151" s="133"/>
      <c r="O151" s="183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89"/>
      <c r="M152" s="169"/>
      <c r="N152" s="797"/>
      <c r="O152" s="798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2"/>
      <c r="M153" s="169"/>
      <c r="N153" s="133"/>
      <c r="O153" s="183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180"/>
      <c r="N154" s="133"/>
      <c r="O154" s="183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2"/>
      <c r="M155" s="169"/>
      <c r="N155" s="133"/>
      <c r="O155" s="183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9"/>
      <c r="N156" s="799"/>
      <c r="O156" s="800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80"/>
      <c r="N157" s="133"/>
      <c r="O157" s="183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9"/>
      <c r="N158" s="133"/>
      <c r="O158" s="183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80"/>
      <c r="N159" s="133"/>
      <c r="O159" s="183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66"/>
      <c r="M160" s="180"/>
      <c r="N160" s="133"/>
      <c r="O160" s="183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33"/>
      <c r="O161" s="183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69"/>
      <c r="N162" s="133"/>
      <c r="O162" s="183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33"/>
      <c r="O163" s="183"/>
      <c r="P163" s="161"/>
      <c r="Q163" s="183"/>
      <c r="R163" s="742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62"/>
      <c r="M164" s="169"/>
      <c r="N164" s="133"/>
      <c r="O164" s="183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69"/>
      <c r="N165" s="133"/>
      <c r="O165" s="183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69"/>
      <c r="N166" s="133"/>
      <c r="O166" s="183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69"/>
      <c r="N167" s="133"/>
      <c r="O167" s="183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80"/>
      <c r="N168" s="133"/>
      <c r="O168" s="183"/>
      <c r="P168" s="161"/>
      <c r="Q168" s="161"/>
      <c r="R168" s="742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9"/>
      <c r="N169" s="133"/>
      <c r="O169" s="183"/>
      <c r="P169" s="161"/>
      <c r="Q169" s="145"/>
      <c r="R169" s="742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69"/>
      <c r="N170" s="133"/>
      <c r="O170" s="183"/>
      <c r="P170" s="161"/>
      <c r="Q170" s="161"/>
      <c r="R170" s="742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69"/>
      <c r="N171" s="133"/>
      <c r="O171" s="183"/>
      <c r="P171" s="161"/>
      <c r="Q171" s="161"/>
      <c r="R171" s="742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69"/>
      <c r="N172" s="133"/>
      <c r="O172" s="183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69"/>
      <c r="N173" s="133"/>
      <c r="O173" s="183"/>
      <c r="P173" s="161"/>
      <c r="Q173" s="161"/>
      <c r="R173" s="742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69"/>
      <c r="N174" s="133"/>
      <c r="O174" s="183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35" spans="22:22" x14ac:dyDescent="0.25">
      <c r="V535" s="1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1" spans="22:22" x14ac:dyDescent="0.25">
      <c r="V1891" s="1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Q7" sqref="Q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22.5703125" style="14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784" t="s">
        <v>7821</v>
      </c>
      <c r="N6" s="57">
        <v>2</v>
      </c>
      <c r="O6" s="72" t="s">
        <v>63</v>
      </c>
      <c r="P6" s="117">
        <v>12000</v>
      </c>
      <c r="Q6" s="819">
        <f>P6*N6</f>
        <v>24000</v>
      </c>
      <c r="R6" s="64" t="s">
        <v>594</v>
      </c>
      <c r="S6" s="56" t="s">
        <v>68</v>
      </c>
      <c r="T6" s="56" t="s">
        <v>69</v>
      </c>
      <c r="U6" s="57">
        <v>2</v>
      </c>
      <c r="V6" s="69" t="s">
        <v>203</v>
      </c>
      <c r="W6" s="77">
        <v>29000</v>
      </c>
      <c r="X6" s="63">
        <f>W6*U6</f>
        <v>58000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2">AO6*AM6</f>
        <v>0</v>
      </c>
      <c r="AQ6" s="56"/>
      <c r="AR6" s="56"/>
      <c r="AS6" s="258"/>
      <c r="AT6" s="56"/>
      <c r="AU6" s="700"/>
      <c r="AV6" s="56"/>
      <c r="AW6" s="76"/>
      <c r="AX6" s="63"/>
      <c r="AY6" s="101">
        <f t="shared" ref="AY6:AY23" si="3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06" t="s">
        <v>7075</v>
      </c>
      <c r="M7" s="784" t="s">
        <v>7824</v>
      </c>
      <c r="N7" s="411">
        <v>1</v>
      </c>
      <c r="O7" s="415" t="s">
        <v>29</v>
      </c>
      <c r="P7" s="413">
        <v>10000000</v>
      </c>
      <c r="Q7" s="820">
        <f>P7*N7</f>
        <v>10000000</v>
      </c>
      <c r="R7" s="414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ref="AG7:AG56" si="5">AF7*AD7</f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2"/>
        <v>0</v>
      </c>
      <c r="AQ7" s="56"/>
      <c r="AR7" s="56"/>
      <c r="AS7" s="486"/>
      <c r="AT7" s="56"/>
      <c r="AU7" s="57"/>
      <c r="AV7" s="72"/>
      <c r="AW7" s="62"/>
      <c r="AX7" s="63"/>
      <c r="AY7" s="101">
        <f t="shared" si="3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4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784" t="s">
        <v>7756</v>
      </c>
      <c r="N8" s="61">
        <v>8</v>
      </c>
      <c r="O8" s="72" t="s">
        <v>62</v>
      </c>
      <c r="P8" s="76">
        <v>12500</v>
      </c>
      <c r="Q8" s="819">
        <f t="shared" ref="Q8:Q69" si="6">P8*N8</f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5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2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3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788" t="s">
        <v>7822</v>
      </c>
      <c r="N9" s="87">
        <v>2</v>
      </c>
      <c r="O9" s="72" t="s">
        <v>29</v>
      </c>
      <c r="P9" s="76">
        <v>20000</v>
      </c>
      <c r="Q9" s="63">
        <f t="shared" si="6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5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2"/>
        <v>0</v>
      </c>
      <c r="AQ9" s="56"/>
      <c r="AR9" s="56"/>
      <c r="AS9" s="486"/>
      <c r="AT9" s="56"/>
      <c r="AU9" s="57"/>
      <c r="AV9" s="72"/>
      <c r="AW9" s="62"/>
      <c r="AX9" s="63"/>
      <c r="AY9" s="101">
        <f t="shared" si="3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784" t="s">
        <v>7748</v>
      </c>
      <c r="N10" s="57">
        <v>20</v>
      </c>
      <c r="O10" s="72" t="s">
        <v>63</v>
      </c>
      <c r="P10" s="76">
        <v>17000</v>
      </c>
      <c r="Q10" s="822">
        <f t="shared" si="6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5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2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3"/>
        <v>0</v>
      </c>
      <c r="AZ10" s="73"/>
      <c r="BA10" s="73"/>
      <c r="BB10" s="55"/>
      <c r="BC10" s="55"/>
      <c r="BD10" s="56"/>
      <c r="BE10" s="699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4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784" t="s">
        <v>7736</v>
      </c>
      <c r="N11" s="57">
        <v>1</v>
      </c>
      <c r="O11" s="72" t="s">
        <v>29</v>
      </c>
      <c r="P11" s="76">
        <v>210000</v>
      </c>
      <c r="Q11" s="63">
        <f t="shared" si="6"/>
        <v>210000</v>
      </c>
      <c r="R11" s="825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5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2"/>
        <v>0</v>
      </c>
      <c r="AQ11" s="56"/>
      <c r="AR11" s="56"/>
      <c r="AS11" s="486"/>
      <c r="AT11" s="56"/>
      <c r="AU11" s="57"/>
      <c r="AV11" s="72"/>
      <c r="AW11" s="62"/>
      <c r="AX11" s="63"/>
      <c r="AY11" s="101">
        <f t="shared" si="3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7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784" t="s">
        <v>7736</v>
      </c>
      <c r="N12" s="57">
        <v>2</v>
      </c>
      <c r="O12" s="72" t="s">
        <v>29</v>
      </c>
      <c r="P12" s="76">
        <v>160000</v>
      </c>
      <c r="Q12" s="63">
        <f t="shared" si="6"/>
        <v>320000</v>
      </c>
      <c r="R12" s="825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si="5"/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2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3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4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784" t="s">
        <v>7736</v>
      </c>
      <c r="N13" s="57">
        <v>2</v>
      </c>
      <c r="O13" s="72" t="s">
        <v>29</v>
      </c>
      <c r="P13" s="76">
        <v>150000</v>
      </c>
      <c r="Q13" s="63">
        <f t="shared" si="6"/>
        <v>300000</v>
      </c>
      <c r="R13" s="825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855" t="s">
        <v>511</v>
      </c>
      <c r="AE13" s="105" t="s">
        <v>26</v>
      </c>
      <c r="AF13" s="121">
        <v>20000</v>
      </c>
      <c r="AG13" s="63">
        <f t="shared" si="5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2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3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8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784" t="s">
        <v>7736</v>
      </c>
      <c r="N14" s="57">
        <v>4</v>
      </c>
      <c r="O14" s="72" t="s">
        <v>29</v>
      </c>
      <c r="P14" s="76">
        <v>40000</v>
      </c>
      <c r="Q14" s="63">
        <f t="shared" si="6"/>
        <v>160000</v>
      </c>
      <c r="R14" s="825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822">
        <f t="shared" si="5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2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3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8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784" t="s">
        <v>7736</v>
      </c>
      <c r="N15" s="57">
        <v>5</v>
      </c>
      <c r="O15" s="72" t="s">
        <v>29</v>
      </c>
      <c r="P15" s="117">
        <v>60000</v>
      </c>
      <c r="Q15" s="63">
        <f t="shared" si="6"/>
        <v>300000</v>
      </c>
      <c r="R15" s="825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822">
        <f t="shared" si="5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3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8"/>
        <v>0</v>
      </c>
      <c r="BI15" s="64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84" t="s">
        <v>7736</v>
      </c>
      <c r="N16" s="57">
        <v>10</v>
      </c>
      <c r="O16" s="72" t="s">
        <v>29</v>
      </c>
      <c r="P16" s="76">
        <v>30000</v>
      </c>
      <c r="Q16" s="63">
        <f t="shared" si="6"/>
        <v>300000</v>
      </c>
      <c r="R16" s="825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822">
        <f t="shared" si="5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8"/>
        <v>0</v>
      </c>
      <c r="BI16" s="64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784" t="s">
        <v>7736</v>
      </c>
      <c r="N17" s="57">
        <v>2</v>
      </c>
      <c r="O17" s="72" t="s">
        <v>7088</v>
      </c>
      <c r="P17" s="76">
        <v>40000</v>
      </c>
      <c r="Q17" s="822">
        <f t="shared" si="6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5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8"/>
        <v>0</v>
      </c>
      <c r="BI17" s="64"/>
      <c r="BJ17" s="56"/>
      <c r="BL17" s="56"/>
      <c r="BM17" s="56"/>
      <c r="BN17" s="107"/>
      <c r="BO17" s="72"/>
      <c r="BP17" s="58"/>
      <c r="BQ17" s="63">
        <f t="shared" si="4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817" t="s">
        <v>7823</v>
      </c>
      <c r="N18" s="57">
        <v>1</v>
      </c>
      <c r="O18" s="72" t="s">
        <v>29</v>
      </c>
      <c r="P18" s="76">
        <v>150000</v>
      </c>
      <c r="Q18" s="63">
        <f t="shared" si="6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83">
        <v>1</v>
      </c>
      <c r="AE18" s="599" t="s">
        <v>29</v>
      </c>
      <c r="AF18" s="76">
        <v>30000</v>
      </c>
      <c r="AG18" s="63">
        <f t="shared" si="5"/>
        <v>30000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3"/>
        <v>0</v>
      </c>
      <c r="AZ18" s="64"/>
      <c r="BA18" s="56"/>
      <c r="BC18" s="410"/>
      <c r="BD18" s="410"/>
      <c r="BE18" s="411"/>
      <c r="BF18" s="415" t="s">
        <v>29</v>
      </c>
      <c r="BG18" s="432"/>
      <c r="BH18" s="413">
        <f t="shared" si="8"/>
        <v>0</v>
      </c>
      <c r="BI18" s="414"/>
      <c r="BJ18" s="410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784" t="s">
        <v>7775</v>
      </c>
      <c r="N19" s="57">
        <v>1</v>
      </c>
      <c r="O19" s="72" t="s">
        <v>29</v>
      </c>
      <c r="P19" s="76">
        <v>115000</v>
      </c>
      <c r="Q19" s="63">
        <f t="shared" si="6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5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2"/>
        <v>0</v>
      </c>
      <c r="AQ19" s="56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8"/>
        <v>0</v>
      </c>
      <c r="BI19" s="64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784" t="s">
        <v>7775</v>
      </c>
      <c r="N20" s="57">
        <v>1</v>
      </c>
      <c r="O20" s="72" t="s">
        <v>29</v>
      </c>
      <c r="P20" s="76">
        <v>175000</v>
      </c>
      <c r="Q20" s="63">
        <f t="shared" si="6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23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5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2"/>
        <v>0</v>
      </c>
      <c r="AQ20" s="56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8"/>
        <v>0</v>
      </c>
      <c r="BI20" s="64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784" t="s">
        <v>141</v>
      </c>
      <c r="N21" s="57">
        <v>15</v>
      </c>
      <c r="O21" s="72" t="s">
        <v>25</v>
      </c>
      <c r="P21" s="62">
        <v>400000</v>
      </c>
      <c r="Q21" s="63">
        <f t="shared" si="6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 t="shared" si="5"/>
        <v>0</v>
      </c>
      <c r="AH21" s="64"/>
      <c r="AI21" s="56"/>
      <c r="AK21" s="68"/>
      <c r="AL21" s="56"/>
      <c r="AM21" s="87"/>
      <c r="AN21" s="72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8"/>
        <v>0</v>
      </c>
      <c r="BI21" s="64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784" t="s">
        <v>141</v>
      </c>
      <c r="N22" s="57">
        <v>4</v>
      </c>
      <c r="O22" s="72" t="s">
        <v>29</v>
      </c>
      <c r="P22" s="76">
        <v>900000</v>
      </c>
      <c r="Q22" s="63">
        <f t="shared" si="6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 t="shared" si="5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8"/>
        <v>0</v>
      </c>
      <c r="BI22" s="64"/>
      <c r="BJ22" s="56"/>
      <c r="BL22" s="81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si="6"/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si="5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3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8"/>
        <v>0</v>
      </c>
      <c r="BI23" s="64"/>
      <c r="BJ23" s="56"/>
      <c r="BL23" s="81"/>
      <c r="BM23" s="56"/>
      <c r="BN23" s="99"/>
      <c r="BO23" s="72"/>
      <c r="BP23" s="58"/>
      <c r="BQ23" s="63">
        <f t="shared" si="4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6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>SUM(AG6:AG23)</f>
        <v>13165000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6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5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7819</v>
      </c>
      <c r="M26" s="784" t="s">
        <v>7780</v>
      </c>
      <c r="N26" s="116" t="s">
        <v>511</v>
      </c>
      <c r="O26" s="56" t="s">
        <v>25</v>
      </c>
      <c r="P26" s="117">
        <v>15000</v>
      </c>
      <c r="Q26" s="819">
        <f t="shared" si="6"/>
        <v>15000</v>
      </c>
      <c r="R26" s="64" t="s">
        <v>7820</v>
      </c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3" si="9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5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 t="s">
        <v>29</v>
      </c>
      <c r="P27" s="76"/>
      <c r="Q27" s="63">
        <f t="shared" si="6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5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 t="s">
        <v>29</v>
      </c>
      <c r="P28" s="76"/>
      <c r="Q28" s="63">
        <f t="shared" si="6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12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5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 t="s">
        <v>29</v>
      </c>
      <c r="P29" s="117"/>
      <c r="Q29" s="63">
        <f t="shared" si="6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5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 t="s">
        <v>29</v>
      </c>
      <c r="P30" s="62"/>
      <c r="Q30" s="63">
        <f>SUM(Q6:Q29)</f>
        <v>22229000</v>
      </c>
      <c r="R30" s="64"/>
      <c r="S30" s="410" t="s">
        <v>95</v>
      </c>
      <c r="T30" s="410" t="s">
        <v>96</v>
      </c>
      <c r="U30" s="411">
        <v>0.5</v>
      </c>
      <c r="V30" s="415" t="s">
        <v>63</v>
      </c>
      <c r="W30" s="439">
        <v>75000</v>
      </c>
      <c r="X30" s="413">
        <f t="shared" si="9"/>
        <v>37500</v>
      </c>
      <c r="Y30" s="414" t="s">
        <v>6789</v>
      </c>
      <c r="Z30" s="410"/>
      <c r="AB30" s="56"/>
      <c r="AC30" s="56"/>
      <c r="AD30" s="57"/>
      <c r="AE30" s="72"/>
      <c r="AF30" s="62"/>
      <c r="AG30" s="63">
        <f t="shared" si="5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 t="s">
        <v>29</v>
      </c>
      <c r="P31" s="67"/>
      <c r="Q31" s="63">
        <f t="shared" si="6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9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5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6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9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5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 t="s">
        <v>29</v>
      </c>
      <c r="P33" s="117"/>
      <c r="Q33" s="63">
        <f t="shared" si="6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9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5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6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9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26</v>
      </c>
      <c r="P35" s="117"/>
      <c r="Q35" s="63">
        <f t="shared" si="6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9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4">I36*F36</f>
        <v>0</v>
      </c>
      <c r="L36" s="55"/>
      <c r="M36" s="56"/>
      <c r="N36" s="129"/>
      <c r="O36" s="56" t="s">
        <v>26</v>
      </c>
      <c r="P36" s="117"/>
      <c r="Q36" s="63">
        <f t="shared" si="6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9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5"/>
        <v>0</v>
      </c>
      <c r="AH36" s="64"/>
      <c r="AI36" s="56"/>
      <c r="AK36" s="68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4"/>
        <v>0</v>
      </c>
      <c r="L37" s="55"/>
      <c r="M37" s="56"/>
      <c r="N37" s="129"/>
      <c r="O37" s="56" t="s">
        <v>26</v>
      </c>
      <c r="P37" s="117"/>
      <c r="Q37" s="63">
        <f t="shared" si="6"/>
        <v>0</v>
      </c>
      <c r="R37" s="64"/>
      <c r="S37" s="56"/>
      <c r="T37" s="56"/>
      <c r="U37" s="57"/>
      <c r="V37" s="69"/>
      <c r="W37" s="77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5"/>
        <v>0</v>
      </c>
      <c r="AH37" s="64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4"/>
        <v>0</v>
      </c>
      <c r="L38" s="55"/>
      <c r="M38" s="56"/>
      <c r="N38" s="699"/>
      <c r="O38" s="56" t="s">
        <v>26</v>
      </c>
      <c r="P38" s="117"/>
      <c r="Q38" s="63">
        <f t="shared" si="6"/>
        <v>0</v>
      </c>
      <c r="R38" s="64"/>
      <c r="S38" s="56"/>
      <c r="T38" s="56"/>
      <c r="U38" s="83"/>
      <c r="V38" s="56" t="s">
        <v>203</v>
      </c>
      <c r="W38" s="77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5"/>
        <v>0</v>
      </c>
      <c r="AH38" s="64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4"/>
        <v>968000</v>
      </c>
      <c r="L39" s="55"/>
      <c r="M39" s="56"/>
      <c r="N39" s="129"/>
      <c r="O39" s="56" t="s">
        <v>26</v>
      </c>
      <c r="P39" s="117"/>
      <c r="Q39" s="63">
        <f t="shared" si="6"/>
        <v>0</v>
      </c>
      <c r="R39" s="64"/>
      <c r="S39" s="55"/>
      <c r="T39" s="56"/>
      <c r="U39" s="57"/>
      <c r="V39" s="72" t="s">
        <v>29</v>
      </c>
      <c r="W39" s="62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5"/>
        <v>0</v>
      </c>
      <c r="AH39" s="64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4"/>
        <v>616000</v>
      </c>
      <c r="L40" s="55"/>
      <c r="M40" s="56"/>
      <c r="N40" s="129"/>
      <c r="O40" s="56" t="s">
        <v>29</v>
      </c>
      <c r="P40" s="117"/>
      <c r="Q40" s="63">
        <f t="shared" si="6"/>
        <v>0</v>
      </c>
      <c r="R40" s="64"/>
      <c r="S40" s="264" t="s">
        <v>7055</v>
      </c>
      <c r="T40" s="784" t="s">
        <v>7821</v>
      </c>
      <c r="U40" s="57">
        <v>2</v>
      </c>
      <c r="V40" s="72" t="s">
        <v>63</v>
      </c>
      <c r="W40" s="117">
        <v>12000</v>
      </c>
      <c r="X40" s="819">
        <f>W40*U40</f>
        <v>24000</v>
      </c>
      <c r="Y40" s="64" t="s">
        <v>594</v>
      </c>
      <c r="Z40" s="56"/>
      <c r="AB40" s="56"/>
      <c r="AC40" s="56"/>
      <c r="AD40" s="57"/>
      <c r="AE40" s="72"/>
      <c r="AF40" s="62"/>
      <c r="AG40" s="63">
        <f t="shared" si="5"/>
        <v>0</v>
      </c>
      <c r="AH40" s="64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4"/>
        <v>0</v>
      </c>
      <c r="L41" s="56"/>
      <c r="M41" s="56"/>
      <c r="N41" s="129"/>
      <c r="O41" s="56" t="s">
        <v>29</v>
      </c>
      <c r="P41" s="62"/>
      <c r="Q41" s="63">
        <f t="shared" si="6"/>
        <v>0</v>
      </c>
      <c r="R41" s="64"/>
      <c r="S41" s="60" t="s">
        <v>7078</v>
      </c>
      <c r="T41" s="784" t="s">
        <v>7756</v>
      </c>
      <c r="U41" s="61">
        <v>8</v>
      </c>
      <c r="V41" s="72" t="s">
        <v>62</v>
      </c>
      <c r="W41" s="76">
        <v>12500</v>
      </c>
      <c r="X41" s="819">
        <f t="shared" ref="X41:X43" si="15">W41*U41</f>
        <v>100000</v>
      </c>
      <c r="Y41" s="64" t="s">
        <v>410</v>
      </c>
      <c r="Z41" s="56"/>
      <c r="AB41" s="56"/>
      <c r="AC41" s="56"/>
      <c r="AD41" s="57"/>
      <c r="AE41" s="72"/>
      <c r="AF41" s="62"/>
      <c r="AG41" s="63">
        <f t="shared" si="5"/>
        <v>0</v>
      </c>
      <c r="AH41" s="64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4"/>
        <v>360000</v>
      </c>
      <c r="L42" s="56"/>
      <c r="M42" s="56"/>
      <c r="N42" s="130"/>
      <c r="O42" s="56" t="s">
        <v>29</v>
      </c>
      <c r="P42" s="131"/>
      <c r="Q42" s="63">
        <f t="shared" si="6"/>
        <v>0</v>
      </c>
      <c r="R42" s="64"/>
      <c r="S42" s="56" t="s">
        <v>7819</v>
      </c>
      <c r="T42" s="784" t="s">
        <v>7780</v>
      </c>
      <c r="U42" s="116" t="s">
        <v>511</v>
      </c>
      <c r="V42" s="56" t="s">
        <v>25</v>
      </c>
      <c r="W42" s="117">
        <v>15000</v>
      </c>
      <c r="X42" s="819">
        <f t="shared" si="15"/>
        <v>15000</v>
      </c>
      <c r="Y42" s="64" t="s">
        <v>7820</v>
      </c>
      <c r="Z42" s="56"/>
      <c r="AB42" s="56"/>
      <c r="AC42" s="56"/>
      <c r="AD42" s="57"/>
      <c r="AE42" s="72"/>
      <c r="AF42" s="62"/>
      <c r="AG42" s="63">
        <f t="shared" si="5"/>
        <v>0</v>
      </c>
      <c r="AH42" s="64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4"/>
        <v>1480000</v>
      </c>
      <c r="L43" s="55"/>
      <c r="M43" s="56"/>
      <c r="N43" s="129"/>
      <c r="O43" s="56" t="s">
        <v>29</v>
      </c>
      <c r="P43" s="62"/>
      <c r="Q43" s="63">
        <f t="shared" si="6"/>
        <v>0</v>
      </c>
      <c r="R43" s="64"/>
      <c r="S43" s="56" t="s">
        <v>465</v>
      </c>
      <c r="T43" s="784" t="s">
        <v>7748</v>
      </c>
      <c r="U43" s="57">
        <v>20</v>
      </c>
      <c r="V43" s="72" t="s">
        <v>63</v>
      </c>
      <c r="W43" s="76">
        <v>17000</v>
      </c>
      <c r="X43" s="822">
        <f t="shared" si="15"/>
        <v>340000</v>
      </c>
      <c r="Y43" s="64" t="s">
        <v>6324</v>
      </c>
      <c r="Z43" s="56"/>
      <c r="AA43" s="135"/>
      <c r="AB43" s="56"/>
      <c r="AC43" s="56"/>
      <c r="AD43" s="57"/>
      <c r="AE43" s="72"/>
      <c r="AF43" s="62"/>
      <c r="AG43" s="63">
        <f t="shared" si="5"/>
        <v>0</v>
      </c>
      <c r="AH43" s="64"/>
      <c r="AI43" s="56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4"/>
        <v>500000</v>
      </c>
      <c r="L44" s="55"/>
      <c r="M44" s="56"/>
      <c r="N44" s="120"/>
      <c r="O44" s="56" t="s">
        <v>26</v>
      </c>
      <c r="P44" s="121"/>
      <c r="Q44" s="63">
        <f t="shared" si="6"/>
        <v>0</v>
      </c>
      <c r="R44" s="64"/>
      <c r="S44" s="56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5"/>
        <v>0</v>
      </c>
      <c r="AH44" s="64"/>
      <c r="AI44" s="56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4"/>
        <v>0</v>
      </c>
      <c r="L45" s="56"/>
      <c r="M45" s="80"/>
      <c r="N45" s="116"/>
      <c r="O45" s="56"/>
      <c r="P45" s="117"/>
      <c r="Q45" s="63">
        <f t="shared" si="6"/>
        <v>0</v>
      </c>
      <c r="R45" s="64"/>
      <c r="S45" s="56"/>
      <c r="T45" s="56"/>
      <c r="U45" s="57"/>
      <c r="V45" s="72"/>
      <c r="W45" s="62"/>
      <c r="X45" s="63">
        <f>SUM(X6:X44)</f>
        <v>10300174.967599999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5"/>
        <v>0</v>
      </c>
      <c r="AH45" s="64"/>
      <c r="AI45" s="56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4"/>
        <v>0</v>
      </c>
      <c r="L46" s="56"/>
      <c r="M46" s="80"/>
      <c r="N46" s="120"/>
      <c r="O46" s="56"/>
      <c r="P46" s="121"/>
      <c r="Q46" s="63">
        <f t="shared" si="6"/>
        <v>0</v>
      </c>
      <c r="R46" s="64"/>
      <c r="S46" s="56"/>
      <c r="T46" s="56"/>
      <c r="U46" s="129"/>
      <c r="V46" s="72"/>
      <c r="W46" s="117"/>
      <c r="X46" s="63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5"/>
        <v>0</v>
      </c>
      <c r="AH46" s="64"/>
      <c r="AI46" s="56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4"/>
        <v>180000</v>
      </c>
      <c r="L47" s="81"/>
      <c r="M47" s="80"/>
      <c r="N47" s="57"/>
      <c r="O47" s="56"/>
      <c r="P47" s="77"/>
      <c r="Q47" s="63">
        <f t="shared" si="6"/>
        <v>0</v>
      </c>
      <c r="R47" s="64"/>
      <c r="S47" s="56"/>
      <c r="T47" s="56"/>
      <c r="U47" s="57"/>
      <c r="V47" s="72"/>
      <c r="W47" s="76"/>
      <c r="X47" s="63">
        <f>SUM(X45,AG24)</f>
        <v>23465174.967599999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5"/>
        <v>0</v>
      </c>
      <c r="AH47" s="64"/>
      <c r="AI47" s="56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4"/>
        <v>0</v>
      </c>
      <c r="L48" s="56"/>
      <c r="M48" s="56"/>
      <c r="N48" s="57"/>
      <c r="O48" s="56"/>
      <c r="P48" s="62"/>
      <c r="Q48" s="63">
        <f t="shared" si="6"/>
        <v>0</v>
      </c>
      <c r="R48" s="64"/>
      <c r="S48" s="81"/>
      <c r="T48" s="71"/>
      <c r="U48" s="57"/>
      <c r="V48" s="72"/>
      <c r="W48" s="62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5"/>
        <v>0</v>
      </c>
      <c r="AH48" s="64"/>
      <c r="AI48" s="56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4"/>
        <v>800000</v>
      </c>
      <c r="L49" s="56"/>
      <c r="M49" s="137"/>
      <c r="N49" s="138"/>
      <c r="O49" s="56"/>
      <c r="P49" s="139"/>
      <c r="Q49" s="63">
        <f t="shared" si="6"/>
        <v>0</v>
      </c>
      <c r="R49" s="64"/>
      <c r="S49" s="56"/>
      <c r="T49" s="56"/>
      <c r="U49" s="57"/>
      <c r="V49" s="72"/>
      <c r="W49" s="77"/>
      <c r="X49" s="63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5"/>
        <v>0</v>
      </c>
      <c r="AH49" s="64"/>
      <c r="AI49" s="56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4"/>
        <v>0</v>
      </c>
      <c r="L50" s="56"/>
      <c r="M50" s="137"/>
      <c r="N50" s="140"/>
      <c r="O50" s="56"/>
      <c r="P50" s="141"/>
      <c r="Q50" s="63">
        <f t="shared" si="6"/>
        <v>0</v>
      </c>
      <c r="R50" s="64"/>
      <c r="S50" s="74"/>
      <c r="T50" s="56"/>
      <c r="U50" s="57"/>
      <c r="V50" s="72"/>
      <c r="W50" s="62"/>
      <c r="X50" s="63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5"/>
        <v>0</v>
      </c>
      <c r="AH50" s="64"/>
      <c r="AI50" s="56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4"/>
        <v>220000</v>
      </c>
      <c r="L51" s="56"/>
      <c r="M51" s="137"/>
      <c r="N51" s="140"/>
      <c r="O51" s="56"/>
      <c r="P51" s="141"/>
      <c r="Q51" s="63">
        <f t="shared" si="6"/>
        <v>0</v>
      </c>
      <c r="R51" s="64"/>
      <c r="S51" s="56"/>
      <c r="T51" s="56"/>
      <c r="U51" s="129"/>
      <c r="V51" s="72"/>
      <c r="W51" s="117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5"/>
        <v>0</v>
      </c>
      <c r="AH51" s="64"/>
      <c r="AI51" s="56"/>
      <c r="AK51" s="56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4"/>
        <v>0</v>
      </c>
      <c r="L52" s="56"/>
      <c r="M52" s="137"/>
      <c r="N52" s="116"/>
      <c r="O52" s="56"/>
      <c r="P52" s="117"/>
      <c r="Q52" s="63">
        <f t="shared" si="6"/>
        <v>0</v>
      </c>
      <c r="R52" s="64"/>
      <c r="S52" s="56"/>
      <c r="T52" s="56"/>
      <c r="U52" s="83"/>
      <c r="V52" s="81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4"/>
        <v>110000</v>
      </c>
      <c r="L53" s="68"/>
      <c r="M53" s="137"/>
      <c r="N53" s="116"/>
      <c r="O53" s="56"/>
      <c r="P53" s="117"/>
      <c r="Q53" s="63">
        <f t="shared" si="6"/>
        <v>0</v>
      </c>
      <c r="R53" s="64"/>
      <c r="S53" s="55"/>
      <c r="T53" s="75"/>
      <c r="U53" s="57"/>
      <c r="V53" s="66"/>
      <c r="W53" s="62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4"/>
        <v>2275000</v>
      </c>
      <c r="L54" s="56"/>
      <c r="M54" s="137"/>
      <c r="N54" s="138"/>
      <c r="O54" s="56"/>
      <c r="P54" s="139"/>
      <c r="Q54" s="63">
        <f t="shared" si="6"/>
        <v>0</v>
      </c>
      <c r="R54" s="64"/>
      <c r="S54" s="56"/>
      <c r="T54" s="56"/>
      <c r="U54" s="109"/>
      <c r="V54" s="69"/>
      <c r="W54" s="77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4"/>
        <v>0</v>
      </c>
      <c r="L55" s="56"/>
      <c r="M55" s="137"/>
      <c r="N55" s="116"/>
      <c r="O55" s="56"/>
      <c r="P55" s="117"/>
      <c r="Q55" s="63">
        <f t="shared" si="6"/>
        <v>0</v>
      </c>
      <c r="R55" s="64"/>
      <c r="S55" s="56"/>
      <c r="T55" s="56"/>
      <c r="U55" s="109"/>
      <c r="V55" s="69"/>
      <c r="W55" s="77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4"/>
        <v>1716000</v>
      </c>
      <c r="L56" s="56"/>
      <c r="M56" s="137"/>
      <c r="N56" s="116"/>
      <c r="O56" s="56"/>
      <c r="P56" s="117"/>
      <c r="Q56" s="63">
        <f t="shared" si="6"/>
        <v>0</v>
      </c>
      <c r="R56" s="64"/>
      <c r="S56" s="56"/>
      <c r="T56" s="56"/>
      <c r="U56" s="109"/>
      <c r="V56" s="69"/>
      <c r="W56" s="7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5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4"/>
        <v>0</v>
      </c>
      <c r="L57" s="56"/>
      <c r="M57" s="137"/>
      <c r="N57" s="116"/>
      <c r="O57" s="56"/>
      <c r="P57" s="117"/>
      <c r="Q57" s="63">
        <f t="shared" si="6"/>
        <v>0</v>
      </c>
      <c r="R57" s="64"/>
      <c r="S57" s="55"/>
      <c r="T57" s="56"/>
      <c r="U57" s="57"/>
      <c r="V57" s="72"/>
      <c r="W57" s="62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4"/>
        <v>0</v>
      </c>
      <c r="L58" s="56"/>
      <c r="M58" s="56"/>
      <c r="N58" s="107"/>
      <c r="O58" s="56"/>
      <c r="P58" s="58"/>
      <c r="Q58" s="63">
        <f t="shared" si="6"/>
        <v>0</v>
      </c>
      <c r="R58" s="56"/>
      <c r="S58" s="55"/>
      <c r="T58" s="56"/>
      <c r="U58" s="61"/>
      <c r="V58" s="72"/>
      <c r="W58" s="62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4"/>
        <v>0</v>
      </c>
      <c r="L59" s="56"/>
      <c r="M59" s="56"/>
      <c r="N59" s="56"/>
      <c r="O59" s="56"/>
      <c r="P59" s="58"/>
      <c r="Q59" s="63">
        <f t="shared" si="6"/>
        <v>0</v>
      </c>
      <c r="R59" s="56"/>
      <c r="S59" s="55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4"/>
        <v>80000</v>
      </c>
      <c r="L60" s="56"/>
      <c r="M60" s="56"/>
      <c r="N60" s="56"/>
      <c r="O60" s="56"/>
      <c r="P60" s="58"/>
      <c r="Q60" s="63">
        <f t="shared" si="6"/>
        <v>0</v>
      </c>
      <c r="R60" s="56"/>
      <c r="S60" s="56"/>
      <c r="T60" s="72"/>
      <c r="U60" s="699"/>
      <c r="V60" s="72"/>
      <c r="W60" s="11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4"/>
        <v>0</v>
      </c>
      <c r="L61" s="56"/>
      <c r="M61" s="56"/>
      <c r="N61" s="56"/>
      <c r="O61" s="56"/>
      <c r="P61" s="56"/>
      <c r="Q61" s="63">
        <f t="shared" si="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4"/>
        <v>288000</v>
      </c>
      <c r="L62" s="56"/>
      <c r="M62" s="56"/>
      <c r="N62" s="56"/>
      <c r="O62" s="56"/>
      <c r="P62" s="56"/>
      <c r="Q62" s="63">
        <f t="shared" si="6"/>
        <v>0</v>
      </c>
      <c r="R62" s="56"/>
      <c r="S62" s="55"/>
      <c r="T62" s="56"/>
      <c r="U62" s="57"/>
      <c r="V62" s="72"/>
      <c r="W62" s="62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4"/>
        <v>312000</v>
      </c>
      <c r="L63" s="56"/>
      <c r="M63" s="56"/>
      <c r="N63" s="56"/>
      <c r="O63" s="56"/>
      <c r="P63" s="56"/>
      <c r="Q63" s="63">
        <f t="shared" si="6"/>
        <v>0</v>
      </c>
      <c r="R63" s="56"/>
      <c r="S63" s="55"/>
      <c r="T63" s="56"/>
      <c r="U63" s="57"/>
      <c r="V63" s="72"/>
      <c r="W63" s="117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4"/>
        <v>414000</v>
      </c>
      <c r="L64" s="56"/>
      <c r="M64" s="56"/>
      <c r="N64" s="56"/>
      <c r="O64" s="56"/>
      <c r="P64" s="56"/>
      <c r="Q64" s="63">
        <f t="shared" si="6"/>
        <v>0</v>
      </c>
      <c r="R64" s="56"/>
      <c r="S64" s="56"/>
      <c r="T64" s="56"/>
      <c r="U64" s="129"/>
      <c r="V64" s="72"/>
      <c r="W64" s="117"/>
      <c r="X64" s="63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4"/>
        <v>125000</v>
      </c>
      <c r="L65" s="56"/>
      <c r="M65" s="56"/>
      <c r="N65" s="56"/>
      <c r="O65" s="56"/>
      <c r="P65" s="56"/>
      <c r="Q65" s="63">
        <f t="shared" si="6"/>
        <v>0</v>
      </c>
      <c r="R65" s="56"/>
      <c r="S65" s="56"/>
      <c r="T65" s="56"/>
      <c r="U65" s="57"/>
      <c r="V65" s="72"/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4"/>
        <v>675000</v>
      </c>
      <c r="L66" s="56"/>
      <c r="M66" s="56"/>
      <c r="N66" s="56"/>
      <c r="O66" s="56"/>
      <c r="P66" s="56"/>
      <c r="Q66" s="63">
        <f t="shared" si="6"/>
        <v>0</v>
      </c>
      <c r="R66" s="56"/>
      <c r="S66" s="56"/>
      <c r="T66" s="56"/>
      <c r="U66" s="57"/>
      <c r="V66" s="72"/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4"/>
        <v>0</v>
      </c>
      <c r="L67" s="56"/>
      <c r="M67" s="56"/>
      <c r="N67" s="56"/>
      <c r="O67" s="56"/>
      <c r="P67" s="56"/>
      <c r="Q67" s="63">
        <f t="shared" si="6"/>
        <v>0</v>
      </c>
      <c r="R67" s="56"/>
      <c r="S67" s="68"/>
      <c r="T67" s="56"/>
      <c r="U67" s="57"/>
      <c r="V67" s="72"/>
      <c r="W67" s="62"/>
      <c r="X67" s="63">
        <f t="shared" si="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4"/>
        <v>1541475</v>
      </c>
      <c r="L68" s="56"/>
      <c r="M68" s="56"/>
      <c r="N68" s="56"/>
      <c r="O68" s="56"/>
      <c r="P68" s="56"/>
      <c r="Q68" s="63">
        <f t="shared" si="6"/>
        <v>0</v>
      </c>
      <c r="R68" s="56"/>
      <c r="S68" s="56"/>
      <c r="T68" s="56"/>
      <c r="U68" s="61"/>
      <c r="V68" s="72"/>
      <c r="W68" s="62"/>
      <c r="X68" s="63">
        <f t="shared" si="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4"/>
        <v>1500000</v>
      </c>
      <c r="L69" s="56"/>
      <c r="M69" s="56"/>
      <c r="N69" s="56"/>
      <c r="O69" s="56"/>
      <c r="P69" s="56"/>
      <c r="Q69" s="63">
        <f t="shared" si="6"/>
        <v>0</v>
      </c>
      <c r="R69" s="56"/>
      <c r="S69" s="95"/>
      <c r="T69" s="56"/>
      <c r="U69" s="83"/>
      <c r="V69" s="72"/>
      <c r="W69" s="77"/>
      <c r="X69" s="63">
        <f t="shared" si="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6">D70*F70</f>
        <v>750000</v>
      </c>
      <c r="H70" s="103">
        <v>44244</v>
      </c>
      <c r="I70" s="57">
        <v>2</v>
      </c>
      <c r="J70" s="65" t="s">
        <v>25</v>
      </c>
      <c r="K70" s="59">
        <f t="shared" si="14"/>
        <v>500000</v>
      </c>
      <c r="L70" s="56"/>
      <c r="M70" s="56"/>
      <c r="N70" s="56"/>
      <c r="O70" s="56"/>
      <c r="P70" s="56"/>
      <c r="Q70" s="63">
        <f t="shared" ref="Q70:Q120" si="17">P70*N70</f>
        <v>0</v>
      </c>
      <c r="R70" s="56"/>
      <c r="S70" s="56"/>
      <c r="T70" s="71"/>
      <c r="U70" s="56"/>
      <c r="V70" s="72"/>
      <c r="W70" s="58"/>
      <c r="X70" s="63">
        <f t="shared" si="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6"/>
        <v>200000</v>
      </c>
      <c r="H71" s="103">
        <v>44411</v>
      </c>
      <c r="I71" s="57">
        <v>0</v>
      </c>
      <c r="J71" s="65" t="s">
        <v>25</v>
      </c>
      <c r="K71" s="59">
        <f t="shared" si="14"/>
        <v>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/>
      <c r="T71" s="56"/>
      <c r="U71" s="57"/>
      <c r="V71" s="72"/>
      <c r="W71" s="62"/>
      <c r="X71" s="63">
        <f t="shared" si="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6"/>
        <v>95000</v>
      </c>
      <c r="H72" s="57" t="s">
        <v>188</v>
      </c>
      <c r="I72" s="57"/>
      <c r="J72" s="147" t="s">
        <v>67</v>
      </c>
      <c r="K72" s="59">
        <f t="shared" si="14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5"/>
      <c r="T72" s="56"/>
      <c r="U72" s="57"/>
      <c r="V72" s="72"/>
      <c r="W72" s="62"/>
      <c r="X72" s="63">
        <f t="shared" si="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6"/>
        <v>2400000</v>
      </c>
      <c r="H73" s="79">
        <v>45181</v>
      </c>
      <c r="I73" s="57">
        <v>0</v>
      </c>
      <c r="J73" s="65" t="s">
        <v>25</v>
      </c>
      <c r="K73" s="59">
        <f t="shared" si="14"/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55"/>
      <c r="T73" s="56"/>
      <c r="U73" s="57"/>
      <c r="V73" s="72"/>
      <c r="W73" s="62"/>
      <c r="X73" s="63">
        <f t="shared" si="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6"/>
        <v>1974000</v>
      </c>
      <c r="H74" s="79">
        <v>45154</v>
      </c>
      <c r="I74" s="57">
        <v>34</v>
      </c>
      <c r="J74" s="65" t="s">
        <v>25</v>
      </c>
      <c r="K74" s="59">
        <f t="shared" si="14"/>
        <v>1398250</v>
      </c>
      <c r="L74" s="56"/>
      <c r="M74" s="56"/>
      <c r="N74" s="56"/>
      <c r="O74" s="56"/>
      <c r="P74" s="56"/>
      <c r="Q74" s="63">
        <f t="shared" si="17"/>
        <v>0</v>
      </c>
      <c r="R74" s="56"/>
      <c r="S74" s="56"/>
      <c r="T74" s="74"/>
      <c r="U74" s="57"/>
      <c r="V74" s="72"/>
      <c r="W74" s="77"/>
      <c r="X74" s="63">
        <f t="shared" si="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6"/>
        <v>100000</v>
      </c>
      <c r="H75" s="109" t="s">
        <v>194</v>
      </c>
      <c r="I75" s="57">
        <v>40</v>
      </c>
      <c r="J75" s="65" t="s">
        <v>25</v>
      </c>
      <c r="K75" s="59">
        <f t="shared" si="14"/>
        <v>80000</v>
      </c>
      <c r="L75" s="56"/>
      <c r="M75" s="56"/>
      <c r="N75" s="56"/>
      <c r="O75" s="56"/>
      <c r="P75" s="56"/>
      <c r="Q75" s="63">
        <f t="shared" si="17"/>
        <v>0</v>
      </c>
      <c r="R75" s="56"/>
      <c r="S75" s="55"/>
      <c r="T75" s="75"/>
      <c r="U75" s="57"/>
      <c r="V75" s="72"/>
      <c r="W75" s="76"/>
      <c r="X75" s="63">
        <f t="shared" si="9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6"/>
        <v>170000</v>
      </c>
      <c r="H76" s="103" t="s">
        <v>196</v>
      </c>
      <c r="I76" s="57">
        <v>0</v>
      </c>
      <c r="J76" s="65" t="s">
        <v>25</v>
      </c>
      <c r="K76" s="59">
        <f t="shared" si="14"/>
        <v>0</v>
      </c>
      <c r="L76" s="56"/>
      <c r="M76" s="56"/>
      <c r="N76" s="56"/>
      <c r="O76" s="56"/>
      <c r="P76" s="56"/>
      <c r="Q76" s="63">
        <f t="shared" si="17"/>
        <v>0</v>
      </c>
      <c r="R76" s="56"/>
      <c r="S76" s="56"/>
      <c r="T76" s="71"/>
      <c r="U76" s="699"/>
      <c r="V76" s="72"/>
      <c r="W76" s="62"/>
      <c r="X76" s="63">
        <f t="shared" si="9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6"/>
        <v>260000</v>
      </c>
      <c r="H77" s="103" t="s">
        <v>198</v>
      </c>
      <c r="I77" s="57">
        <v>0</v>
      </c>
      <c r="J77" s="65" t="s">
        <v>25</v>
      </c>
      <c r="K77" s="59">
        <f t="shared" si="14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6"/>
      <c r="T77" s="56"/>
      <c r="U77" s="57"/>
      <c r="V77" s="72"/>
      <c r="W77" s="77"/>
      <c r="X77" s="63">
        <f t="shared" si="9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6"/>
        <v>290000</v>
      </c>
      <c r="H78" s="79">
        <v>45119</v>
      </c>
      <c r="I78" s="57">
        <v>2</v>
      </c>
      <c r="J78" s="65" t="s">
        <v>25</v>
      </c>
      <c r="K78" s="59">
        <f t="shared" si="14"/>
        <v>145000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/>
      <c r="T78" s="56"/>
      <c r="U78" s="61"/>
      <c r="V78" s="72"/>
      <c r="W78" s="76"/>
      <c r="X78" s="63">
        <f t="shared" si="9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6"/>
        <v>190000</v>
      </c>
      <c r="H79" s="2">
        <v>45248</v>
      </c>
      <c r="I79" s="57"/>
      <c r="J79" s="65" t="s">
        <v>25</v>
      </c>
      <c r="K79" s="59">
        <f t="shared" si="14"/>
        <v>0</v>
      </c>
      <c r="L79" s="56"/>
      <c r="M79" s="56"/>
      <c r="N79" s="56"/>
      <c r="O79" s="56"/>
      <c r="P79" s="56"/>
      <c r="Q79" s="63">
        <f t="shared" si="17"/>
        <v>0</v>
      </c>
      <c r="R79" s="56"/>
      <c r="S79" s="55"/>
      <c r="T79" s="56"/>
      <c r="U79" s="57"/>
      <c r="V79" s="72"/>
      <c r="W79" s="76"/>
      <c r="X79" s="63">
        <f t="shared" si="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6"/>
        <v>290000</v>
      </c>
      <c r="H80" s="79">
        <v>45120</v>
      </c>
      <c r="I80" s="57">
        <v>1</v>
      </c>
      <c r="J80" s="147" t="s">
        <v>67</v>
      </c>
      <c r="K80" s="59">
        <f t="shared" si="14"/>
        <v>145000</v>
      </c>
      <c r="L80" s="56"/>
      <c r="M80" s="56"/>
      <c r="N80" s="56"/>
      <c r="O80" s="56"/>
      <c r="P80" s="56"/>
      <c r="Q80" s="63">
        <f t="shared" si="17"/>
        <v>0</v>
      </c>
      <c r="R80" s="56"/>
      <c r="S80" s="56"/>
      <c r="T80" s="71"/>
      <c r="U80" s="699"/>
      <c r="V80" s="72"/>
      <c r="W80" s="62"/>
      <c r="X80" s="63">
        <f t="shared" si="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4"/>
        <v>1350000</v>
      </c>
      <c r="L81" s="56"/>
      <c r="M81" s="56"/>
      <c r="N81" s="56"/>
      <c r="O81" s="56"/>
      <c r="P81" s="56"/>
      <c r="Q81" s="63">
        <f t="shared" si="17"/>
        <v>0</v>
      </c>
      <c r="R81" s="56"/>
      <c r="S81" s="55"/>
      <c r="T81" s="56"/>
      <c r="U81" s="700"/>
      <c r="V81" s="72"/>
      <c r="W81" s="76"/>
      <c r="X81" s="63">
        <f t="shared" si="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4"/>
        <v>0</v>
      </c>
      <c r="L82" s="56"/>
      <c r="M82" s="56"/>
      <c r="N82" s="56"/>
      <c r="O82" s="56"/>
      <c r="P82" s="56"/>
      <c r="Q82" s="63">
        <f t="shared" si="17"/>
        <v>0</v>
      </c>
      <c r="R82" s="56"/>
      <c r="S82" s="55"/>
      <c r="T82" s="75"/>
      <c r="U82" s="61"/>
      <c r="V82" s="72"/>
      <c r="W82" s="77"/>
      <c r="X82" s="63">
        <f t="shared" si="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4"/>
        <v>250000</v>
      </c>
      <c r="L83" s="56"/>
      <c r="M83" s="56"/>
      <c r="N83" s="56"/>
      <c r="O83" s="56"/>
      <c r="P83" s="56"/>
      <c r="Q83" s="63">
        <f t="shared" si="17"/>
        <v>0</v>
      </c>
      <c r="R83" s="56"/>
      <c r="S83" s="55"/>
      <c r="T83" s="71"/>
      <c r="U83" s="699"/>
      <c r="V83" s="72"/>
      <c r="W83" s="62"/>
      <c r="X83" s="63">
        <f t="shared" si="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4"/>
        <v>5307000</v>
      </c>
      <c r="L84" s="56"/>
      <c r="M84" s="56"/>
      <c r="N84" s="56"/>
      <c r="O84" s="56"/>
      <c r="P84" s="56"/>
      <c r="Q84" s="63">
        <f t="shared" si="17"/>
        <v>0</v>
      </c>
      <c r="R84" s="56"/>
      <c r="S84" s="55"/>
      <c r="T84" s="71"/>
      <c r="U84" s="699"/>
      <c r="V84" s="72"/>
      <c r="W84" s="62"/>
      <c r="X84" s="63">
        <f t="shared" ref="X84:X124" si="18">W84*U84</f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4"/>
        <v>8710000</v>
      </c>
      <c r="L85" s="56"/>
      <c r="M85" s="56"/>
      <c r="N85" s="56"/>
      <c r="O85" s="56"/>
      <c r="P85" s="56"/>
      <c r="Q85" s="63">
        <f t="shared" si="17"/>
        <v>0</v>
      </c>
      <c r="R85" s="56"/>
      <c r="S85" s="55"/>
      <c r="T85" s="71"/>
      <c r="U85" s="699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4"/>
        <v>9227200</v>
      </c>
      <c r="L86" s="56"/>
      <c r="M86" s="56"/>
      <c r="N86" s="56"/>
      <c r="O86" s="56"/>
      <c r="P86" s="56"/>
      <c r="Q86" s="63">
        <f t="shared" si="17"/>
        <v>0</v>
      </c>
      <c r="R86" s="56"/>
      <c r="S86" s="55"/>
      <c r="T86" s="71"/>
      <c r="U86" s="699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4"/>
        <v>841500</v>
      </c>
      <c r="L87" s="56"/>
      <c r="M87" s="56"/>
      <c r="N87" s="56"/>
      <c r="O87" s="56"/>
      <c r="P87" s="56"/>
      <c r="Q87" s="63">
        <f t="shared" si="17"/>
        <v>0</v>
      </c>
      <c r="R87" s="56"/>
      <c r="S87" s="55"/>
      <c r="T87" s="71"/>
      <c r="U87" s="699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4"/>
        <v>370000</v>
      </c>
      <c r="L88" s="56"/>
      <c r="M88" s="56"/>
      <c r="N88" s="56"/>
      <c r="O88" s="56"/>
      <c r="P88" s="56"/>
      <c r="Q88" s="63">
        <f t="shared" si="17"/>
        <v>0</v>
      </c>
      <c r="R88" s="56"/>
      <c r="S88" s="55"/>
      <c r="T88" s="71"/>
      <c r="U88" s="699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4"/>
        <v>283725</v>
      </c>
      <c r="L89" s="56"/>
      <c r="M89" s="56"/>
      <c r="N89" s="56"/>
      <c r="O89" s="56"/>
      <c r="P89" s="56"/>
      <c r="Q89" s="63">
        <f t="shared" si="17"/>
        <v>0</v>
      </c>
      <c r="R89" s="56"/>
      <c r="S89" s="55"/>
      <c r="T89" s="71"/>
      <c r="U89" s="699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4"/>
        <v>0</v>
      </c>
      <c r="L90" s="56"/>
      <c r="M90" s="56"/>
      <c r="N90" s="56"/>
      <c r="O90" s="56"/>
      <c r="P90" s="56"/>
      <c r="Q90" s="63">
        <f t="shared" si="17"/>
        <v>0</v>
      </c>
      <c r="R90" s="56"/>
      <c r="S90" s="55"/>
      <c r="T90" s="71"/>
      <c r="U90" s="699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4"/>
        <v>5986000</v>
      </c>
      <c r="L91" s="56"/>
      <c r="M91" s="56"/>
      <c r="N91" s="56"/>
      <c r="O91" s="56"/>
      <c r="P91" s="56"/>
      <c r="Q91" s="63">
        <f t="shared" si="17"/>
        <v>0</v>
      </c>
      <c r="R91" s="56"/>
      <c r="S91" s="55"/>
      <c r="T91" s="71"/>
      <c r="U91" s="699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4"/>
        <v>3914000</v>
      </c>
      <c r="L92" s="56"/>
      <c r="M92" s="56"/>
      <c r="N92" s="56"/>
      <c r="O92" s="56"/>
      <c r="P92" s="56"/>
      <c r="Q92" s="63">
        <f t="shared" si="17"/>
        <v>0</v>
      </c>
      <c r="R92" s="56"/>
      <c r="S92" s="68"/>
      <c r="T92" s="71"/>
      <c r="U92" s="699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4"/>
        <v>0</v>
      </c>
      <c r="L93" s="56"/>
      <c r="M93" s="56"/>
      <c r="N93" s="56"/>
      <c r="O93" s="56"/>
      <c r="P93" s="56"/>
      <c r="Q93" s="63">
        <f t="shared" si="17"/>
        <v>0</v>
      </c>
      <c r="R93" s="56"/>
      <c r="S93" s="68"/>
      <c r="T93" s="56" t="s">
        <v>2</v>
      </c>
      <c r="U93" s="698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4"/>
        <v>4657600</v>
      </c>
      <c r="L94" s="56"/>
      <c r="M94" s="56"/>
      <c r="N94" s="56"/>
      <c r="O94" s="56"/>
      <c r="P94" s="56"/>
      <c r="Q94" s="63">
        <f t="shared" si="17"/>
        <v>0</v>
      </c>
      <c r="R94" s="56"/>
      <c r="S94" s="68"/>
      <c r="T94" s="56" t="s">
        <v>2</v>
      </c>
      <c r="U94" s="698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4"/>
        <v>2025000</v>
      </c>
      <c r="L95" s="56"/>
      <c r="M95" s="56"/>
      <c r="N95" s="56"/>
      <c r="O95" s="56"/>
      <c r="P95" s="56"/>
      <c r="Q95" s="63">
        <f t="shared" si="17"/>
        <v>0</v>
      </c>
      <c r="R95" s="56"/>
      <c r="S95" s="68"/>
      <c r="T95" s="56" t="s">
        <v>2</v>
      </c>
      <c r="U95" s="698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7"/>
        <v>0</v>
      </c>
      <c r="R96" s="56"/>
      <c r="S96" s="68"/>
      <c r="T96" s="56" t="s">
        <v>2</v>
      </c>
      <c r="U96" s="698"/>
      <c r="V96" s="66"/>
      <c r="W96" s="62"/>
      <c r="X96" s="63">
        <f t="shared" si="18"/>
        <v>0</v>
      </c>
      <c r="Y96" s="64"/>
      <c r="Z96" s="56"/>
    </row>
    <row r="97" spans="1:25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4"/>
        <v>96000</v>
      </c>
      <c r="L97" s="56"/>
      <c r="M97" s="56"/>
      <c r="N97" s="56"/>
      <c r="O97" s="56"/>
      <c r="P97" s="56"/>
      <c r="Q97" s="63">
        <f t="shared" si="17"/>
        <v>0</v>
      </c>
      <c r="R97" s="56"/>
      <c r="S97" s="68"/>
      <c r="T97" s="56" t="s">
        <v>2</v>
      </c>
      <c r="U97" s="698"/>
      <c r="V97" s="66"/>
      <c r="W97" s="62"/>
      <c r="X97" s="63">
        <f t="shared" si="18"/>
        <v>0</v>
      </c>
      <c r="Y97" s="64"/>
    </row>
    <row r="98" spans="1:25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4"/>
        <v>140000</v>
      </c>
      <c r="L98" s="56"/>
      <c r="M98" s="56"/>
      <c r="N98" s="56"/>
      <c r="O98" s="56"/>
      <c r="P98" s="56"/>
      <c r="Q98" s="63">
        <f t="shared" si="17"/>
        <v>0</v>
      </c>
      <c r="R98" s="56"/>
      <c r="S98" s="68"/>
      <c r="T98" s="56" t="s">
        <v>2</v>
      </c>
      <c r="U98" s="698"/>
      <c r="V98" s="66"/>
      <c r="W98" s="62"/>
      <c r="X98" s="63">
        <f t="shared" si="18"/>
        <v>0</v>
      </c>
      <c r="Y98" s="64"/>
    </row>
    <row r="99" spans="1:25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4"/>
        <v>690000</v>
      </c>
      <c r="L99" s="56"/>
      <c r="M99" s="56"/>
      <c r="N99" s="56"/>
      <c r="O99" s="56"/>
      <c r="P99" s="56"/>
      <c r="Q99" s="63">
        <f t="shared" si="17"/>
        <v>0</v>
      </c>
      <c r="R99" s="56"/>
      <c r="S99" s="68"/>
      <c r="T99" s="56" t="s">
        <v>2</v>
      </c>
      <c r="U99" s="698"/>
      <c r="V99" s="66"/>
      <c r="W99" s="62"/>
      <c r="X99" s="63">
        <f t="shared" si="18"/>
        <v>0</v>
      </c>
      <c r="Y99" s="64"/>
    </row>
    <row r="100" spans="1:25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4"/>
        <v>516084</v>
      </c>
      <c r="L100" s="56"/>
      <c r="M100" s="56"/>
      <c r="N100" s="56"/>
      <c r="O100" s="56"/>
      <c r="P100" s="56"/>
      <c r="Q100" s="63">
        <f t="shared" si="17"/>
        <v>0</v>
      </c>
      <c r="R100" s="56"/>
      <c r="S100" s="68"/>
      <c r="T100" s="56" t="s">
        <v>2</v>
      </c>
      <c r="U100" s="698"/>
      <c r="V100" s="66"/>
      <c r="W100" s="62"/>
      <c r="X100" s="63">
        <f t="shared" si="18"/>
        <v>0</v>
      </c>
      <c r="Y100" s="64"/>
    </row>
    <row r="101" spans="1:25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0">I101*F101</f>
        <v>1125340</v>
      </c>
      <c r="L101" s="56"/>
      <c r="M101" s="56"/>
      <c r="N101" s="56"/>
      <c r="O101" s="56"/>
      <c r="P101" s="56"/>
      <c r="Q101" s="63">
        <f t="shared" si="17"/>
        <v>0</v>
      </c>
      <c r="R101" s="56"/>
      <c r="S101" s="68"/>
      <c r="T101" s="56" t="s">
        <v>2</v>
      </c>
      <c r="U101" s="698"/>
      <c r="V101" s="66"/>
      <c r="W101" s="62"/>
      <c r="X101" s="63">
        <f t="shared" si="18"/>
        <v>0</v>
      </c>
      <c r="Y101" s="64"/>
    </row>
    <row r="102" spans="1:25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56"/>
      <c r="M102" s="56"/>
      <c r="N102" s="56"/>
      <c r="O102" s="56"/>
      <c r="P102" s="56"/>
      <c r="Q102" s="63">
        <f t="shared" si="17"/>
        <v>0</v>
      </c>
      <c r="R102" s="56"/>
      <c r="S102" s="68"/>
      <c r="T102" s="56" t="s">
        <v>2</v>
      </c>
      <c r="U102" s="698"/>
      <c r="V102" s="66"/>
      <c r="W102" s="62"/>
      <c r="X102" s="63">
        <f t="shared" si="18"/>
        <v>0</v>
      </c>
      <c r="Y102" s="64"/>
    </row>
    <row r="103" spans="1:25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56"/>
      <c r="M103" s="56"/>
      <c r="N103" s="56"/>
      <c r="O103" s="56"/>
      <c r="P103" s="56"/>
      <c r="Q103" s="63">
        <f t="shared" si="17"/>
        <v>0</v>
      </c>
      <c r="R103" s="56"/>
      <c r="S103" s="68"/>
      <c r="T103" s="56" t="s">
        <v>2</v>
      </c>
      <c r="U103" s="698"/>
      <c r="V103" s="66"/>
      <c r="W103" s="62"/>
      <c r="X103" s="63">
        <f t="shared" si="18"/>
        <v>0</v>
      </c>
      <c r="Y103" s="64"/>
    </row>
    <row r="104" spans="1:25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56"/>
      <c r="M104" s="56"/>
      <c r="N104" s="56"/>
      <c r="O104" s="56"/>
      <c r="P104" s="56"/>
      <c r="Q104" s="63">
        <f t="shared" si="17"/>
        <v>0</v>
      </c>
      <c r="R104" s="56"/>
      <c r="S104" s="68"/>
      <c r="T104" s="56"/>
      <c r="U104" s="61"/>
      <c r="V104" s="69"/>
      <c r="W104" s="77"/>
      <c r="X104" s="63">
        <f t="shared" si="18"/>
        <v>0</v>
      </c>
      <c r="Y104" s="64"/>
    </row>
    <row r="105" spans="1:25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56"/>
      <c r="M105" s="56"/>
      <c r="N105" s="56"/>
      <c r="O105" s="56"/>
      <c r="P105" s="56"/>
      <c r="Q105" s="63">
        <f t="shared" si="17"/>
        <v>0</v>
      </c>
      <c r="R105" s="56"/>
      <c r="S105" s="68"/>
      <c r="T105" s="56" t="s">
        <v>2</v>
      </c>
      <c r="U105" s="698"/>
      <c r="V105" s="66" t="s">
        <v>29</v>
      </c>
      <c r="W105" s="62"/>
      <c r="X105" s="63">
        <f t="shared" si="18"/>
        <v>0</v>
      </c>
      <c r="Y105" s="64"/>
    </row>
    <row r="106" spans="1:25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56"/>
      <c r="M106" s="56"/>
      <c r="N106" s="56"/>
      <c r="O106" s="56"/>
      <c r="P106" s="56"/>
      <c r="Q106" s="63">
        <f t="shared" si="17"/>
        <v>0</v>
      </c>
      <c r="R106" s="56"/>
      <c r="S106" s="68"/>
      <c r="T106" s="56" t="s">
        <v>2</v>
      </c>
      <c r="U106" s="698"/>
      <c r="V106" s="66" t="s">
        <v>29</v>
      </c>
      <c r="W106" s="62"/>
      <c r="X106" s="63">
        <f t="shared" si="18"/>
        <v>0</v>
      </c>
      <c r="Y106" s="64"/>
    </row>
    <row r="107" spans="1:25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0"/>
        <v>0</v>
      </c>
      <c r="L107" s="56"/>
      <c r="M107" s="56"/>
      <c r="N107" s="56"/>
      <c r="O107" s="56"/>
      <c r="P107" s="56"/>
      <c r="Q107" s="63">
        <f t="shared" si="17"/>
        <v>0</v>
      </c>
      <c r="R107" s="56"/>
      <c r="S107" s="68"/>
      <c r="T107" s="56" t="s">
        <v>2</v>
      </c>
      <c r="U107" s="698"/>
      <c r="V107" s="66" t="s">
        <v>29</v>
      </c>
      <c r="W107" s="62"/>
      <c r="X107" s="63">
        <f t="shared" si="18"/>
        <v>0</v>
      </c>
      <c r="Y107" s="64"/>
    </row>
    <row r="108" spans="1:25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0"/>
        <v>0</v>
      </c>
      <c r="L108" s="56"/>
      <c r="M108" s="56"/>
      <c r="N108" s="56"/>
      <c r="O108" s="56"/>
      <c r="P108" s="56"/>
      <c r="Q108" s="63">
        <f t="shared" si="17"/>
        <v>0</v>
      </c>
      <c r="R108" s="56"/>
      <c r="S108" s="56"/>
      <c r="T108" s="56" t="s">
        <v>2</v>
      </c>
      <c r="U108" s="698"/>
      <c r="V108" s="66" t="s">
        <v>29</v>
      </c>
      <c r="W108" s="62"/>
      <c r="X108" s="63">
        <f t="shared" si="18"/>
        <v>0</v>
      </c>
      <c r="Y108" s="64"/>
    </row>
    <row r="109" spans="1:25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56"/>
      <c r="M109" s="56"/>
      <c r="N109" s="56"/>
      <c r="O109" s="56"/>
      <c r="P109" s="56"/>
      <c r="Q109" s="63">
        <f t="shared" si="17"/>
        <v>0</v>
      </c>
      <c r="R109" s="56"/>
      <c r="S109" s="56"/>
      <c r="T109" s="56"/>
      <c r="U109" s="513"/>
      <c r="V109" s="56" t="s">
        <v>29</v>
      </c>
      <c r="W109" s="62"/>
      <c r="X109" s="63">
        <f t="shared" si="18"/>
        <v>0</v>
      </c>
      <c r="Y109" s="64"/>
    </row>
    <row r="110" spans="1:25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56"/>
      <c r="M110" s="56"/>
      <c r="N110" s="56"/>
      <c r="O110" s="56"/>
      <c r="P110" s="56"/>
      <c r="Q110" s="63">
        <f t="shared" si="17"/>
        <v>0</v>
      </c>
      <c r="R110" s="56"/>
      <c r="S110" s="56"/>
      <c r="T110" s="56"/>
      <c r="U110" s="513"/>
      <c r="V110" s="56" t="s">
        <v>29</v>
      </c>
      <c r="W110" s="62"/>
      <c r="X110" s="63">
        <f t="shared" si="18"/>
        <v>0</v>
      </c>
      <c r="Y110" s="64"/>
    </row>
    <row r="111" spans="1:25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0"/>
        <v>690000</v>
      </c>
      <c r="L111" s="56"/>
      <c r="M111" s="56"/>
      <c r="N111" s="56"/>
      <c r="O111" s="56"/>
      <c r="P111" s="56"/>
      <c r="Q111" s="63">
        <f t="shared" si="17"/>
        <v>0</v>
      </c>
      <c r="R111" s="56"/>
      <c r="S111" s="56"/>
      <c r="T111" s="56"/>
      <c r="U111" s="83"/>
      <c r="V111" s="56"/>
      <c r="W111" s="77"/>
      <c r="X111" s="63">
        <f t="shared" si="18"/>
        <v>0</v>
      </c>
      <c r="Y111" s="64"/>
    </row>
    <row r="112" spans="1:25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56"/>
      <c r="M112" s="56"/>
      <c r="N112" s="56"/>
      <c r="O112" s="56"/>
      <c r="P112" s="56"/>
      <c r="Q112" s="63">
        <f t="shared" si="17"/>
        <v>0</v>
      </c>
      <c r="R112" s="56"/>
      <c r="S112" s="56"/>
      <c r="T112" s="56"/>
      <c r="U112" s="57"/>
      <c r="V112" s="69"/>
      <c r="W112" s="77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0"/>
        <v>0</v>
      </c>
      <c r="L113" s="56"/>
      <c r="M113" s="56"/>
      <c r="N113" s="56"/>
      <c r="O113" s="56"/>
      <c r="P113" s="56"/>
      <c r="Q113" s="63">
        <f t="shared" si="17"/>
        <v>0</v>
      </c>
      <c r="R113" s="56"/>
      <c r="S113" s="56"/>
      <c r="T113" s="56"/>
      <c r="U113" s="57"/>
      <c r="V113" s="69"/>
      <c r="W113" s="77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0"/>
        <v>80000</v>
      </c>
      <c r="L114" s="56"/>
      <c r="M114" s="56"/>
      <c r="N114" s="56"/>
      <c r="O114" s="56"/>
      <c r="P114" s="56"/>
      <c r="Q114" s="63">
        <f t="shared" si="17"/>
        <v>0</v>
      </c>
      <c r="R114" s="56"/>
      <c r="S114" s="56"/>
      <c r="T114" s="56"/>
      <c r="U114" s="513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0"/>
        <v>0</v>
      </c>
      <c r="L115" s="56"/>
      <c r="M115" s="56"/>
      <c r="N115" s="56"/>
      <c r="O115" s="56"/>
      <c r="P115" s="56"/>
      <c r="Q115" s="63">
        <f t="shared" si="17"/>
        <v>0</v>
      </c>
      <c r="R115" s="56"/>
      <c r="S115" s="56"/>
      <c r="T115" s="56"/>
      <c r="U115" s="513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0"/>
        <v>850000</v>
      </c>
      <c r="L116" s="56"/>
      <c r="M116" s="56"/>
      <c r="N116" s="56"/>
      <c r="O116" s="56"/>
      <c r="P116" s="56"/>
      <c r="Q116" s="63">
        <f t="shared" si="17"/>
        <v>0</v>
      </c>
      <c r="R116" s="56"/>
      <c r="S116" s="56"/>
      <c r="T116" s="56"/>
      <c r="U116" s="513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0"/>
        <v>0</v>
      </c>
      <c r="L117" s="56"/>
      <c r="M117" s="56"/>
      <c r="N117" s="56"/>
      <c r="O117" s="56"/>
      <c r="P117" s="56"/>
      <c r="Q117" s="63">
        <f t="shared" si="17"/>
        <v>0</v>
      </c>
      <c r="R117" s="56"/>
      <c r="S117" s="56"/>
      <c r="T117" s="56"/>
      <c r="U117" s="513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17"/>
        <v>0</v>
      </c>
      <c r="R118" s="56"/>
      <c r="S118" s="56"/>
      <c r="T118" s="56"/>
      <c r="U118" s="513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17"/>
        <v>0</v>
      </c>
      <c r="R119" s="56"/>
      <c r="S119" s="56"/>
      <c r="T119" s="56"/>
      <c r="U119" s="513"/>
      <c r="V119" s="56" t="s">
        <v>29</v>
      </c>
      <c r="W119" s="62"/>
      <c r="X119" s="63">
        <f t="shared" si="18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0"/>
        <v>630000</v>
      </c>
      <c r="L120" s="56"/>
      <c r="M120" s="56"/>
      <c r="N120" s="56"/>
      <c r="O120" s="56"/>
      <c r="P120" s="56"/>
      <c r="Q120" s="63">
        <f t="shared" si="17"/>
        <v>0</v>
      </c>
      <c r="R120" s="56"/>
      <c r="S120" s="56"/>
      <c r="T120" s="56"/>
      <c r="U120" s="513"/>
      <c r="V120" s="56" t="s">
        <v>29</v>
      </c>
      <c r="W120" s="62"/>
      <c r="X120" s="63">
        <f t="shared" si="18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66"/>
      <c r="M121" s="178"/>
      <c r="N121" s="159"/>
      <c r="O121" s="160"/>
      <c r="P121" s="161"/>
      <c r="Q121" s="161"/>
      <c r="R121" s="749"/>
      <c r="S121" s="56"/>
      <c r="T121" s="56"/>
      <c r="U121" s="513"/>
      <c r="V121" s="56" t="s">
        <v>29</v>
      </c>
      <c r="W121" s="62"/>
      <c r="X121" s="63">
        <f t="shared" si="18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5"/>
      <c r="M122" s="180"/>
      <c r="N122" s="164"/>
      <c r="O122" s="165"/>
      <c r="P122" s="161"/>
      <c r="Q122" s="161"/>
      <c r="R122" s="168"/>
      <c r="S122" s="56"/>
      <c r="T122" s="56"/>
      <c r="U122" s="513"/>
      <c r="V122" s="56" t="s">
        <v>29</v>
      </c>
      <c r="W122" s="62"/>
      <c r="X122" s="63">
        <f t="shared" si="18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/>
      <c r="U123" s="513"/>
      <c r="V123" s="56" t="s">
        <v>29</v>
      </c>
      <c r="W123" s="62"/>
      <c r="X123" s="63">
        <f t="shared" si="18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82"/>
      <c r="M124" s="167"/>
      <c r="N124" s="164"/>
      <c r="O124" s="165"/>
      <c r="P124" s="183"/>
      <c r="Q124" s="145"/>
      <c r="R124" s="170"/>
      <c r="T124" s="56"/>
      <c r="U124" s="513"/>
      <c r="V124" s="56" t="s">
        <v>29</v>
      </c>
      <c r="W124" s="62"/>
      <c r="X124" s="63">
        <f t="shared" si="18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67"/>
      <c r="N125" s="164"/>
      <c r="O125" s="165"/>
      <c r="P125" s="161"/>
      <c r="Q125" s="184"/>
      <c r="R125" s="170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82"/>
      <c r="M126" s="180"/>
      <c r="N126" s="164"/>
      <c r="O126" s="165"/>
      <c r="P126" s="183"/>
      <c r="Q126" s="145"/>
      <c r="R126" s="185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62"/>
      <c r="M127" s="167"/>
      <c r="N127" s="164"/>
      <c r="O127" s="165"/>
      <c r="P127" s="161"/>
      <c r="Q127" s="145"/>
      <c r="R127" s="89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0"/>
        <v>0</v>
      </c>
      <c r="L128" s="162"/>
      <c r="M128" s="163"/>
      <c r="N128" s="164"/>
      <c r="O128" s="165"/>
      <c r="P128" s="161"/>
      <c r="Q128" s="145"/>
      <c r="R128" s="186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6"/>
      <c r="M129" s="163"/>
      <c r="N129" s="164"/>
      <c r="O129" s="165"/>
      <c r="P129" s="161"/>
      <c r="Q129" s="145"/>
      <c r="R129" s="187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6"/>
      <c r="M130" s="169"/>
      <c r="N130" s="172"/>
      <c r="O130" s="173"/>
      <c r="P130" s="161"/>
      <c r="Q130" s="145"/>
      <c r="R130" s="89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80"/>
      <c r="N131" s="164"/>
      <c r="O131" s="165"/>
      <c r="P131" s="161"/>
      <c r="Q131" s="184"/>
      <c r="R131" s="182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7"/>
      <c r="N132" s="164"/>
      <c r="O132" s="165"/>
      <c r="P132" s="161"/>
      <c r="Q132" s="145"/>
      <c r="R132" s="89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81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0"/>
        <v>0</v>
      </c>
      <c r="L134" s="162"/>
      <c r="M134" s="167"/>
      <c r="N134" s="164"/>
      <c r="O134" s="165"/>
      <c r="P134" s="93"/>
      <c r="Q134" s="161"/>
      <c r="R134" s="187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91"/>
      <c r="N135" s="159"/>
      <c r="O135" s="160"/>
      <c r="P135" s="161"/>
      <c r="Q135" s="161"/>
      <c r="R135" s="89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2"/>
      <c r="M136" s="167"/>
      <c r="N136" s="164"/>
      <c r="O136" s="165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7"/>
      <c r="N137" s="164"/>
      <c r="O137" s="165"/>
      <c r="P137" s="161"/>
      <c r="Q137" s="161"/>
      <c r="R137" s="133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0"/>
        <v>0</v>
      </c>
      <c r="L138" s="89"/>
      <c r="M138" s="180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0"/>
        <v>10000</v>
      </c>
      <c r="L139" s="162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0"/>
        <v>0</v>
      </c>
      <c r="L141" s="175"/>
      <c r="M141" s="167"/>
      <c r="N141" s="172"/>
      <c r="O141" s="173"/>
      <c r="P141" s="93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0"/>
        <v>0</v>
      </c>
      <c r="L142" s="89"/>
      <c r="M142" s="178"/>
      <c r="N142" s="159"/>
      <c r="O142" s="160"/>
      <c r="P142" s="161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0"/>
        <v>520000</v>
      </c>
      <c r="L143" s="175"/>
      <c r="M143" s="167"/>
      <c r="N143" s="164"/>
      <c r="O143" s="165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0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  <c r="L162" s="162"/>
      <c r="M162" s="169"/>
      <c r="N162" s="164"/>
      <c r="O162" s="165"/>
      <c r="P162" s="161"/>
      <c r="Q162" s="183"/>
      <c r="R162" s="74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ref="K166:K208" si="22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  <c r="L167" s="133"/>
      <c r="M167" s="163"/>
      <c r="N167" s="164"/>
      <c r="O167" s="165"/>
      <c r="P167" s="161"/>
      <c r="Q167" s="161"/>
      <c r="R167" s="74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3">
        <v>44654</v>
      </c>
      <c r="I168" s="56"/>
      <c r="J168" s="56" t="s">
        <v>25</v>
      </c>
      <c r="K168" s="59">
        <f t="shared" si="22"/>
        <v>0</v>
      </c>
      <c r="L168" s="133"/>
      <c r="M168" s="198"/>
      <c r="N168" s="164"/>
      <c r="O168" s="165"/>
      <c r="P168" s="161"/>
      <c r="Q168" s="145"/>
      <c r="R168" s="74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3">
        <v>44654</v>
      </c>
      <c r="I169" s="56">
        <v>1</v>
      </c>
      <c r="J169" s="56" t="s">
        <v>25</v>
      </c>
      <c r="K169" s="59">
        <f t="shared" si="22"/>
        <v>284000</v>
      </c>
      <c r="L169" s="166"/>
      <c r="M169" s="198"/>
      <c r="N169" s="164"/>
      <c r="O169" s="165"/>
      <c r="P169" s="161"/>
      <c r="Q169" s="161"/>
      <c r="R169" s="74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3">
        <v>44654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4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  <c r="L172" s="166"/>
      <c r="M172" s="198"/>
      <c r="N172" s="164"/>
      <c r="O172" s="165"/>
      <c r="P172" s="161"/>
      <c r="Q172" s="161"/>
      <c r="R172" s="74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2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1"/>
        <v>390000</v>
      </c>
      <c r="H177" s="204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24" spans="22:22" x14ac:dyDescent="0.25">
      <c r="V52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0" spans="22:22" x14ac:dyDescent="0.25">
      <c r="V188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28.7109375" customWidth="1"/>
    <col min="13" max="13" width="19.28515625" style="205" customWidth="1"/>
    <col min="14" max="14" width="5.42578125" customWidth="1"/>
    <col min="15" max="15" width="4.85546875" customWidth="1"/>
    <col min="16" max="16" width="12.7109375" customWidth="1"/>
    <col min="17" max="17" width="13.28515625" bestFit="1" customWidth="1"/>
    <col min="18" max="18" width="20.28515625" customWidth="1"/>
    <col min="19" max="19" width="30.28515625" customWidth="1"/>
    <col min="20" max="20" width="18.140625" style="5" customWidth="1"/>
    <col min="21" max="21" width="6" style="696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784" t="s">
        <v>7735</v>
      </c>
      <c r="N6" s="57">
        <v>20</v>
      </c>
      <c r="O6" s="72" t="s">
        <v>63</v>
      </c>
      <c r="P6" s="117">
        <v>17000</v>
      </c>
      <c r="Q6" s="819">
        <f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2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00"/>
      <c r="AV6" s="56"/>
      <c r="AW6" s="76"/>
      <c r="AX6" s="63"/>
      <c r="AY6" s="101">
        <f t="shared" ref="AY6:AY23" si="3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784" t="s">
        <v>6664</v>
      </c>
      <c r="N7" s="57">
        <v>2</v>
      </c>
      <c r="O7" s="72" t="s">
        <v>29</v>
      </c>
      <c r="P7" s="76">
        <v>530000</v>
      </c>
      <c r="Q7" s="63">
        <f t="shared" ref="Q7:Q60" si="5">P7*N7</f>
        <v>1060000</v>
      </c>
      <c r="R7" s="408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72" si="6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2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 t="shared" ref="AP7:AP21" si="7">AO7*AM7</f>
        <v>3575000</v>
      </c>
      <c r="AQ7" s="64" t="s">
        <v>7111</v>
      </c>
      <c r="AR7" s="56" t="s">
        <v>7112</v>
      </c>
      <c r="AS7" s="486"/>
      <c r="AT7" s="56"/>
      <c r="AU7" s="57"/>
      <c r="AV7" s="72"/>
      <c r="AW7" s="62"/>
      <c r="AX7" s="63"/>
      <c r="AY7" s="101">
        <f t="shared" si="3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 t="shared" ref="BH7:BH26" si="8"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4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784" t="s">
        <v>6664</v>
      </c>
      <c r="N8" s="61">
        <v>1</v>
      </c>
      <c r="O8" s="72" t="s">
        <v>7105</v>
      </c>
      <c r="P8" s="76">
        <v>1315000</v>
      </c>
      <c r="Q8" s="63">
        <f t="shared" si="5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6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2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si="7"/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3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8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6608</v>
      </c>
      <c r="M9" s="785" t="s">
        <v>74</v>
      </c>
      <c r="N9" s="83">
        <v>2</v>
      </c>
      <c r="O9" s="56" t="s">
        <v>6607</v>
      </c>
      <c r="P9" s="77">
        <v>6100000</v>
      </c>
      <c r="Q9" s="63">
        <f t="shared" si="5"/>
        <v>12200000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6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2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7"/>
        <v>180000</v>
      </c>
      <c r="AQ9" s="64" t="s">
        <v>7111</v>
      </c>
      <c r="AR9" s="56" t="s">
        <v>7112</v>
      </c>
      <c r="AS9" s="486"/>
      <c r="AT9" s="56"/>
      <c r="AU9" s="57"/>
      <c r="AV9" s="72"/>
      <c r="AW9" s="62"/>
      <c r="AX9" s="63"/>
      <c r="AY9" s="101">
        <f t="shared" si="3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8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85" t="s">
        <v>74</v>
      </c>
      <c r="N10" s="57">
        <v>1</v>
      </c>
      <c r="O10" s="68" t="s">
        <v>6607</v>
      </c>
      <c r="P10" s="77">
        <v>5600000</v>
      </c>
      <c r="Q10" s="63">
        <f t="shared" si="5"/>
        <v>5600000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 t="shared" si="6"/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2"/>
        <v>0</v>
      </c>
      <c r="AH10" s="64"/>
      <c r="AI10" s="56"/>
      <c r="AJ10" s="60"/>
      <c r="AK10" s="264" t="s">
        <v>7091</v>
      </c>
      <c r="AL10" s="264" t="s">
        <v>7115</v>
      </c>
      <c r="AM10" s="469">
        <v>1</v>
      </c>
      <c r="AN10" s="562" t="s">
        <v>29</v>
      </c>
      <c r="AO10" s="471">
        <v>1050000</v>
      </c>
      <c r="AP10" s="63">
        <f t="shared" si="7"/>
        <v>1050000</v>
      </c>
      <c r="AQ10" s="56" t="s">
        <v>6779</v>
      </c>
      <c r="AR10" s="56" t="s">
        <v>7112</v>
      </c>
      <c r="AS10" s="486"/>
      <c r="AT10" s="56"/>
      <c r="AU10" s="57"/>
      <c r="AV10" s="72"/>
      <c r="AW10" s="62"/>
      <c r="AX10" s="63"/>
      <c r="AY10" s="101">
        <f t="shared" si="3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8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4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784" t="s">
        <v>7756</v>
      </c>
      <c r="N11" s="87">
        <v>6</v>
      </c>
      <c r="O11" s="69" t="s">
        <v>62</v>
      </c>
      <c r="P11" s="62">
        <v>82500</v>
      </c>
      <c r="Q11" s="63">
        <f t="shared" si="5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 t="shared" si="6"/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7"/>
        <v>175000</v>
      </c>
      <c r="AQ11" s="825" t="s">
        <v>7906</v>
      </c>
      <c r="AR11" s="56" t="s">
        <v>7112</v>
      </c>
      <c r="AS11" s="486"/>
      <c r="AT11" s="56"/>
      <c r="AU11" s="57"/>
      <c r="AV11" s="72"/>
      <c r="AW11" s="62"/>
      <c r="AX11" s="63"/>
      <c r="AY11" s="101">
        <f t="shared" si="3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8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75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786" t="s">
        <v>7826</v>
      </c>
      <c r="N12" s="57">
        <v>1</v>
      </c>
      <c r="O12" s="72" t="s">
        <v>29</v>
      </c>
      <c r="P12" s="76">
        <v>125000</v>
      </c>
      <c r="Q12" s="822">
        <f>P12*N12</f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 t="shared" si="6"/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3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8"/>
        <v>150000</v>
      </c>
      <c r="BI12" s="64" t="s">
        <v>7107</v>
      </c>
      <c r="BJ12" s="56" t="s">
        <v>7032</v>
      </c>
      <c r="BK12" s="68"/>
      <c r="BL12" s="55"/>
      <c r="BM12" s="827"/>
      <c r="BN12" s="57"/>
      <c r="BO12" s="72"/>
      <c r="BP12" s="62"/>
      <c r="BQ12" s="63">
        <f t="shared" si="4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784" t="s">
        <v>7732</v>
      </c>
      <c r="N13" s="57">
        <v>10</v>
      </c>
      <c r="O13" s="72" t="s">
        <v>653</v>
      </c>
      <c r="P13" s="76">
        <v>14500</v>
      </c>
      <c r="Q13" s="819">
        <f t="shared" si="5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 t="shared" si="6"/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3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si="8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85" t="s">
        <v>7783</v>
      </c>
      <c r="N14" s="57">
        <v>60</v>
      </c>
      <c r="O14" s="72" t="s">
        <v>29</v>
      </c>
      <c r="P14" s="76">
        <v>1790</v>
      </c>
      <c r="Q14" s="822">
        <f t="shared" si="5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6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3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8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84" t="s">
        <v>7827</v>
      </c>
      <c r="N15" s="57">
        <v>1</v>
      </c>
      <c r="O15" s="72" t="s">
        <v>7134</v>
      </c>
      <c r="P15" s="76">
        <v>150000</v>
      </c>
      <c r="Q15" s="63">
        <f t="shared" si="5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si="6"/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SUM(AP6:AP14)</f>
        <v>9044999.9900000002</v>
      </c>
      <c r="AQ15" s="64"/>
      <c r="AR15" s="56"/>
      <c r="AT15" s="55"/>
      <c r="AU15" s="56"/>
      <c r="AV15" s="57"/>
      <c r="AW15" s="72"/>
      <c r="AX15" s="117"/>
      <c r="AY15" s="101">
        <f t="shared" si="3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8"/>
        <v>0</v>
      </c>
      <c r="BI15" s="64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85" t="s">
        <v>7736</v>
      </c>
      <c r="N16" s="57">
        <v>1</v>
      </c>
      <c r="O16" s="72" t="s">
        <v>29</v>
      </c>
      <c r="P16" s="76">
        <v>45000</v>
      </c>
      <c r="Q16" s="848">
        <f t="shared" si="5"/>
        <v>45000</v>
      </c>
      <c r="R16" s="825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819">
        <f t="shared" si="6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>SUM(BH6:BH15)</f>
        <v>4502782</v>
      </c>
      <c r="BI16" s="64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785" t="s">
        <v>7736</v>
      </c>
      <c r="N17" s="61">
        <v>2</v>
      </c>
      <c r="O17" s="72" t="s">
        <v>29</v>
      </c>
      <c r="P17" s="76">
        <v>95000</v>
      </c>
      <c r="Q17" s="822">
        <f t="shared" si="5"/>
        <v>190000</v>
      </c>
      <c r="R17" s="825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819">
        <f t="shared" si="6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8"/>
        <v>0</v>
      </c>
      <c r="BI17" s="64"/>
      <c r="BJ17" s="56"/>
      <c r="BL17" s="56"/>
      <c r="BM17" s="56"/>
      <c r="BN17" s="107"/>
      <c r="BO17" s="72"/>
      <c r="BP17" s="58"/>
      <c r="BQ17" s="63">
        <f t="shared" si="4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817" t="s">
        <v>7889</v>
      </c>
      <c r="N18" s="57">
        <v>1</v>
      </c>
      <c r="O18" s="72" t="s">
        <v>29</v>
      </c>
      <c r="P18" s="849">
        <v>475000</v>
      </c>
      <c r="Q18" s="822">
        <f t="shared" si="5"/>
        <v>475000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6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 t="shared" si="7"/>
        <v>0</v>
      </c>
      <c r="AQ18" s="64"/>
      <c r="AR18" s="56"/>
      <c r="AT18" s="65"/>
      <c r="AU18" s="56"/>
      <c r="AV18" s="109"/>
      <c r="AW18" s="69"/>
      <c r="AX18" s="62"/>
      <c r="AY18" s="63">
        <f t="shared" si="3"/>
        <v>0</v>
      </c>
      <c r="AZ18" s="64"/>
      <c r="BA18" s="56"/>
      <c r="BC18" s="264"/>
      <c r="BD18" s="264"/>
      <c r="BE18" s="469"/>
      <c r="BF18" s="562" t="s">
        <v>29</v>
      </c>
      <c r="BG18" s="436"/>
      <c r="BH18" s="63">
        <f t="shared" si="8"/>
        <v>0</v>
      </c>
      <c r="BI18" s="408"/>
      <c r="BJ18" s="264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817" t="s">
        <v>7889</v>
      </c>
      <c r="N19" s="57">
        <v>2</v>
      </c>
      <c r="O19" s="72" t="s">
        <v>29</v>
      </c>
      <c r="P19" s="823">
        <v>1795000</v>
      </c>
      <c r="Q19" s="712">
        <f t="shared" si="5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6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8"/>
        <v>0</v>
      </c>
      <c r="BI19" s="64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817" t="s">
        <v>7889</v>
      </c>
      <c r="N20" s="57">
        <v>1</v>
      </c>
      <c r="O20" s="72" t="s">
        <v>29</v>
      </c>
      <c r="P20" s="62">
        <v>195000</v>
      </c>
      <c r="Q20" s="63">
        <f t="shared" si="5"/>
        <v>195000</v>
      </c>
      <c r="R20" s="64" t="s">
        <v>397</v>
      </c>
      <c r="S20" s="105" t="s">
        <v>6722</v>
      </c>
      <c r="T20" s="708" t="s">
        <v>6720</v>
      </c>
      <c r="U20" s="105">
        <v>1</v>
      </c>
      <c r="V20" s="105" t="s">
        <v>29</v>
      </c>
      <c r="W20" s="76">
        <v>50000</v>
      </c>
      <c r="X20" s="63">
        <f t="shared" si="6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8"/>
        <v>0</v>
      </c>
      <c r="BI20" s="64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784" t="s">
        <v>7785</v>
      </c>
      <c r="N21" s="57">
        <v>15</v>
      </c>
      <c r="O21" s="72" t="s">
        <v>29</v>
      </c>
      <c r="P21" s="849">
        <v>2000</v>
      </c>
      <c r="Q21" s="819">
        <f t="shared" si="5"/>
        <v>30000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6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2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8"/>
        <v>0</v>
      </c>
      <c r="BI21" s="64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784" t="s">
        <v>7785</v>
      </c>
      <c r="N22" s="129" t="s">
        <v>7143</v>
      </c>
      <c r="O22" s="72" t="s">
        <v>29</v>
      </c>
      <c r="P22" s="117">
        <v>2500</v>
      </c>
      <c r="Q22" s="819">
        <f t="shared" si="5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6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8"/>
        <v>0</v>
      </c>
      <c r="BI22" s="64"/>
      <c r="BJ22" s="56"/>
      <c r="BL22" s="81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784" t="s">
        <v>7785</v>
      </c>
      <c r="N23" s="129" t="s">
        <v>319</v>
      </c>
      <c r="O23" s="72" t="s">
        <v>29</v>
      </c>
      <c r="P23" s="76">
        <v>9800</v>
      </c>
      <c r="Q23" s="819">
        <f t="shared" si="5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6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2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3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8"/>
        <v>0</v>
      </c>
      <c r="BI23" s="64"/>
      <c r="BJ23" s="56"/>
      <c r="BL23" s="81"/>
      <c r="BM23" s="56"/>
      <c r="BN23" s="99"/>
      <c r="BO23" s="72"/>
      <c r="BP23" s="58"/>
      <c r="BQ23" s="63">
        <f t="shared" si="4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784" t="s">
        <v>7785</v>
      </c>
      <c r="N24" s="129" t="s">
        <v>6911</v>
      </c>
      <c r="O24" s="72" t="s">
        <v>29</v>
      </c>
      <c r="P24" s="76">
        <v>4700</v>
      </c>
      <c r="Q24" s="819">
        <f t="shared" si="5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6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2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 t="shared" si="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784" t="s">
        <v>7785</v>
      </c>
      <c r="N25" s="56">
        <v>20</v>
      </c>
      <c r="O25" s="72" t="s">
        <v>29</v>
      </c>
      <c r="P25" s="76">
        <v>750</v>
      </c>
      <c r="Q25" s="819">
        <f t="shared" si="5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2000</v>
      </c>
      <c r="X25" s="819">
        <f t="shared" si="6"/>
        <v>30000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2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 t="shared" si="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784" t="s">
        <v>7785</v>
      </c>
      <c r="N26" s="57">
        <v>20</v>
      </c>
      <c r="O26" s="72" t="s">
        <v>29</v>
      </c>
      <c r="P26" s="76">
        <v>300</v>
      </c>
      <c r="Q26" s="819">
        <f t="shared" si="5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819">
        <f t="shared" si="6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2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 t="shared" si="8"/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784" t="s">
        <v>7785</v>
      </c>
      <c r="N27" s="87">
        <v>10</v>
      </c>
      <c r="O27" s="72" t="s">
        <v>29</v>
      </c>
      <c r="P27" s="76">
        <v>900</v>
      </c>
      <c r="Q27" s="819">
        <f t="shared" si="5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819">
        <f t="shared" si="6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2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784" t="s">
        <v>7735</v>
      </c>
      <c r="N28" s="57">
        <v>2</v>
      </c>
      <c r="O28" s="72" t="s">
        <v>62</v>
      </c>
      <c r="P28" s="76">
        <v>88000</v>
      </c>
      <c r="Q28" s="819">
        <f t="shared" si="5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819">
        <f t="shared" si="6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2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784" t="s">
        <v>7828</v>
      </c>
      <c r="N29" s="57">
        <v>3</v>
      </c>
      <c r="O29" s="72" t="s">
        <v>29</v>
      </c>
      <c r="P29" s="117">
        <v>320500</v>
      </c>
      <c r="Q29" s="822">
        <f t="shared" si="5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819">
        <f t="shared" si="6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2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784" t="s">
        <v>7828</v>
      </c>
      <c r="N30" s="57">
        <v>3</v>
      </c>
      <c r="O30" s="72" t="s">
        <v>29</v>
      </c>
      <c r="P30" s="239">
        <v>335000</v>
      </c>
      <c r="Q30" s="822">
        <f t="shared" si="5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819">
        <f t="shared" si="6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2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784" t="s">
        <v>7828</v>
      </c>
      <c r="N31" s="57">
        <v>3</v>
      </c>
      <c r="O31" s="72" t="s">
        <v>29</v>
      </c>
      <c r="P31" s="117">
        <v>207000</v>
      </c>
      <c r="Q31" s="822">
        <f t="shared" si="5"/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819">
        <f t="shared" si="6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2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784" t="s">
        <v>7828</v>
      </c>
      <c r="N32" s="57">
        <v>3</v>
      </c>
      <c r="O32" s="72" t="s">
        <v>29</v>
      </c>
      <c r="P32" s="239">
        <v>295000</v>
      </c>
      <c r="Q32" s="822">
        <f t="shared" si="5"/>
        <v>885000</v>
      </c>
      <c r="R32" s="64" t="s">
        <v>7157</v>
      </c>
      <c r="S32" s="264" t="s">
        <v>7091</v>
      </c>
      <c r="T32" s="65" t="s">
        <v>7116</v>
      </c>
      <c r="U32" s="469">
        <v>1</v>
      </c>
      <c r="V32" s="562" t="s">
        <v>29</v>
      </c>
      <c r="W32" s="76">
        <v>1050000</v>
      </c>
      <c r="X32" s="63">
        <f t="shared" si="6"/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2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784" t="s">
        <v>7828</v>
      </c>
      <c r="N33" s="57">
        <v>1</v>
      </c>
      <c r="O33" s="72" t="s">
        <v>29</v>
      </c>
      <c r="P33" s="117">
        <v>245000</v>
      </c>
      <c r="Q33" s="822">
        <f t="shared" si="5"/>
        <v>245000</v>
      </c>
      <c r="R33" s="64" t="s">
        <v>7157</v>
      </c>
      <c r="S33" s="264" t="s">
        <v>7091</v>
      </c>
      <c r="T33" s="65" t="s">
        <v>7126</v>
      </c>
      <c r="U33" s="469">
        <v>1</v>
      </c>
      <c r="V33" s="562" t="s">
        <v>29</v>
      </c>
      <c r="W33" s="76">
        <v>1050000</v>
      </c>
      <c r="X33" s="63">
        <f t="shared" si="6"/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2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784" t="s">
        <v>7828</v>
      </c>
      <c r="N34" s="57">
        <v>1</v>
      </c>
      <c r="O34" s="72" t="s">
        <v>29</v>
      </c>
      <c r="P34" s="239">
        <v>295000</v>
      </c>
      <c r="Q34" s="822">
        <f t="shared" si="5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 t="shared" si="6"/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2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784" t="s">
        <v>7828</v>
      </c>
      <c r="N35" s="57">
        <v>1</v>
      </c>
      <c r="O35" s="72" t="s">
        <v>29</v>
      </c>
      <c r="P35" s="117">
        <v>1012000</v>
      </c>
      <c r="Q35" s="822">
        <f t="shared" si="5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 t="shared" si="6"/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2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4">I36*F36</f>
        <v>0</v>
      </c>
      <c r="L36" s="60" t="s">
        <v>7164</v>
      </c>
      <c r="M36" s="784" t="s">
        <v>7828</v>
      </c>
      <c r="N36" s="57">
        <v>1</v>
      </c>
      <c r="O36" s="72" t="s">
        <v>29</v>
      </c>
      <c r="P36" s="239">
        <v>857500</v>
      </c>
      <c r="Q36" s="822">
        <f t="shared" si="5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819">
        <f t="shared" si="6"/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2"/>
        <v>0</v>
      </c>
      <c r="AH36" s="64"/>
      <c r="AI36" s="56"/>
      <c r="AK36" s="68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4"/>
        <v>0</v>
      </c>
      <c r="L37" s="55" t="s">
        <v>7165</v>
      </c>
      <c r="M37" s="784" t="s">
        <v>7828</v>
      </c>
      <c r="N37" s="57">
        <v>2</v>
      </c>
      <c r="O37" s="56" t="s">
        <v>29</v>
      </c>
      <c r="P37" s="117">
        <v>355000</v>
      </c>
      <c r="Q37" s="822">
        <f t="shared" si="5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si="6"/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2"/>
        <v>0</v>
      </c>
      <c r="AH37" s="64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4"/>
        <v>0</v>
      </c>
      <c r="L38" s="55" t="s">
        <v>7166</v>
      </c>
      <c r="M38" s="784" t="s">
        <v>7828</v>
      </c>
      <c r="N38" s="57">
        <v>1</v>
      </c>
      <c r="O38" s="56" t="s">
        <v>29</v>
      </c>
      <c r="P38" s="117">
        <v>330000</v>
      </c>
      <c r="Q38" s="822">
        <f t="shared" si="5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63">
        <f t="shared" si="6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2"/>
        <v>0</v>
      </c>
      <c r="AH38" s="64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4"/>
        <v>968000</v>
      </c>
      <c r="L39" s="55" t="s">
        <v>7167</v>
      </c>
      <c r="M39" s="784" t="s">
        <v>7828</v>
      </c>
      <c r="N39" s="57">
        <v>2</v>
      </c>
      <c r="O39" s="56" t="s">
        <v>29</v>
      </c>
      <c r="P39" s="117">
        <v>305000</v>
      </c>
      <c r="Q39" s="822">
        <f t="shared" si="5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63">
        <f t="shared" si="6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2"/>
        <v>0</v>
      </c>
      <c r="AH39" s="64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4"/>
        <v>616000</v>
      </c>
      <c r="L40" s="55" t="s">
        <v>7168</v>
      </c>
      <c r="M40" s="784" t="s">
        <v>7828</v>
      </c>
      <c r="N40" s="57">
        <v>2</v>
      </c>
      <c r="O40" s="56" t="s">
        <v>29</v>
      </c>
      <c r="P40" s="117">
        <v>305000</v>
      </c>
      <c r="Q40" s="822">
        <f t="shared" si="5"/>
        <v>610000</v>
      </c>
      <c r="R40" s="64" t="s">
        <v>7157</v>
      </c>
      <c r="S40" s="74"/>
      <c r="T40" s="56"/>
      <c r="U40" s="57"/>
      <c r="V40" s="72"/>
      <c r="W40" s="67"/>
      <c r="X40" s="63"/>
      <c r="Y40" s="64"/>
      <c r="Z40" s="56"/>
      <c r="AB40" s="56"/>
      <c r="AC40" s="56"/>
      <c r="AD40" s="57"/>
      <c r="AE40" s="72"/>
      <c r="AF40" s="62"/>
      <c r="AG40" s="63">
        <f t="shared" si="2"/>
        <v>0</v>
      </c>
      <c r="AH40" s="64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4"/>
        <v>0</v>
      </c>
      <c r="L41" s="56"/>
      <c r="M41" s="56"/>
      <c r="N41" s="129"/>
      <c r="O41" s="56"/>
      <c r="P41" s="62"/>
      <c r="Q41" s="63">
        <f t="shared" si="5"/>
        <v>0</v>
      </c>
      <c r="R41" s="64"/>
      <c r="S41" s="74"/>
      <c r="T41" s="56"/>
      <c r="U41" s="57"/>
      <c r="V41" s="72"/>
      <c r="W41" s="67"/>
      <c r="X41" s="63"/>
      <c r="Y41" s="64"/>
      <c r="Z41" s="56"/>
      <c r="AB41" s="56"/>
      <c r="AC41" s="56"/>
      <c r="AD41" s="57"/>
      <c r="AE41" s="72"/>
      <c r="AF41" s="62"/>
      <c r="AG41" s="63">
        <f t="shared" si="2"/>
        <v>0</v>
      </c>
      <c r="AH41" s="64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4"/>
        <v>360000</v>
      </c>
      <c r="L42" s="56"/>
      <c r="M42" s="56"/>
      <c r="N42" s="130"/>
      <c r="O42" s="56"/>
      <c r="P42" s="131"/>
      <c r="Q42" s="63">
        <f t="shared" si="5"/>
        <v>0</v>
      </c>
      <c r="R42" s="64"/>
      <c r="S42" s="55"/>
      <c r="T42" s="56"/>
      <c r="U42" s="129"/>
      <c r="V42" s="72"/>
      <c r="W42" s="76"/>
      <c r="X42" s="63">
        <f t="shared" si="6"/>
        <v>0</v>
      </c>
      <c r="Y42" s="64"/>
      <c r="Z42" s="264"/>
      <c r="AB42" s="56"/>
      <c r="AC42" s="56"/>
      <c r="AD42" s="57"/>
      <c r="AE42" s="72"/>
      <c r="AF42" s="62"/>
      <c r="AG42" s="63">
        <f t="shared" si="2"/>
        <v>0</v>
      </c>
      <c r="AH42" s="64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4"/>
        <v>1480000</v>
      </c>
      <c r="L43" s="55"/>
      <c r="M43" s="56"/>
      <c r="N43" s="129"/>
      <c r="O43" s="56"/>
      <c r="P43" s="62"/>
      <c r="Q43" s="63">
        <f t="shared" si="5"/>
        <v>0</v>
      </c>
      <c r="R43" s="64"/>
      <c r="S43" s="55" t="s">
        <v>7131</v>
      </c>
      <c r="T43" s="785" t="s">
        <v>7783</v>
      </c>
      <c r="U43" s="57">
        <v>60</v>
      </c>
      <c r="V43" s="72" t="s">
        <v>29</v>
      </c>
      <c r="W43" s="76">
        <v>1790</v>
      </c>
      <c r="X43" s="822">
        <f t="shared" si="6"/>
        <v>107400</v>
      </c>
      <c r="Y43" s="64" t="s">
        <v>7132</v>
      </c>
      <c r="Z43" s="56"/>
      <c r="AA43" s="135"/>
      <c r="AB43" s="56"/>
      <c r="AC43" s="56"/>
      <c r="AD43" s="57"/>
      <c r="AE43" s="72"/>
      <c r="AF43" s="62"/>
      <c r="AG43" s="63">
        <f t="shared" si="2"/>
        <v>0</v>
      </c>
      <c r="AH43" s="64"/>
      <c r="AI43" s="56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4"/>
        <v>500000</v>
      </c>
      <c r="L44" s="55" t="s">
        <v>7825</v>
      </c>
      <c r="M44" s="784" t="s">
        <v>7742</v>
      </c>
      <c r="N44" s="120" t="s">
        <v>6601</v>
      </c>
      <c r="O44" s="56" t="s">
        <v>25</v>
      </c>
      <c r="P44" s="121">
        <v>75000</v>
      </c>
      <c r="Q44" s="63">
        <f t="shared" si="5"/>
        <v>375000</v>
      </c>
      <c r="R44" s="64" t="s">
        <v>7751</v>
      </c>
      <c r="S44" s="264"/>
      <c r="T44" s="264"/>
      <c r="U44" s="469"/>
      <c r="V44" s="562"/>
      <c r="W44" s="753"/>
      <c r="X44" s="63">
        <f t="shared" si="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2"/>
        <v>0</v>
      </c>
      <c r="AH44" s="64"/>
      <c r="AI44" s="56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4"/>
        <v>0</v>
      </c>
      <c r="L45" s="56"/>
      <c r="M45" s="56"/>
      <c r="N45" s="116"/>
      <c r="O45" s="56"/>
      <c r="P45" s="117"/>
      <c r="Q45" s="63">
        <f t="shared" si="5"/>
        <v>0</v>
      </c>
      <c r="R45" s="64"/>
      <c r="S45" s="56"/>
      <c r="T45" s="56"/>
      <c r="U45" s="61"/>
      <c r="V45" s="72"/>
      <c r="W45" s="76"/>
      <c r="X45" s="63">
        <f>SUM(X6:X44)</f>
        <v>6134540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"/>
        <v>0</v>
      </c>
      <c r="AH45" s="64"/>
      <c r="AI45" s="56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4"/>
        <v>0</v>
      </c>
      <c r="L46" s="56"/>
      <c r="M46" s="56"/>
      <c r="N46" s="120"/>
      <c r="O46" s="56"/>
      <c r="P46" s="121"/>
      <c r="Q46" s="63">
        <f t="shared" si="5"/>
        <v>0</v>
      </c>
      <c r="R46" s="64"/>
      <c r="S46" s="56"/>
      <c r="T46" s="56"/>
      <c r="U46" s="83"/>
      <c r="V46" s="56"/>
      <c r="W46" s="77"/>
      <c r="X46" s="63">
        <f t="shared" si="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"/>
        <v>0</v>
      </c>
      <c r="AH46" s="64"/>
      <c r="AI46" s="56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4"/>
        <v>180000</v>
      </c>
      <c r="L47" s="81"/>
      <c r="M47" s="80"/>
      <c r="N47" s="57"/>
      <c r="O47" s="56"/>
      <c r="P47" s="77"/>
      <c r="Q47" s="63">
        <f t="shared" si="5"/>
        <v>0</v>
      </c>
      <c r="R47" s="64"/>
      <c r="S47" s="56"/>
      <c r="T47" s="56"/>
      <c r="U47" s="83"/>
      <c r="V47" s="56"/>
      <c r="W47" s="77"/>
      <c r="X47" s="63">
        <f>SUM(X45,AP15,BH16)</f>
        <v>19682321.990000002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"/>
        <v>0</v>
      </c>
      <c r="AH47" s="64"/>
      <c r="AI47" s="56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4"/>
        <v>0</v>
      </c>
      <c r="L48" s="56"/>
      <c r="M48" s="56"/>
      <c r="N48" s="57"/>
      <c r="O48" s="56"/>
      <c r="P48" s="62"/>
      <c r="Q48" s="63">
        <f>SUM(Q6:Q47)</f>
        <v>35014900</v>
      </c>
      <c r="R48" s="64"/>
      <c r="S48" s="56"/>
      <c r="T48" s="56"/>
      <c r="U48" s="57"/>
      <c r="V48" s="56"/>
      <c r="W48" s="59"/>
      <c r="X48" s="63">
        <f t="shared" si="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"/>
        <v>0</v>
      </c>
      <c r="AH48" s="64"/>
      <c r="AI48" s="56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4"/>
        <v>800000</v>
      </c>
      <c r="L49" s="56"/>
      <c r="M49" s="137"/>
      <c r="N49" s="138"/>
      <c r="O49" s="56"/>
      <c r="P49" s="139"/>
      <c r="Q49" s="63">
        <f t="shared" si="5"/>
        <v>0</v>
      </c>
      <c r="R49" s="64"/>
      <c r="S49" s="74"/>
      <c r="T49" s="56"/>
      <c r="U49" s="57"/>
      <c r="V49" s="72"/>
      <c r="W49" s="76"/>
      <c r="X49" s="63">
        <f t="shared" si="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"/>
        <v>0</v>
      </c>
      <c r="AH49" s="64"/>
      <c r="AI49" s="56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4"/>
        <v>0</v>
      </c>
      <c r="L50" s="56"/>
      <c r="M50" s="137"/>
      <c r="N50" s="140"/>
      <c r="O50" s="56"/>
      <c r="P50" s="141"/>
      <c r="Q50" s="63">
        <f t="shared" si="5"/>
        <v>0</v>
      </c>
      <c r="R50" s="64"/>
      <c r="S50" s="55"/>
      <c r="T50" s="56"/>
      <c r="U50" s="57"/>
      <c r="V50" s="72"/>
      <c r="W50" s="67"/>
      <c r="X50" s="63">
        <f t="shared" si="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"/>
        <v>0</v>
      </c>
      <c r="AH50" s="64"/>
      <c r="AI50" s="56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4"/>
        <v>220000</v>
      </c>
      <c r="L51" s="56"/>
      <c r="M51" s="137"/>
      <c r="N51" s="140"/>
      <c r="O51" s="56"/>
      <c r="P51" s="141"/>
      <c r="Q51" s="63">
        <f t="shared" si="5"/>
        <v>0</v>
      </c>
      <c r="R51" s="64"/>
      <c r="S51" s="55"/>
      <c r="T51" s="56"/>
      <c r="U51" s="57"/>
      <c r="V51" s="72"/>
      <c r="W51" s="67"/>
      <c r="X51" s="63">
        <f t="shared" si="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"/>
        <v>0</v>
      </c>
      <c r="AH51" s="64"/>
      <c r="AI51" s="56"/>
      <c r="AK51" s="56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4"/>
        <v>0</v>
      </c>
      <c r="L52" s="56"/>
      <c r="M52" s="137"/>
      <c r="N52" s="116"/>
      <c r="O52" s="56"/>
      <c r="P52" s="117"/>
      <c r="Q52" s="63">
        <f t="shared" si="5"/>
        <v>0</v>
      </c>
      <c r="R52" s="64"/>
      <c r="S52" s="55"/>
      <c r="T52" s="75"/>
      <c r="U52" s="57"/>
      <c r="V52" s="68"/>
      <c r="W52" s="77"/>
      <c r="X52" s="63">
        <f t="shared" si="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4"/>
        <v>110000</v>
      </c>
      <c r="L53" s="68"/>
      <c r="M53" s="137"/>
      <c r="N53" s="116"/>
      <c r="O53" s="56"/>
      <c r="P53" s="117"/>
      <c r="Q53" s="63">
        <f t="shared" si="5"/>
        <v>0</v>
      </c>
      <c r="R53" s="64"/>
      <c r="S53" s="56"/>
      <c r="T53" s="56"/>
      <c r="U53" s="57"/>
      <c r="V53" s="69"/>
      <c r="W53" s="77"/>
      <c r="X53" s="63">
        <f t="shared" si="6"/>
        <v>0</v>
      </c>
      <c r="Y53" s="64"/>
      <c r="Z53" s="56"/>
      <c r="AB53" s="56"/>
      <c r="AC53" s="56"/>
      <c r="AD53" s="57"/>
      <c r="AE53" s="72"/>
      <c r="AF53" s="62"/>
      <c r="AG53" s="63">
        <f t="shared" si="2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4"/>
        <v>2275000</v>
      </c>
      <c r="L54" s="56"/>
      <c r="M54" s="137"/>
      <c r="N54" s="138"/>
      <c r="O54" s="56"/>
      <c r="P54" s="139"/>
      <c r="Q54" s="63">
        <f t="shared" si="5"/>
        <v>0</v>
      </c>
      <c r="R54" s="64"/>
      <c r="S54" s="56"/>
      <c r="T54" s="56"/>
      <c r="U54" s="83"/>
      <c r="V54" s="56"/>
      <c r="W54" s="77"/>
      <c r="X54" s="63">
        <f t="shared" si="6"/>
        <v>0</v>
      </c>
      <c r="Y54" s="64"/>
      <c r="Z54" s="56"/>
      <c r="AB54" s="56"/>
      <c r="AC54" s="56"/>
      <c r="AD54" s="57"/>
      <c r="AE54" s="72"/>
      <c r="AF54" s="62"/>
      <c r="AG54" s="63">
        <f t="shared" si="2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4"/>
        <v>0</v>
      </c>
      <c r="L55" s="56"/>
      <c r="M55" s="137"/>
      <c r="N55" s="116"/>
      <c r="O55" s="56"/>
      <c r="P55" s="117"/>
      <c r="Q55" s="63">
        <f t="shared" si="5"/>
        <v>0</v>
      </c>
      <c r="R55" s="64"/>
      <c r="S55" s="55"/>
      <c r="T55" s="56"/>
      <c r="U55" s="57"/>
      <c r="V55" s="72"/>
      <c r="W55" s="62"/>
      <c r="X55" s="63">
        <f t="shared" si="6"/>
        <v>0</v>
      </c>
      <c r="Y55" s="64"/>
      <c r="Z55" s="56"/>
      <c r="AB55" s="56"/>
      <c r="AC55" s="56"/>
      <c r="AD55" s="57"/>
      <c r="AE55" s="72"/>
      <c r="AF55" s="62"/>
      <c r="AG55" s="63">
        <f t="shared" si="2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4"/>
        <v>1716000</v>
      </c>
      <c r="L56" s="56"/>
      <c r="M56" s="137"/>
      <c r="N56" s="116"/>
      <c r="O56" s="56"/>
      <c r="P56" s="117"/>
      <c r="Q56" s="63">
        <f t="shared" si="5"/>
        <v>0</v>
      </c>
      <c r="R56" s="64"/>
      <c r="S56" s="56"/>
      <c r="T56" s="80"/>
      <c r="U56" s="83"/>
      <c r="V56" s="81" t="s">
        <v>25</v>
      </c>
      <c r="W56" s="77"/>
      <c r="X56" s="63">
        <f t="shared" si="6"/>
        <v>0</v>
      </c>
      <c r="Y56" s="64"/>
      <c r="Z56" s="56"/>
      <c r="AB56" s="56"/>
      <c r="AC56" s="56"/>
      <c r="AD56" s="57"/>
      <c r="AE56" s="72"/>
      <c r="AF56" s="62"/>
      <c r="AG56" s="63">
        <f t="shared" si="2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4"/>
        <v>0</v>
      </c>
      <c r="L57" s="56"/>
      <c r="M57" s="137"/>
      <c r="N57" s="116"/>
      <c r="O57" s="56"/>
      <c r="P57" s="117"/>
      <c r="Q57" s="63">
        <f t="shared" si="5"/>
        <v>0</v>
      </c>
      <c r="R57" s="64"/>
      <c r="S57" s="56"/>
      <c r="T57" s="56"/>
      <c r="U57" s="56"/>
      <c r="V57" s="56" t="s">
        <v>25</v>
      </c>
      <c r="W57" s="56"/>
      <c r="X57" s="63">
        <f t="shared" si="6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4"/>
        <v>0</v>
      </c>
      <c r="L58" s="56"/>
      <c r="M58" s="56"/>
      <c r="N58" s="107"/>
      <c r="O58" s="56"/>
      <c r="P58" s="58"/>
      <c r="Q58" s="63">
        <f t="shared" si="5"/>
        <v>0</v>
      </c>
      <c r="R58" s="56"/>
      <c r="S58" s="55"/>
      <c r="T58" s="56"/>
      <c r="U58" s="57"/>
      <c r="V58" s="72" t="s">
        <v>29</v>
      </c>
      <c r="W58" s="117"/>
      <c r="X58" s="63">
        <f t="shared" si="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4"/>
        <v>0</v>
      </c>
      <c r="L59" s="56"/>
      <c r="M59" s="56"/>
      <c r="N59" s="56"/>
      <c r="O59" s="56"/>
      <c r="P59" s="58"/>
      <c r="Q59" s="63">
        <f t="shared" si="5"/>
        <v>0</v>
      </c>
      <c r="R59" s="56"/>
      <c r="S59" s="56"/>
      <c r="T59" s="71"/>
      <c r="U59" s="57"/>
      <c r="V59" s="72" t="s">
        <v>29</v>
      </c>
      <c r="W59" s="62"/>
      <c r="X59" s="63">
        <f t="shared" si="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4"/>
        <v>80000</v>
      </c>
      <c r="L60" s="56"/>
      <c r="M60" s="56"/>
      <c r="N60" s="56"/>
      <c r="O60" s="56"/>
      <c r="P60" s="58"/>
      <c r="Q60" s="63">
        <f t="shared" si="5"/>
        <v>0</v>
      </c>
      <c r="R60" s="56"/>
      <c r="S60" s="74"/>
      <c r="T60" s="56"/>
      <c r="U60" s="57"/>
      <c r="V60" s="72" t="s">
        <v>25</v>
      </c>
      <c r="W60" s="62"/>
      <c r="X60" s="63">
        <f t="shared" si="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4"/>
        <v>0</v>
      </c>
      <c r="L61" s="56"/>
      <c r="M61" s="56"/>
      <c r="N61" s="56"/>
      <c r="O61" s="56"/>
      <c r="P61" s="56"/>
      <c r="Q61" s="63">
        <f t="shared" ref="Q61:Q94" si="15">P61*N61</f>
        <v>0</v>
      </c>
      <c r="R61" s="56"/>
      <c r="S61" s="56"/>
      <c r="T61" s="56"/>
      <c r="U61" s="61"/>
      <c r="V61" s="72"/>
      <c r="W61" s="76"/>
      <c r="X61" s="63">
        <f t="shared" si="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4"/>
        <v>288000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62"/>
      <c r="X62" s="63">
        <f t="shared" si="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4"/>
        <v>312000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6"/>
      <c r="T63" s="56"/>
      <c r="U63" s="129"/>
      <c r="V63" s="72"/>
      <c r="W63" s="117"/>
      <c r="X63" s="63">
        <f t="shared" si="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4"/>
        <v>414000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57"/>
      <c r="V64" s="72"/>
      <c r="W64" s="76"/>
      <c r="X64" s="63">
        <f t="shared" si="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4"/>
        <v>125000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81"/>
      <c r="T65" s="71"/>
      <c r="U65" s="57"/>
      <c r="V65" s="72"/>
      <c r="W65" s="62"/>
      <c r="X65" s="63">
        <f t="shared" si="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4"/>
        <v>675000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6"/>
      <c r="T66" s="56"/>
      <c r="U66" s="57"/>
      <c r="V66" s="72"/>
      <c r="W66" s="77"/>
      <c r="X66" s="63">
        <f t="shared" si="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4"/>
        <v>0</v>
      </c>
      <c r="L67" s="56"/>
      <c r="M67" s="56"/>
      <c r="N67" s="56"/>
      <c r="O67" s="56"/>
      <c r="P67" s="56"/>
      <c r="Q67" s="63">
        <f t="shared" si="15"/>
        <v>0</v>
      </c>
      <c r="R67" s="56"/>
      <c r="S67" s="74"/>
      <c r="T67" s="56"/>
      <c r="U67" s="57"/>
      <c r="V67" s="72"/>
      <c r="W67" s="62"/>
      <c r="X67" s="63">
        <f t="shared" si="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4"/>
        <v>1541475</v>
      </c>
      <c r="L68" s="56"/>
      <c r="M68" s="56"/>
      <c r="N68" s="56"/>
      <c r="O68" s="56"/>
      <c r="P68" s="56"/>
      <c r="Q68" s="63">
        <f t="shared" si="15"/>
        <v>0</v>
      </c>
      <c r="R68" s="56"/>
      <c r="S68" s="56"/>
      <c r="T68" s="56"/>
      <c r="U68" s="129"/>
      <c r="V68" s="72"/>
      <c r="W68" s="117"/>
      <c r="X68" s="63">
        <f t="shared" si="6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4"/>
        <v>1500000</v>
      </c>
      <c r="L69" s="56"/>
      <c r="M69" s="56"/>
      <c r="N69" s="56"/>
      <c r="O69" s="56"/>
      <c r="P69" s="56"/>
      <c r="Q69" s="63">
        <f t="shared" si="15"/>
        <v>0</v>
      </c>
      <c r="R69" s="56"/>
      <c r="S69" s="56"/>
      <c r="T69" s="56"/>
      <c r="U69" s="83"/>
      <c r="V69" s="81"/>
      <c r="W69" s="77"/>
      <c r="X69" s="63">
        <f t="shared" si="6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6">D70*F70</f>
        <v>750000</v>
      </c>
      <c r="H70" s="103">
        <v>44244</v>
      </c>
      <c r="I70" s="57">
        <v>2</v>
      </c>
      <c r="J70" s="65" t="s">
        <v>25</v>
      </c>
      <c r="K70" s="59">
        <f t="shared" si="14"/>
        <v>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5"/>
      <c r="U70" s="57"/>
      <c r="V70" s="66"/>
      <c r="W70" s="62"/>
      <c r="X70" s="63">
        <f t="shared" si="6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6"/>
        <v>200000</v>
      </c>
      <c r="H71" s="103">
        <v>44411</v>
      </c>
      <c r="I71" s="57">
        <v>0</v>
      </c>
      <c r="J71" s="65" t="s">
        <v>25</v>
      </c>
      <c r="K71" s="59">
        <f t="shared" si="14"/>
        <v>0</v>
      </c>
      <c r="L71" s="56"/>
      <c r="M71" s="56"/>
      <c r="N71" s="56"/>
      <c r="O71" s="56"/>
      <c r="P71" s="56"/>
      <c r="Q71" s="63">
        <f t="shared" si="15"/>
        <v>0</v>
      </c>
      <c r="R71" s="56"/>
      <c r="S71" s="56"/>
      <c r="T71" s="56"/>
      <c r="U71" s="109"/>
      <c r="V71" s="69"/>
      <c r="W71" s="77"/>
      <c r="X71" s="63">
        <f t="shared" si="6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6"/>
        <v>95000</v>
      </c>
      <c r="H72" s="57" t="s">
        <v>188</v>
      </c>
      <c r="I72" s="57"/>
      <c r="J72" s="147" t="s">
        <v>67</v>
      </c>
      <c r="K72" s="59">
        <f t="shared" si="14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6"/>
      <c r="T72" s="56"/>
      <c r="U72" s="109"/>
      <c r="V72" s="69"/>
      <c r="W72" s="77"/>
      <c r="X72" s="63">
        <f t="shared" si="6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6"/>
        <v>2400000</v>
      </c>
      <c r="H73" s="79">
        <v>45181</v>
      </c>
      <c r="I73" s="57">
        <v>0</v>
      </c>
      <c r="J73" s="65" t="s">
        <v>25</v>
      </c>
      <c r="K73" s="59">
        <f t="shared" si="14"/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6"/>
      <c r="T73" s="56"/>
      <c r="U73" s="109"/>
      <c r="V73" s="69"/>
      <c r="W73" s="77"/>
      <c r="X73" s="63">
        <f t="shared" ref="X73:X136" si="17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6"/>
        <v>1974000</v>
      </c>
      <c r="H74" s="79">
        <v>45154</v>
      </c>
      <c r="I74" s="57">
        <v>34</v>
      </c>
      <c r="J74" s="65" t="s">
        <v>25</v>
      </c>
      <c r="K74" s="59">
        <f t="shared" si="14"/>
        <v>1398250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56"/>
      <c r="U74" s="57"/>
      <c r="V74" s="72"/>
      <c r="W74" s="62"/>
      <c r="X74" s="63">
        <f t="shared" si="17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6"/>
        <v>100000</v>
      </c>
      <c r="H75" s="109" t="s">
        <v>194</v>
      </c>
      <c r="I75" s="57">
        <v>40</v>
      </c>
      <c r="J75" s="65" t="s">
        <v>25</v>
      </c>
      <c r="K75" s="59">
        <f t="shared" si="14"/>
        <v>80000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56"/>
      <c r="U75" s="61"/>
      <c r="V75" s="72"/>
      <c r="W75" s="62"/>
      <c r="X75" s="63">
        <f t="shared" si="17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6"/>
        <v>170000</v>
      </c>
      <c r="H76" s="103" t="s">
        <v>196</v>
      </c>
      <c r="I76" s="57">
        <v>0</v>
      </c>
      <c r="J76" s="65" t="s">
        <v>25</v>
      </c>
      <c r="K76" s="59">
        <f t="shared" si="14"/>
        <v>0</v>
      </c>
      <c r="L76" s="56"/>
      <c r="M76" s="56"/>
      <c r="N76" s="56"/>
      <c r="O76" s="56"/>
      <c r="P76" s="56"/>
      <c r="Q76" s="63">
        <f t="shared" si="15"/>
        <v>0</v>
      </c>
      <c r="R76" s="56"/>
      <c r="S76" s="55"/>
      <c r="T76" s="56"/>
      <c r="U76" s="57"/>
      <c r="V76" s="69"/>
      <c r="W76" s="77"/>
      <c r="X76" s="63">
        <f t="shared" si="17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6"/>
        <v>260000</v>
      </c>
      <c r="H77" s="103" t="s">
        <v>198</v>
      </c>
      <c r="I77" s="57">
        <v>0</v>
      </c>
      <c r="J77" s="65" t="s">
        <v>25</v>
      </c>
      <c r="K77" s="59">
        <f t="shared" si="14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56"/>
      <c r="T77" s="72"/>
      <c r="U77" s="699"/>
      <c r="V77" s="72"/>
      <c r="W77" s="117"/>
      <c r="X77" s="63">
        <f t="shared" si="17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6"/>
        <v>290000</v>
      </c>
      <c r="H78" s="79">
        <v>45119</v>
      </c>
      <c r="I78" s="57">
        <v>2</v>
      </c>
      <c r="J78" s="65" t="s">
        <v>25</v>
      </c>
      <c r="K78" s="59">
        <f t="shared" si="14"/>
        <v>145000</v>
      </c>
      <c r="L78" s="56"/>
      <c r="M78" s="56"/>
      <c r="N78" s="56"/>
      <c r="O78" s="56"/>
      <c r="P78" s="56"/>
      <c r="Q78" s="63">
        <f t="shared" si="15"/>
        <v>0</v>
      </c>
      <c r="R78" s="56"/>
      <c r="S78" s="55"/>
      <c r="T78" s="56"/>
      <c r="U78" s="57"/>
      <c r="V78" s="72"/>
      <c r="W78" s="62"/>
      <c r="X78" s="63">
        <f t="shared" si="17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6"/>
        <v>190000</v>
      </c>
      <c r="H79" s="2">
        <v>45248</v>
      </c>
      <c r="I79" s="57"/>
      <c r="J79" s="65" t="s">
        <v>25</v>
      </c>
      <c r="K79" s="59">
        <f t="shared" si="14"/>
        <v>0</v>
      </c>
      <c r="L79" s="56"/>
      <c r="M79" s="56"/>
      <c r="N79" s="56"/>
      <c r="O79" s="56"/>
      <c r="P79" s="56"/>
      <c r="Q79" s="63">
        <f t="shared" si="15"/>
        <v>0</v>
      </c>
      <c r="R79" s="56"/>
      <c r="S79" s="55"/>
      <c r="T79" s="56"/>
      <c r="U79" s="57"/>
      <c r="V79" s="72"/>
      <c r="W79" s="62"/>
      <c r="X79" s="63">
        <f t="shared" si="17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6"/>
        <v>290000</v>
      </c>
      <c r="H80" s="79">
        <v>45120</v>
      </c>
      <c r="I80" s="57">
        <v>1</v>
      </c>
      <c r="J80" s="147" t="s">
        <v>67</v>
      </c>
      <c r="K80" s="59">
        <f t="shared" si="14"/>
        <v>145000</v>
      </c>
      <c r="L80" s="56"/>
      <c r="M80" s="56"/>
      <c r="N80" s="56"/>
      <c r="O80" s="56"/>
      <c r="P80" s="56"/>
      <c r="Q80" s="63">
        <f t="shared" si="15"/>
        <v>0</v>
      </c>
      <c r="R80" s="56"/>
      <c r="S80" s="55"/>
      <c r="T80" s="56"/>
      <c r="U80" s="57"/>
      <c r="V80" s="72"/>
      <c r="W80" s="117"/>
      <c r="X80" s="63">
        <f t="shared" si="17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4"/>
        <v>1350000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56"/>
      <c r="T81" s="56"/>
      <c r="U81" s="129"/>
      <c r="V81" s="72"/>
      <c r="W81" s="117"/>
      <c r="X81" s="63">
        <f t="shared" si="17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4"/>
        <v>0</v>
      </c>
      <c r="L82" s="56"/>
      <c r="M82" s="56"/>
      <c r="N82" s="56"/>
      <c r="O82" s="56"/>
      <c r="P82" s="56"/>
      <c r="Q82" s="63">
        <f t="shared" si="15"/>
        <v>0</v>
      </c>
      <c r="R82" s="56"/>
      <c r="S82" s="56"/>
      <c r="T82" s="56"/>
      <c r="U82" s="57"/>
      <c r="V82" s="72"/>
      <c r="W82" s="62"/>
      <c r="X82" s="63">
        <f t="shared" si="17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4"/>
        <v>250000</v>
      </c>
      <c r="L83" s="56"/>
      <c r="M83" s="56"/>
      <c r="N83" s="56"/>
      <c r="O83" s="56"/>
      <c r="P83" s="56"/>
      <c r="Q83" s="63">
        <f t="shared" si="15"/>
        <v>0</v>
      </c>
      <c r="R83" s="56"/>
      <c r="S83" s="56"/>
      <c r="T83" s="56"/>
      <c r="U83" s="57"/>
      <c r="V83" s="72"/>
      <c r="W83" s="62"/>
      <c r="X83" s="63">
        <f t="shared" si="17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4"/>
        <v>5307000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68"/>
      <c r="T84" s="56"/>
      <c r="U84" s="57"/>
      <c r="V84" s="72"/>
      <c r="W84" s="62"/>
      <c r="X84" s="63">
        <f t="shared" si="17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4"/>
        <v>8710000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61"/>
      <c r="V85" s="72"/>
      <c r="W85" s="62"/>
      <c r="X85" s="63">
        <f t="shared" si="17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4"/>
        <v>9227200</v>
      </c>
      <c r="L86" s="56"/>
      <c r="M86" s="56"/>
      <c r="N86" s="56"/>
      <c r="O86" s="56"/>
      <c r="P86" s="56"/>
      <c r="Q86" s="63">
        <f t="shared" si="15"/>
        <v>0</v>
      </c>
      <c r="R86" s="56"/>
      <c r="S86" s="95"/>
      <c r="T86" s="56"/>
      <c r="U86" s="83"/>
      <c r="V86" s="72"/>
      <c r="W86" s="77"/>
      <c r="X86" s="63">
        <f t="shared" si="17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4"/>
        <v>841500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71"/>
      <c r="U87" s="56"/>
      <c r="V87" s="72"/>
      <c r="W87" s="58"/>
      <c r="X87" s="63">
        <f t="shared" si="17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4"/>
        <v>370000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72"/>
      <c r="W88" s="62"/>
      <c r="X88" s="63">
        <f t="shared" si="17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4"/>
        <v>283725</v>
      </c>
      <c r="L89" s="56"/>
      <c r="M89" s="56"/>
      <c r="N89" s="56"/>
      <c r="O89" s="56"/>
      <c r="P89" s="56"/>
      <c r="Q89" s="63">
        <f t="shared" si="15"/>
        <v>0</v>
      </c>
      <c r="R89" s="56"/>
      <c r="S89" s="55"/>
      <c r="T89" s="56"/>
      <c r="U89" s="57"/>
      <c r="V89" s="72"/>
      <c r="W89" s="62"/>
      <c r="X89" s="63">
        <f t="shared" si="17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4"/>
        <v>0</v>
      </c>
      <c r="L90" s="56"/>
      <c r="M90" s="56"/>
      <c r="N90" s="56"/>
      <c r="O90" s="56"/>
      <c r="P90" s="56"/>
      <c r="Q90" s="63">
        <f t="shared" si="15"/>
        <v>0</v>
      </c>
      <c r="R90" s="56"/>
      <c r="S90" s="55"/>
      <c r="T90" s="56"/>
      <c r="U90" s="57"/>
      <c r="V90" s="72"/>
      <c r="W90" s="62"/>
      <c r="X90" s="63">
        <f t="shared" si="17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4"/>
        <v>5986000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74"/>
      <c r="U91" s="57"/>
      <c r="V91" s="72"/>
      <c r="W91" s="77"/>
      <c r="X91" s="63">
        <f t="shared" si="17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8">D92*F92</f>
        <v>7942000</v>
      </c>
      <c r="H92" s="2">
        <v>45196</v>
      </c>
      <c r="I92" s="57">
        <v>103</v>
      </c>
      <c r="J92" s="151" t="s">
        <v>203</v>
      </c>
      <c r="K92" s="59">
        <f t="shared" si="14"/>
        <v>3914000</v>
      </c>
      <c r="L92" s="56"/>
      <c r="M92" s="56"/>
      <c r="N92" s="56"/>
      <c r="O92" s="56"/>
      <c r="P92" s="56"/>
      <c r="Q92" s="63">
        <f t="shared" si="15"/>
        <v>0</v>
      </c>
      <c r="R92" s="56"/>
      <c r="S92" s="55"/>
      <c r="T92" s="75"/>
      <c r="U92" s="57"/>
      <c r="V92" s="72"/>
      <c r="W92" s="76"/>
      <c r="X92" s="63">
        <f t="shared" si="17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8"/>
        <v>1200000</v>
      </c>
      <c r="H93" s="85" t="s">
        <v>173</v>
      </c>
      <c r="I93" s="57"/>
      <c r="J93" s="151" t="s">
        <v>29</v>
      </c>
      <c r="K93" s="59">
        <f t="shared" si="14"/>
        <v>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71"/>
      <c r="U93" s="699"/>
      <c r="V93" s="72"/>
      <c r="W93" s="62"/>
      <c r="X93" s="63">
        <f t="shared" si="17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8"/>
        <v>6855200</v>
      </c>
      <c r="H94" s="79">
        <v>45202</v>
      </c>
      <c r="I94" s="57">
        <v>142</v>
      </c>
      <c r="J94" s="151" t="s">
        <v>203</v>
      </c>
      <c r="K94" s="59">
        <f t="shared" si="14"/>
        <v>4657600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7"/>
      <c r="V94" s="72"/>
      <c r="W94" s="77"/>
      <c r="X94" s="63">
        <f t="shared" si="17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8"/>
        <v>6750000</v>
      </c>
      <c r="H95" s="79">
        <v>45125</v>
      </c>
      <c r="I95" s="57">
        <v>60</v>
      </c>
      <c r="J95" s="65" t="s">
        <v>203</v>
      </c>
      <c r="K95" s="59">
        <f t="shared" si="14"/>
        <v>2025000</v>
      </c>
      <c r="L95" s="56"/>
      <c r="M95" s="56"/>
      <c r="N95" s="56"/>
      <c r="O95" s="56"/>
      <c r="P95" s="56"/>
      <c r="Q95" s="63">
        <f t="shared" ref="Q95:Q120" si="19">P95*N95</f>
        <v>0</v>
      </c>
      <c r="R95" s="56"/>
      <c r="S95" s="56"/>
      <c r="T95" s="56"/>
      <c r="U95" s="61"/>
      <c r="V95" s="72"/>
      <c r="W95" s="76"/>
      <c r="X95" s="63">
        <f t="shared" si="17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9"/>
        <v>0</v>
      </c>
      <c r="R96" s="56"/>
      <c r="S96" s="55"/>
      <c r="T96" s="56"/>
      <c r="U96" s="57"/>
      <c r="V96" s="72"/>
      <c r="W96" s="76"/>
      <c r="X96" s="63">
        <f t="shared" si="17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8"/>
        <v>192000</v>
      </c>
      <c r="H97" s="114">
        <v>45020</v>
      </c>
      <c r="I97" s="155">
        <v>1</v>
      </c>
      <c r="J97" s="65" t="s">
        <v>25</v>
      </c>
      <c r="K97" s="59">
        <f t="shared" si="14"/>
        <v>96000</v>
      </c>
      <c r="L97" s="56"/>
      <c r="M97" s="56"/>
      <c r="N97" s="56"/>
      <c r="O97" s="56"/>
      <c r="P97" s="56"/>
      <c r="Q97" s="63">
        <f t="shared" si="19"/>
        <v>0</v>
      </c>
      <c r="R97" s="56"/>
      <c r="S97" s="56"/>
      <c r="T97" s="71"/>
      <c r="U97" s="699"/>
      <c r="V97" s="72"/>
      <c r="W97" s="62"/>
      <c r="X97" s="63">
        <f t="shared" si="17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8"/>
        <v>280000</v>
      </c>
      <c r="H98" s="156">
        <v>44007</v>
      </c>
      <c r="I98" s="57">
        <v>1</v>
      </c>
      <c r="J98" s="65" t="s">
        <v>25</v>
      </c>
      <c r="K98" s="59">
        <f t="shared" si="14"/>
        <v>140000</v>
      </c>
      <c r="L98" s="56"/>
      <c r="M98" s="56"/>
      <c r="N98" s="56"/>
      <c r="O98" s="56"/>
      <c r="P98" s="56"/>
      <c r="Q98" s="63">
        <f t="shared" si="19"/>
        <v>0</v>
      </c>
      <c r="R98" s="56"/>
      <c r="S98" s="55"/>
      <c r="T98" s="56"/>
      <c r="U98" s="700"/>
      <c r="V98" s="72"/>
      <c r="W98" s="76"/>
      <c r="X98" s="63">
        <f t="shared" si="17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8"/>
        <v>690000</v>
      </c>
      <c r="H99" s="157" t="s">
        <v>228</v>
      </c>
      <c r="I99" s="57">
        <v>1</v>
      </c>
      <c r="J99" s="65" t="s">
        <v>25</v>
      </c>
      <c r="K99" s="59">
        <f t="shared" si="14"/>
        <v>690000</v>
      </c>
      <c r="L99" s="56"/>
      <c r="M99" s="56"/>
      <c r="N99" s="56"/>
      <c r="O99" s="56"/>
      <c r="P99" s="56"/>
      <c r="Q99" s="63">
        <f t="shared" si="19"/>
        <v>0</v>
      </c>
      <c r="R99" s="56"/>
      <c r="S99" s="55"/>
      <c r="T99" s="75"/>
      <c r="U99" s="61"/>
      <c r="V99" s="72"/>
      <c r="W99" s="77"/>
      <c r="X99" s="63">
        <f t="shared" si="17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4"/>
        <v>516084</v>
      </c>
      <c r="L100" s="56"/>
      <c r="M100" s="56"/>
      <c r="N100" s="56"/>
      <c r="O100" s="56"/>
      <c r="P100" s="56"/>
      <c r="Q100" s="63">
        <f t="shared" si="19"/>
        <v>0</v>
      </c>
      <c r="R100" s="56"/>
      <c r="S100" s="55"/>
      <c r="T100" s="71"/>
      <c r="U100" s="699"/>
      <c r="V100" s="72"/>
      <c r="W100" s="62"/>
      <c r="X100" s="63">
        <f t="shared" si="17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0">I101*F101</f>
        <v>1125340</v>
      </c>
      <c r="L101" s="56"/>
      <c r="M101" s="56"/>
      <c r="N101" s="56"/>
      <c r="O101" s="56"/>
      <c r="P101" s="56"/>
      <c r="Q101" s="63">
        <f t="shared" si="19"/>
        <v>0</v>
      </c>
      <c r="R101" s="56"/>
      <c r="S101" s="55"/>
      <c r="T101" s="71"/>
      <c r="U101" s="699"/>
      <c r="V101" s="72"/>
      <c r="W101" s="62"/>
      <c r="X101" s="63">
        <f t="shared" si="17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56"/>
      <c r="M102" s="56"/>
      <c r="N102" s="56"/>
      <c r="O102" s="56"/>
      <c r="P102" s="56"/>
      <c r="Q102" s="63">
        <f t="shared" si="19"/>
        <v>0</v>
      </c>
      <c r="R102" s="56"/>
      <c r="S102" s="55"/>
      <c r="T102" s="71"/>
      <c r="U102" s="699"/>
      <c r="V102" s="72"/>
      <c r="W102" s="62"/>
      <c r="X102" s="63">
        <f t="shared" si="17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56"/>
      <c r="M103" s="56"/>
      <c r="N103" s="56"/>
      <c r="O103" s="56"/>
      <c r="P103" s="56"/>
      <c r="Q103" s="63">
        <f t="shared" si="19"/>
        <v>0</v>
      </c>
      <c r="R103" s="56"/>
      <c r="S103" s="55"/>
      <c r="T103" s="71"/>
      <c r="U103" s="699"/>
      <c r="V103" s="72"/>
      <c r="W103" s="62"/>
      <c r="X103" s="63">
        <f t="shared" si="17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56"/>
      <c r="M104" s="56"/>
      <c r="N104" s="56"/>
      <c r="O104" s="56"/>
      <c r="P104" s="56"/>
      <c r="Q104" s="63">
        <f t="shared" si="19"/>
        <v>0</v>
      </c>
      <c r="R104" s="56"/>
      <c r="S104" s="55"/>
      <c r="T104" s="71"/>
      <c r="U104" s="699"/>
      <c r="V104" s="72"/>
      <c r="W104" s="62"/>
      <c r="X104" s="63">
        <f t="shared" si="17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8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56"/>
      <c r="M105" s="56"/>
      <c r="N105" s="56"/>
      <c r="O105" s="56"/>
      <c r="P105" s="56"/>
      <c r="Q105" s="63">
        <f t="shared" si="19"/>
        <v>0</v>
      </c>
      <c r="R105" s="56"/>
      <c r="S105" s="55"/>
      <c r="T105" s="71"/>
      <c r="U105" s="699"/>
      <c r="V105" s="72"/>
      <c r="W105" s="62"/>
      <c r="X105" s="63">
        <f t="shared" si="17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56"/>
      <c r="M106" s="56"/>
      <c r="N106" s="56"/>
      <c r="O106" s="56"/>
      <c r="P106" s="56"/>
      <c r="Q106" s="63">
        <f t="shared" si="19"/>
        <v>0</v>
      </c>
      <c r="R106" s="56"/>
      <c r="S106" s="55"/>
      <c r="T106" s="71"/>
      <c r="U106" s="699"/>
      <c r="V106" s="72"/>
      <c r="W106" s="62"/>
      <c r="X106" s="63">
        <f t="shared" si="17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8"/>
        <v>110000</v>
      </c>
      <c r="H107" s="103" t="s">
        <v>244</v>
      </c>
      <c r="I107" s="57"/>
      <c r="J107" s="65" t="s">
        <v>25</v>
      </c>
      <c r="K107" s="59">
        <f t="shared" si="20"/>
        <v>0</v>
      </c>
      <c r="L107" s="56"/>
      <c r="M107" s="56"/>
      <c r="N107" s="56"/>
      <c r="O107" s="56"/>
      <c r="P107" s="56"/>
      <c r="Q107" s="63">
        <f t="shared" si="19"/>
        <v>0</v>
      </c>
      <c r="R107" s="56"/>
      <c r="S107" s="55"/>
      <c r="T107" s="71"/>
      <c r="U107" s="699"/>
      <c r="V107" s="72"/>
      <c r="W107" s="62"/>
      <c r="X107" s="63">
        <f t="shared" si="17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8"/>
        <v>180000</v>
      </c>
      <c r="H108" s="103" t="s">
        <v>244</v>
      </c>
      <c r="I108" s="57"/>
      <c r="J108" s="65" t="s">
        <v>25</v>
      </c>
      <c r="K108" s="59">
        <f t="shared" si="20"/>
        <v>0</v>
      </c>
      <c r="L108" s="56"/>
      <c r="M108" s="56"/>
      <c r="N108" s="56"/>
      <c r="O108" s="56"/>
      <c r="P108" s="56"/>
      <c r="Q108" s="63">
        <f t="shared" si="19"/>
        <v>0</v>
      </c>
      <c r="R108" s="56"/>
      <c r="S108" s="55"/>
      <c r="T108" s="71"/>
      <c r="U108" s="699"/>
      <c r="V108" s="72"/>
      <c r="W108" s="62"/>
      <c r="X108" s="63">
        <f t="shared" si="17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56"/>
      <c r="M109" s="56"/>
      <c r="N109" s="56"/>
      <c r="O109" s="56"/>
      <c r="P109" s="56"/>
      <c r="Q109" s="63">
        <f t="shared" si="19"/>
        <v>0</v>
      </c>
      <c r="R109" s="56"/>
      <c r="S109" s="68"/>
      <c r="T109" s="71"/>
      <c r="U109" s="699"/>
      <c r="V109" s="72"/>
      <c r="W109" s="62"/>
      <c r="X109" s="63">
        <f t="shared" si="17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56"/>
      <c r="M110" s="56"/>
      <c r="N110" s="56"/>
      <c r="O110" s="56"/>
      <c r="P110" s="56"/>
      <c r="Q110" s="63">
        <f t="shared" si="19"/>
        <v>0</v>
      </c>
      <c r="R110" s="56"/>
      <c r="S110" s="68"/>
      <c r="T110" s="56" t="s">
        <v>2</v>
      </c>
      <c r="U110" s="698"/>
      <c r="V110" s="66"/>
      <c r="W110" s="62"/>
      <c r="X110" s="63">
        <f t="shared" si="17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8"/>
        <v>690000</v>
      </c>
      <c r="H111" s="123" t="s">
        <v>252</v>
      </c>
      <c r="I111" s="57">
        <v>1</v>
      </c>
      <c r="J111" s="65" t="s">
        <v>25</v>
      </c>
      <c r="K111" s="59">
        <f t="shared" si="20"/>
        <v>690000</v>
      </c>
      <c r="L111" s="56"/>
      <c r="M111" s="56"/>
      <c r="N111" s="56"/>
      <c r="O111" s="56"/>
      <c r="P111" s="56"/>
      <c r="Q111" s="63">
        <f t="shared" si="19"/>
        <v>0</v>
      </c>
      <c r="R111" s="56"/>
      <c r="S111" s="68"/>
      <c r="T111" s="56" t="s">
        <v>2</v>
      </c>
      <c r="U111" s="698"/>
      <c r="V111" s="66"/>
      <c r="W111" s="62"/>
      <c r="X111" s="63">
        <f t="shared" si="17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56"/>
      <c r="M112" s="56"/>
      <c r="N112" s="56"/>
      <c r="O112" s="56"/>
      <c r="P112" s="56"/>
      <c r="Q112" s="63">
        <f t="shared" si="19"/>
        <v>0</v>
      </c>
      <c r="R112" s="56"/>
      <c r="S112" s="68"/>
      <c r="T112" s="56" t="s">
        <v>2</v>
      </c>
      <c r="U112" s="698"/>
      <c r="V112" s="66"/>
      <c r="W112" s="62"/>
      <c r="X112" s="63">
        <f t="shared" si="17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8"/>
        <v>680000</v>
      </c>
      <c r="H113" s="174" t="s">
        <v>153</v>
      </c>
      <c r="I113" s="57"/>
      <c r="J113" s="65" t="s">
        <v>25</v>
      </c>
      <c r="K113" s="59">
        <f t="shared" si="20"/>
        <v>0</v>
      </c>
      <c r="L113" s="56"/>
      <c r="M113" s="56"/>
      <c r="N113" s="56"/>
      <c r="O113" s="56"/>
      <c r="P113" s="56"/>
      <c r="Q113" s="63">
        <f t="shared" si="19"/>
        <v>0</v>
      </c>
      <c r="R113" s="56"/>
      <c r="S113" s="68"/>
      <c r="T113" s="56" t="s">
        <v>2</v>
      </c>
      <c r="U113" s="698"/>
      <c r="V113" s="66"/>
      <c r="W113" s="62"/>
      <c r="X113" s="63">
        <f t="shared" si="17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8"/>
        <v>160000</v>
      </c>
      <c r="H114" s="115">
        <v>45018</v>
      </c>
      <c r="I114" s="57">
        <v>20</v>
      </c>
      <c r="J114" s="65" t="s">
        <v>25</v>
      </c>
      <c r="K114" s="59">
        <f t="shared" si="20"/>
        <v>80000</v>
      </c>
      <c r="L114" s="56"/>
      <c r="M114" s="56"/>
      <c r="N114" s="56"/>
      <c r="O114" s="56"/>
      <c r="P114" s="56"/>
      <c r="Q114" s="63">
        <f t="shared" si="19"/>
        <v>0</v>
      </c>
      <c r="R114" s="56"/>
      <c r="S114" s="68"/>
      <c r="T114" s="56" t="s">
        <v>2</v>
      </c>
      <c r="U114" s="698"/>
      <c r="V114" s="66"/>
      <c r="W114" s="62"/>
      <c r="X114" s="63">
        <f t="shared" si="17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8"/>
        <v>1000000</v>
      </c>
      <c r="H115" s="114">
        <v>44212</v>
      </c>
      <c r="I115" s="57">
        <v>0</v>
      </c>
      <c r="J115" s="136" t="s">
        <v>67</v>
      </c>
      <c r="K115" s="59">
        <f t="shared" si="20"/>
        <v>0</v>
      </c>
      <c r="L115" s="56"/>
      <c r="M115" s="56"/>
      <c r="N115" s="56"/>
      <c r="O115" s="56"/>
      <c r="P115" s="56"/>
      <c r="Q115" s="63">
        <f t="shared" si="19"/>
        <v>0</v>
      </c>
      <c r="R115" s="56"/>
      <c r="S115" s="68"/>
      <c r="T115" s="56" t="s">
        <v>2</v>
      </c>
      <c r="U115" s="698"/>
      <c r="V115" s="66"/>
      <c r="W115" s="62"/>
      <c r="X115" s="63">
        <f t="shared" si="17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8"/>
        <v>1700000</v>
      </c>
      <c r="H116" s="114">
        <v>44212</v>
      </c>
      <c r="I116" s="57">
        <v>2</v>
      </c>
      <c r="J116" s="136" t="s">
        <v>67</v>
      </c>
      <c r="K116" s="59">
        <f t="shared" si="20"/>
        <v>850000</v>
      </c>
      <c r="L116" s="56"/>
      <c r="M116" s="56"/>
      <c r="N116" s="56"/>
      <c r="O116" s="56"/>
      <c r="P116" s="56"/>
      <c r="Q116" s="63">
        <f t="shared" si="19"/>
        <v>0</v>
      </c>
      <c r="R116" s="56"/>
      <c r="S116" s="68"/>
      <c r="T116" s="56" t="s">
        <v>2</v>
      </c>
      <c r="U116" s="698"/>
      <c r="V116" s="66"/>
      <c r="W116" s="62"/>
      <c r="X116" s="63">
        <f t="shared" si="17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8"/>
        <v>1230000</v>
      </c>
      <c r="H117" s="114">
        <v>44212</v>
      </c>
      <c r="I117" s="57">
        <v>0</v>
      </c>
      <c r="J117" s="147" t="s">
        <v>67</v>
      </c>
      <c r="K117" s="59">
        <f t="shared" si="20"/>
        <v>0</v>
      </c>
      <c r="L117" s="56"/>
      <c r="M117" s="56"/>
      <c r="N117" s="56"/>
      <c r="O117" s="56"/>
      <c r="P117" s="56"/>
      <c r="Q117" s="63">
        <f t="shared" si="19"/>
        <v>0</v>
      </c>
      <c r="R117" s="56"/>
      <c r="S117" s="68"/>
      <c r="T117" s="56" t="s">
        <v>2</v>
      </c>
      <c r="U117" s="698"/>
      <c r="V117" s="66"/>
      <c r="W117" s="62"/>
      <c r="X117" s="63">
        <f t="shared" si="1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8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19"/>
        <v>0</v>
      </c>
      <c r="R118" s="56"/>
      <c r="S118" s="68"/>
      <c r="T118" s="56" t="s">
        <v>2</v>
      </c>
      <c r="U118" s="698"/>
      <c r="V118" s="66"/>
      <c r="W118" s="62"/>
      <c r="X118" s="63">
        <f t="shared" si="17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19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17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8"/>
        <v>1575000</v>
      </c>
      <c r="H120" s="103" t="s">
        <v>268</v>
      </c>
      <c r="I120" s="57">
        <v>14</v>
      </c>
      <c r="J120" s="65" t="s">
        <v>25</v>
      </c>
      <c r="K120" s="59">
        <f t="shared" si="20"/>
        <v>630000</v>
      </c>
      <c r="L120" s="56"/>
      <c r="M120" s="56"/>
      <c r="N120" s="56"/>
      <c r="O120" s="56"/>
      <c r="P120" s="56"/>
      <c r="Q120" s="63">
        <f t="shared" si="19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17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8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66"/>
      <c r="M121" s="178"/>
      <c r="N121" s="159"/>
      <c r="O121" s="160"/>
      <c r="P121" s="161"/>
      <c r="Q121" s="161"/>
      <c r="R121" s="751"/>
      <c r="S121" s="68"/>
      <c r="T121" s="56"/>
      <c r="U121" s="61"/>
      <c r="V121" s="69"/>
      <c r="W121" s="77"/>
      <c r="X121" s="63">
        <f t="shared" si="17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698"/>
      <c r="V122" s="66" t="s">
        <v>29</v>
      </c>
      <c r="W122" s="62"/>
      <c r="X122" s="63">
        <f t="shared" si="17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698"/>
      <c r="V123" s="66" t="s">
        <v>29</v>
      </c>
      <c r="W123" s="62"/>
      <c r="X123" s="63">
        <f t="shared" si="17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698"/>
      <c r="V124" s="66" t="s">
        <v>29</v>
      </c>
      <c r="W124" s="62"/>
      <c r="X124" s="63">
        <f t="shared" si="17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67"/>
      <c r="N125" s="164"/>
      <c r="O125" s="165"/>
      <c r="P125" s="161"/>
      <c r="Q125" s="184"/>
      <c r="R125" s="170"/>
      <c r="S125" s="56"/>
      <c r="T125" s="56" t="s">
        <v>2</v>
      </c>
      <c r="U125" s="698"/>
      <c r="V125" s="66" t="s">
        <v>29</v>
      </c>
      <c r="W125" s="62"/>
      <c r="X125" s="63">
        <f t="shared" si="17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8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513"/>
      <c r="V126" s="56" t="s">
        <v>29</v>
      </c>
      <c r="W126" s="62"/>
      <c r="X126" s="63">
        <f t="shared" si="17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8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13"/>
      <c r="V127" s="56" t="s">
        <v>29</v>
      </c>
      <c r="W127" s="62"/>
      <c r="X127" s="63">
        <f t="shared" si="17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8"/>
        <v>120000</v>
      </c>
      <c r="H128" s="114" t="s">
        <v>276</v>
      </c>
      <c r="I128" s="57">
        <v>0</v>
      </c>
      <c r="J128" s="65" t="s">
        <v>25</v>
      </c>
      <c r="K128" s="59">
        <f t="shared" si="20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83"/>
      <c r="V128" s="56"/>
      <c r="W128" s="77"/>
      <c r="X128" s="63">
        <f t="shared" si="17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8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7"/>
      <c r="V129" s="69"/>
      <c r="W129" s="77"/>
      <c r="X129" s="63">
        <f t="shared" si="17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8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7"/>
      <c r="V130" s="69"/>
      <c r="W130" s="77"/>
      <c r="X130" s="63">
        <f t="shared" si="17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8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13"/>
      <c r="V131" s="56" t="s">
        <v>29</v>
      </c>
      <c r="W131" s="62"/>
      <c r="X131" s="63">
        <f t="shared" si="17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8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13"/>
      <c r="V132" s="56" t="s">
        <v>29</v>
      </c>
      <c r="W132" s="62"/>
      <c r="X132" s="63">
        <f t="shared" si="17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8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13"/>
      <c r="V133" s="56" t="s">
        <v>29</v>
      </c>
      <c r="W133" s="62"/>
      <c r="X133" s="63">
        <f t="shared" si="17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8"/>
        <v>390000</v>
      </c>
      <c r="H134" s="190" t="s">
        <v>286</v>
      </c>
      <c r="I134" s="57"/>
      <c r="J134" s="65" t="s">
        <v>25</v>
      </c>
      <c r="K134" s="59">
        <f t="shared" si="20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13"/>
      <c r="V134" s="56" t="s">
        <v>29</v>
      </c>
      <c r="W134" s="62"/>
      <c r="X134" s="63">
        <f t="shared" si="17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13"/>
      <c r="V135" s="56" t="s">
        <v>29</v>
      </c>
      <c r="W135" s="62"/>
      <c r="X135" s="63">
        <f t="shared" si="1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13"/>
      <c r="V136" s="56" t="s">
        <v>29</v>
      </c>
      <c r="W136" s="62"/>
      <c r="X136" s="63">
        <f t="shared" si="17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1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13"/>
      <c r="V137" s="56" t="s">
        <v>29</v>
      </c>
      <c r="W137" s="62"/>
      <c r="X137" s="63">
        <f t="shared" ref="X137:X141" si="21">W137*U137</f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si="20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13"/>
      <c r="V138" s="56" t="s">
        <v>29</v>
      </c>
      <c r="W138" s="62"/>
      <c r="X138" s="63">
        <f t="shared" si="21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4">
        <v>44414</v>
      </c>
      <c r="I139" s="57">
        <v>1</v>
      </c>
      <c r="J139" s="65" t="s">
        <v>25</v>
      </c>
      <c r="K139" s="59">
        <f t="shared" si="20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13"/>
      <c r="V139" s="56" t="s">
        <v>29</v>
      </c>
      <c r="W139" s="62"/>
      <c r="X139" s="63">
        <f t="shared" si="21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4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13"/>
      <c r="V140" s="56" t="s">
        <v>29</v>
      </c>
      <c r="W140" s="62"/>
      <c r="X140" s="63">
        <f t="shared" si="21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4">
        <v>44445</v>
      </c>
      <c r="I141" s="57">
        <v>0</v>
      </c>
      <c r="J141" s="65" t="s">
        <v>29</v>
      </c>
      <c r="K141" s="59">
        <f t="shared" si="20"/>
        <v>0</v>
      </c>
      <c r="L141" s="175"/>
      <c r="M141" s="167"/>
      <c r="N141" s="172"/>
      <c r="O141" s="173"/>
      <c r="P141" s="93"/>
      <c r="Q141" s="161"/>
      <c r="R141" s="133"/>
      <c r="T141" s="56"/>
      <c r="U141" s="513"/>
      <c r="V141" s="56" t="s">
        <v>29</v>
      </c>
      <c r="W141" s="62"/>
      <c r="X141" s="63">
        <f t="shared" si="21"/>
        <v>0</v>
      </c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4">
        <v>44445</v>
      </c>
      <c r="I142" s="57">
        <v>0</v>
      </c>
      <c r="J142" s="65" t="s">
        <v>25</v>
      </c>
      <c r="K142" s="59">
        <f t="shared" si="20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8"/>
        <v>780000</v>
      </c>
      <c r="H143" s="194">
        <v>44321</v>
      </c>
      <c r="I143" s="57">
        <v>4</v>
      </c>
      <c r="J143" s="65" t="s">
        <v>25</v>
      </c>
      <c r="K143" s="59">
        <f t="shared" si="20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90">
        <v>45143</v>
      </c>
      <c r="I150" s="57"/>
      <c r="J150" s="65" t="s">
        <v>29</v>
      </c>
      <c r="K150" s="59">
        <f t="shared" si="20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2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0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0"/>
        <v>0</v>
      </c>
      <c r="L162" s="162"/>
      <c r="M162" s="169"/>
      <c r="N162" s="164"/>
      <c r="O162" s="165"/>
      <c r="P162" s="161"/>
      <c r="Q162" s="183"/>
      <c r="R162" s="75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0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ref="K166:K208" si="23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33"/>
      <c r="M167" s="163"/>
      <c r="N167" s="164"/>
      <c r="O167" s="165"/>
      <c r="P167" s="161"/>
      <c r="Q167" s="161"/>
      <c r="R167" s="75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3"/>
        <v>0</v>
      </c>
      <c r="L168" s="133"/>
      <c r="M168" s="198"/>
      <c r="N168" s="164"/>
      <c r="O168" s="165"/>
      <c r="P168" s="161"/>
      <c r="Q168" s="145"/>
      <c r="R168" s="75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3"/>
        <v>284000</v>
      </c>
      <c r="L169" s="166"/>
      <c r="M169" s="198"/>
      <c r="N169" s="164"/>
      <c r="O169" s="165"/>
      <c r="P169" s="161"/>
      <c r="Q169" s="161"/>
      <c r="R169" s="75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3"/>
        <v>0</v>
      </c>
      <c r="L170" s="166"/>
      <c r="M170" s="198"/>
      <c r="N170" s="164"/>
      <c r="O170" s="165"/>
      <c r="P170" s="161"/>
      <c r="Q170" s="161"/>
      <c r="R170" s="75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6"/>
      <c r="M172" s="198"/>
      <c r="N172" s="164"/>
      <c r="O172" s="165"/>
      <c r="P172" s="161"/>
      <c r="Q172" s="161"/>
      <c r="R172" s="75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3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41" spans="22:22" x14ac:dyDescent="0.25">
      <c r="V54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7" spans="22:22" x14ac:dyDescent="0.25">
      <c r="V189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12" sqref="R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0.85546875" customWidth="1"/>
    <col min="13" max="13" width="17.140625" style="205" customWidth="1"/>
    <col min="14" max="14" width="5.42578125" customWidth="1"/>
    <col min="15" max="15" width="6.85546875" customWidth="1"/>
    <col min="16" max="16" width="11.85546875" customWidth="1"/>
    <col min="17" max="17" width="13.28515625" bestFit="1" customWidth="1"/>
    <col min="18" max="18" width="20.28515625" customWidth="1"/>
    <col min="19" max="19" width="31.5703125" customWidth="1"/>
    <col min="20" max="20" width="19.7109375" style="5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784" t="s">
        <v>7847</v>
      </c>
      <c r="N6" s="57">
        <v>1</v>
      </c>
      <c r="O6" s="72" t="s">
        <v>29</v>
      </c>
      <c r="P6" s="117">
        <v>7300000</v>
      </c>
      <c r="Q6" s="712">
        <f>P6*N6</f>
        <v>7300000</v>
      </c>
      <c r="R6" s="64" t="s">
        <v>7907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819">
        <f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6100000</v>
      </c>
      <c r="AP6" s="63">
        <f>AO6*AM6</f>
        <v>6100000</v>
      </c>
      <c r="AQ6" s="64" t="s">
        <v>7236</v>
      </c>
      <c r="AR6" s="56" t="s">
        <v>7172</v>
      </c>
      <c r="AS6" s="258"/>
      <c r="AT6" s="56"/>
      <c r="AU6" s="700"/>
      <c r="AV6" s="56"/>
      <c r="AW6" s="76"/>
      <c r="AX6" s="63"/>
      <c r="AY6" s="101">
        <f t="shared" ref="AY6:AY23" si="2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3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784" t="s">
        <v>7822</v>
      </c>
      <c r="N7" s="57">
        <v>2</v>
      </c>
      <c r="O7" s="72" t="s">
        <v>29</v>
      </c>
      <c r="P7" s="76">
        <v>45000</v>
      </c>
      <c r="Q7" s="819">
        <f t="shared" ref="Q7:Q70" si="5">P7*N7</f>
        <v>90000</v>
      </c>
      <c r="R7" s="408" t="s">
        <v>410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ref="X7:X70" si="6">W7*U7</f>
        <v>58000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819">
        <f t="shared" ref="AG7:AG61" si="7">AF7*AD7</f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0</v>
      </c>
      <c r="AP7" s="63">
        <f t="shared" ref="AP7:AP21" si="8">AO7*AM7</f>
        <v>0</v>
      </c>
      <c r="AQ7" s="64" t="s">
        <v>7173</v>
      </c>
      <c r="AR7" s="56" t="s">
        <v>7172</v>
      </c>
      <c r="AS7" s="486"/>
      <c r="AT7" s="56"/>
      <c r="AU7" s="57"/>
      <c r="AV7" s="72"/>
      <c r="AW7" s="62"/>
      <c r="AX7" s="63"/>
      <c r="AY7" s="101">
        <f t="shared" si="2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3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4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784" t="s">
        <v>7772</v>
      </c>
      <c r="N8" s="61">
        <v>2</v>
      </c>
      <c r="O8" s="72" t="s">
        <v>29</v>
      </c>
      <c r="P8" s="76">
        <v>200000</v>
      </c>
      <c r="Q8" s="819">
        <f t="shared" si="5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 t="shared" si="6"/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819">
        <f t="shared" si="7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8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2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3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784" t="s">
        <v>7736</v>
      </c>
      <c r="N9" s="83">
        <v>1</v>
      </c>
      <c r="O9" s="56" t="s">
        <v>29</v>
      </c>
      <c r="P9" s="77">
        <v>400000</v>
      </c>
      <c r="Q9" s="819">
        <f t="shared" si="5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 t="shared" si="6"/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819">
        <f t="shared" si="7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0</v>
      </c>
      <c r="AP9" s="63">
        <f t="shared" si="8"/>
        <v>0</v>
      </c>
      <c r="AQ9" s="64" t="s">
        <v>416</v>
      </c>
      <c r="AR9" s="56" t="s">
        <v>7172</v>
      </c>
      <c r="AS9" s="486"/>
      <c r="AT9" s="56"/>
      <c r="AU9" s="57"/>
      <c r="AV9" s="72"/>
      <c r="AW9" s="62"/>
      <c r="AX9" s="63"/>
      <c r="AY9" s="101">
        <f t="shared" si="2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3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84" t="s">
        <v>7736</v>
      </c>
      <c r="N10" s="57">
        <v>5</v>
      </c>
      <c r="O10" s="68" t="s">
        <v>29</v>
      </c>
      <c r="P10" s="77">
        <v>60000</v>
      </c>
      <c r="Q10" s="63">
        <f t="shared" si="5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si="6"/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819">
        <f t="shared" si="7"/>
        <v>1237500</v>
      </c>
      <c r="AH10" s="64" t="s">
        <v>7206</v>
      </c>
      <c r="AI10" s="56" t="s">
        <v>7207</v>
      </c>
      <c r="AJ10" s="60"/>
      <c r="AK10" s="264"/>
      <c r="AL10" s="264"/>
      <c r="AM10" s="469"/>
      <c r="AN10" s="562"/>
      <c r="AO10" s="471"/>
      <c r="AP10" s="63">
        <f t="shared" si="8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2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3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4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784" t="s">
        <v>7736</v>
      </c>
      <c r="N11" s="87">
        <v>2</v>
      </c>
      <c r="O11" s="69" t="s">
        <v>29</v>
      </c>
      <c r="P11" s="62">
        <v>130000</v>
      </c>
      <c r="Q11" s="63">
        <f t="shared" si="5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6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819">
        <f t="shared" si="7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2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3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75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786" t="s">
        <v>7829</v>
      </c>
      <c r="N12" s="57">
        <v>1</v>
      </c>
      <c r="O12" s="72" t="s">
        <v>29</v>
      </c>
      <c r="P12" s="76">
        <v>200022</v>
      </c>
      <c r="Q12" s="819">
        <f t="shared" si="5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6"/>
        <v>11500</v>
      </c>
      <c r="Y12" s="64" t="s">
        <v>6324</v>
      </c>
      <c r="Z12" s="56"/>
      <c r="AA12" s="94"/>
      <c r="AB12" s="883" t="s">
        <v>337</v>
      </c>
      <c r="AC12" s="627" t="s">
        <v>7136</v>
      </c>
      <c r="AD12" s="884">
        <v>1</v>
      </c>
      <c r="AE12" s="885" t="s">
        <v>29</v>
      </c>
      <c r="AF12" s="886">
        <v>195000</v>
      </c>
      <c r="AG12" s="886">
        <v>0</v>
      </c>
      <c r="AH12" s="887" t="s">
        <v>6814</v>
      </c>
      <c r="AI12" s="627" t="s">
        <v>7239</v>
      </c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2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3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4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786" t="s">
        <v>7829</v>
      </c>
      <c r="N13" s="57">
        <v>1</v>
      </c>
      <c r="O13" s="72" t="s">
        <v>29</v>
      </c>
      <c r="P13" s="76">
        <v>39960</v>
      </c>
      <c r="Q13" s="819">
        <f t="shared" si="5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6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7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>SUM(AP6:AP12)</f>
        <v>7802564.176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2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3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85" t="s">
        <v>7836</v>
      </c>
      <c r="N14" s="57">
        <v>1</v>
      </c>
      <c r="O14" s="72" t="s">
        <v>29</v>
      </c>
      <c r="P14" s="76">
        <v>757000</v>
      </c>
      <c r="Q14" s="822">
        <f t="shared" si="5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6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83">
        <v>1</v>
      </c>
      <c r="AE14" s="599" t="s">
        <v>29</v>
      </c>
      <c r="AF14" s="849">
        <v>1795000</v>
      </c>
      <c r="AG14" s="819">
        <f t="shared" si="7"/>
        <v>1795000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2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3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84" t="s">
        <v>7834</v>
      </c>
      <c r="N15" s="57">
        <v>5</v>
      </c>
      <c r="O15" s="72" t="s">
        <v>26</v>
      </c>
      <c r="P15" s="76">
        <v>225000</v>
      </c>
      <c r="Q15" s="63">
        <f t="shared" si="5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6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475000</v>
      </c>
      <c r="AG15" s="819">
        <f t="shared" si="7"/>
        <v>475000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7"/>
      <c r="AY15" s="101">
        <f t="shared" si="2"/>
        <v>0</v>
      </c>
      <c r="AZ15" s="64"/>
      <c r="BA15" s="73"/>
      <c r="BC15" s="56"/>
      <c r="BD15" s="56"/>
      <c r="BE15" s="129"/>
      <c r="BF15" s="56"/>
      <c r="BG15" s="62"/>
      <c r="BH15" s="63">
        <f t="shared" si="3"/>
        <v>0</v>
      </c>
      <c r="BI15" s="64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85" t="s">
        <v>7837</v>
      </c>
      <c r="N16" s="57">
        <v>1</v>
      </c>
      <c r="O16" s="72" t="s">
        <v>29</v>
      </c>
      <c r="P16" s="76">
        <v>250000</v>
      </c>
      <c r="Q16" s="819">
        <f t="shared" si="5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6"/>
        <v>6000</v>
      </c>
      <c r="Y16" s="64" t="s">
        <v>6723</v>
      </c>
      <c r="Z16" s="56"/>
      <c r="AA16" s="104"/>
      <c r="AB16" s="56" t="s">
        <v>7210</v>
      </c>
      <c r="AC16" s="56"/>
      <c r="AD16" s="591">
        <v>3</v>
      </c>
      <c r="AE16" s="592" t="s">
        <v>29</v>
      </c>
      <c r="AF16" s="76">
        <v>0</v>
      </c>
      <c r="AG16" s="63">
        <f t="shared" si="7"/>
        <v>0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C16" s="74"/>
      <c r="BD16" s="88"/>
      <c r="BE16" s="57"/>
      <c r="BF16" s="72"/>
      <c r="BG16" s="76"/>
      <c r="BH16" s="63">
        <f t="shared" si="3"/>
        <v>0</v>
      </c>
      <c r="BI16" s="64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7831</v>
      </c>
      <c r="M17" s="784" t="s">
        <v>7830</v>
      </c>
      <c r="N17" s="61">
        <v>8</v>
      </c>
      <c r="O17" s="72" t="s">
        <v>29</v>
      </c>
      <c r="P17" s="76">
        <v>6250</v>
      </c>
      <c r="Q17" s="819">
        <f t="shared" si="5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6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 t="shared" si="7"/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C17" s="56"/>
      <c r="BD17" s="56"/>
      <c r="BE17" s="57"/>
      <c r="BF17" s="72"/>
      <c r="BG17" s="76"/>
      <c r="BH17" s="63">
        <f t="shared" si="3"/>
        <v>0</v>
      </c>
      <c r="BI17" s="64"/>
      <c r="BJ17" s="56"/>
      <c r="BL17" s="56"/>
      <c r="BM17" s="56"/>
      <c r="BN17" s="107"/>
      <c r="BO17" s="72"/>
      <c r="BP17" s="58"/>
      <c r="BQ17" s="63">
        <f t="shared" si="4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7832</v>
      </c>
      <c r="M18" s="784" t="s">
        <v>7830</v>
      </c>
      <c r="N18" s="57">
        <v>8</v>
      </c>
      <c r="O18" s="72" t="s">
        <v>29</v>
      </c>
      <c r="P18" s="76">
        <v>7500</v>
      </c>
      <c r="Q18" s="819">
        <f t="shared" si="5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6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 t="shared" si="7"/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 t="shared" si="8"/>
        <v>0</v>
      </c>
      <c r="AQ18" s="64"/>
      <c r="AR18" s="56"/>
      <c r="AT18" s="65"/>
      <c r="AU18" s="56"/>
      <c r="AV18" s="109"/>
      <c r="AW18" s="69"/>
      <c r="AX18" s="62"/>
      <c r="AY18" s="63">
        <f t="shared" si="2"/>
        <v>0</v>
      </c>
      <c r="AZ18" s="64"/>
      <c r="BA18" s="56"/>
      <c r="BC18" s="264"/>
      <c r="BD18" s="264"/>
      <c r="BE18" s="469"/>
      <c r="BF18" s="562"/>
      <c r="BG18" s="436"/>
      <c r="BH18" s="471">
        <f t="shared" si="3"/>
        <v>0</v>
      </c>
      <c r="BI18" s="408"/>
      <c r="BJ18" s="264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784" t="s">
        <v>7830</v>
      </c>
      <c r="N19" s="57">
        <v>16</v>
      </c>
      <c r="O19" s="72" t="s">
        <v>29</v>
      </c>
      <c r="P19" s="76">
        <v>1000</v>
      </c>
      <c r="Q19" s="819">
        <f t="shared" si="5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si="6"/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 t="shared" si="7"/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71"/>
      <c r="BE19" s="57"/>
      <c r="BF19" s="72"/>
      <c r="BG19" s="62"/>
      <c r="BH19" s="63">
        <f t="shared" si="3"/>
        <v>0</v>
      </c>
      <c r="BI19" s="64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784" t="s">
        <v>7830</v>
      </c>
      <c r="N20" s="57">
        <v>16</v>
      </c>
      <c r="O20" s="72" t="s">
        <v>29</v>
      </c>
      <c r="P20" s="62">
        <v>500</v>
      </c>
      <c r="Q20" s="819">
        <f t="shared" si="5"/>
        <v>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6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 t="shared" si="7"/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74"/>
      <c r="BD20" s="56"/>
      <c r="BE20" s="57"/>
      <c r="BF20" s="72"/>
      <c r="BG20" s="62"/>
      <c r="BH20" s="63">
        <f t="shared" si="3"/>
        <v>0</v>
      </c>
      <c r="BI20" s="64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784" t="s">
        <v>7822</v>
      </c>
      <c r="N21" s="57">
        <v>1</v>
      </c>
      <c r="O21" s="72" t="s">
        <v>29</v>
      </c>
      <c r="P21" s="76">
        <v>100000</v>
      </c>
      <c r="Q21" s="819">
        <f t="shared" si="5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6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7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71"/>
      <c r="BE21" s="57"/>
      <c r="BF21" s="72"/>
      <c r="BG21" s="62"/>
      <c r="BH21" s="63">
        <f t="shared" si="3"/>
        <v>0</v>
      </c>
      <c r="BI21" s="64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784" t="s">
        <v>7834</v>
      </c>
      <c r="N22" s="129" t="s">
        <v>7203</v>
      </c>
      <c r="O22" s="72" t="s">
        <v>7835</v>
      </c>
      <c r="P22" s="117">
        <v>98000</v>
      </c>
      <c r="Q22" s="63">
        <f t="shared" si="5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63">
        <f t="shared" si="6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7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81"/>
      <c r="BD22" s="75"/>
      <c r="BE22" s="57"/>
      <c r="BF22" s="72"/>
      <c r="BG22" s="76"/>
      <c r="BH22" s="63">
        <f t="shared" si="3"/>
        <v>0</v>
      </c>
      <c r="BI22" s="64"/>
      <c r="BJ22" s="56"/>
      <c r="BL22" s="81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784" t="s">
        <v>7205</v>
      </c>
      <c r="N23" s="129" t="s">
        <v>511</v>
      </c>
      <c r="O23" s="72" t="s">
        <v>29</v>
      </c>
      <c r="P23" s="76">
        <v>1237500</v>
      </c>
      <c r="Q23" s="819">
        <f t="shared" si="5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63">
        <f t="shared" si="6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7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2"/>
        <v>0</v>
      </c>
      <c r="AZ23" s="64"/>
      <c r="BA23" s="56"/>
      <c r="BC23" s="56"/>
      <c r="BD23" s="56"/>
      <c r="BE23" s="57"/>
      <c r="BF23" s="72"/>
      <c r="BG23" s="76"/>
      <c r="BH23" s="63">
        <f t="shared" si="3"/>
        <v>0</v>
      </c>
      <c r="BI23" s="64"/>
      <c r="BJ23" s="56"/>
      <c r="BL23" s="81"/>
      <c r="BM23" s="56"/>
      <c r="BN23" s="99"/>
      <c r="BO23" s="72"/>
      <c r="BP23" s="58"/>
      <c r="BQ23" s="63">
        <f t="shared" si="4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5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63">
        <f t="shared" si="6"/>
        <v>170000</v>
      </c>
      <c r="Y24" s="107" t="s">
        <v>420</v>
      </c>
      <c r="Z24" s="56" t="s">
        <v>7176</v>
      </c>
      <c r="AA24" s="64"/>
      <c r="AB24" s="56" t="s">
        <v>7900</v>
      </c>
      <c r="AC24" s="56"/>
      <c r="AD24" s="57">
        <v>2</v>
      </c>
      <c r="AE24" s="72" t="s">
        <v>7743</v>
      </c>
      <c r="AF24" s="62">
        <v>95000</v>
      </c>
      <c r="AG24" s="819">
        <f t="shared" si="7"/>
        <v>190000</v>
      </c>
      <c r="AH24" s="64" t="s">
        <v>415</v>
      </c>
      <c r="AI24" s="56" t="s">
        <v>7222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5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6"/>
        <v>58141.8</v>
      </c>
      <c r="Y25" s="107" t="s">
        <v>420</v>
      </c>
      <c r="Z25" s="56" t="s">
        <v>7176</v>
      </c>
      <c r="AA25" s="64"/>
      <c r="AB25" s="56" t="s">
        <v>7901</v>
      </c>
      <c r="AC25" s="56"/>
      <c r="AD25" s="57">
        <v>1</v>
      </c>
      <c r="AE25" s="72" t="s">
        <v>7743</v>
      </c>
      <c r="AF25" s="62">
        <v>45000</v>
      </c>
      <c r="AG25" s="819">
        <f t="shared" si="7"/>
        <v>45000</v>
      </c>
      <c r="AH25" s="64" t="s">
        <v>415</v>
      </c>
      <c r="AI25" s="56" t="s">
        <v>7222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5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6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819"/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5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6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7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>SUM(Q6:Q27)</f>
        <v>48769482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819">
        <f t="shared" si="6"/>
        <v>90000</v>
      </c>
      <c r="Y28" s="408" t="s">
        <v>410</v>
      </c>
      <c r="Z28" s="56"/>
      <c r="AB28" s="56"/>
      <c r="AC28" s="56"/>
      <c r="AD28" s="57"/>
      <c r="AE28" s="72"/>
      <c r="AF28" s="62"/>
      <c r="AG28" s="63">
        <f t="shared" si="7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1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5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819">
        <f t="shared" si="6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>SUM(AG6:AG28)</f>
        <v>14242499.98</v>
      </c>
      <c r="AH29" s="64"/>
      <c r="AI29" s="56"/>
      <c r="AK29" s="56"/>
      <c r="AL29" s="56"/>
      <c r="AM29" s="61"/>
      <c r="AN29" s="69"/>
      <c r="AO29" s="62"/>
      <c r="AP29" s="63">
        <f t="shared" si="9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57"/>
      <c r="BF29" s="72"/>
      <c r="BG29" s="76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5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819">
        <f t="shared" si="6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7"/>
        <v>0</v>
      </c>
      <c r="AH30" s="64"/>
      <c r="AI30" s="56"/>
      <c r="AK30" s="56"/>
      <c r="AL30" s="56"/>
      <c r="AM30" s="61"/>
      <c r="AN30" s="69"/>
      <c r="AO30" s="62"/>
      <c r="AP30" s="63">
        <f t="shared" si="9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6"/>
      <c r="BF30" s="65"/>
      <c r="BG30" s="56"/>
      <c r="BH30" s="63">
        <f t="shared" si="11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5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819">
        <f t="shared" si="6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7"/>
        <v>0</v>
      </c>
      <c r="AH31" s="64"/>
      <c r="AI31" s="56"/>
      <c r="AK31" s="60"/>
      <c r="AL31" s="56"/>
      <c r="AM31" s="61"/>
      <c r="AN31" s="69"/>
      <c r="AO31" s="62"/>
      <c r="AP31" s="63">
        <f t="shared" si="9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56"/>
      <c r="BD31" s="56"/>
      <c r="BE31" s="56"/>
      <c r="BF31" s="65"/>
      <c r="BG31" s="56"/>
      <c r="BH31" s="63">
        <f t="shared" si="11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5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819">
        <f t="shared" si="6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7"/>
        <v>0</v>
      </c>
      <c r="AH32" s="64"/>
      <c r="AI32" s="56"/>
      <c r="AK32" s="95"/>
      <c r="AL32" s="75"/>
      <c r="AM32" s="57"/>
      <c r="AN32" s="72"/>
      <c r="AO32" s="58"/>
      <c r="AP32" s="63">
        <f t="shared" si="9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56"/>
      <c r="BD32" s="56"/>
      <c r="BE32" s="56"/>
      <c r="BF32" s="65"/>
      <c r="BG32" s="56"/>
      <c r="BH32" s="63">
        <f t="shared" si="11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5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819">
        <f t="shared" si="6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7"/>
        <v>0</v>
      </c>
      <c r="AH33" s="64"/>
      <c r="AI33" s="56"/>
      <c r="AK33" s="56"/>
      <c r="AL33" s="56"/>
      <c r="AM33" s="57"/>
      <c r="AN33" s="72"/>
      <c r="AO33" s="58"/>
      <c r="AP33" s="63">
        <f t="shared" si="9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6"/>
      <c r="BF33" s="65"/>
      <c r="BG33" s="56"/>
      <c r="BH33" s="63">
        <f t="shared" si="11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5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500</v>
      </c>
      <c r="X34" s="819">
        <f t="shared" si="6"/>
        <v>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7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5"/>
        <v>0</v>
      </c>
      <c r="R35" s="64"/>
      <c r="S35" s="68"/>
      <c r="T35" s="56"/>
      <c r="U35" s="87"/>
      <c r="V35" s="72"/>
      <c r="W35" s="76"/>
      <c r="X35" s="63">
        <f t="shared" si="6"/>
        <v>0</v>
      </c>
      <c r="Y35" s="64"/>
      <c r="Z35" s="56"/>
      <c r="AB35" s="56"/>
      <c r="AC35" s="56"/>
      <c r="AD35" s="57"/>
      <c r="AE35" s="72"/>
      <c r="AF35" s="62"/>
      <c r="AG35" s="63">
        <f t="shared" si="7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2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3">I36*F36</f>
        <v>0</v>
      </c>
      <c r="L36" s="55"/>
      <c r="M36" s="56"/>
      <c r="N36" s="129"/>
      <c r="O36" s="56"/>
      <c r="P36" s="117"/>
      <c r="Q36" s="63">
        <f t="shared" si="5"/>
        <v>0</v>
      </c>
      <c r="R36" s="64"/>
      <c r="S36" s="279"/>
      <c r="T36" s="71"/>
      <c r="U36" s="106"/>
      <c r="V36" s="70"/>
      <c r="W36" s="76"/>
      <c r="X36" s="63">
        <f t="shared" si="6"/>
        <v>0</v>
      </c>
      <c r="Y36" s="64"/>
      <c r="Z36" s="56"/>
      <c r="AB36" s="56"/>
      <c r="AC36" s="56"/>
      <c r="AD36" s="57"/>
      <c r="AE36" s="72"/>
      <c r="AF36" s="62"/>
      <c r="AG36" s="63">
        <f t="shared" si="7"/>
        <v>0</v>
      </c>
      <c r="AH36" s="64"/>
      <c r="AI36" s="56"/>
      <c r="AK36" s="68"/>
      <c r="AL36" s="56"/>
      <c r="AM36" s="61"/>
      <c r="AN36" s="69"/>
      <c r="AO36" s="62"/>
      <c r="AP36" s="63">
        <f t="shared" si="12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3"/>
        <v>0</v>
      </c>
      <c r="L37" s="55"/>
      <c r="M37" s="56"/>
      <c r="N37" s="129"/>
      <c r="O37" s="56"/>
      <c r="P37" s="117"/>
      <c r="Q37" s="63">
        <f t="shared" si="5"/>
        <v>0</v>
      </c>
      <c r="R37" s="64"/>
      <c r="S37" s="264"/>
      <c r="T37" s="65"/>
      <c r="U37" s="469"/>
      <c r="V37" s="562"/>
      <c r="W37" s="76"/>
      <c r="X37" s="63">
        <f t="shared" si="6"/>
        <v>0</v>
      </c>
      <c r="Y37" s="64"/>
      <c r="Z37" s="56"/>
      <c r="AB37" s="56"/>
      <c r="AC37" s="56"/>
      <c r="AD37" s="57"/>
      <c r="AE37" s="72"/>
      <c r="AF37" s="62"/>
      <c r="AG37" s="63">
        <f t="shared" si="7"/>
        <v>0</v>
      </c>
      <c r="AH37" s="64"/>
      <c r="AI37" s="56"/>
      <c r="AK37" s="68"/>
      <c r="AL37" s="56"/>
      <c r="AM37" s="61"/>
      <c r="AN37" s="69"/>
      <c r="AO37" s="62"/>
      <c r="AP37" s="63">
        <f t="shared" si="12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3"/>
        <v>0</v>
      </c>
      <c r="L38" s="55"/>
      <c r="M38" s="56"/>
      <c r="N38" s="699"/>
      <c r="O38" s="56"/>
      <c r="P38" s="117"/>
      <c r="Q38" s="63">
        <f t="shared" si="5"/>
        <v>0</v>
      </c>
      <c r="R38" s="64"/>
      <c r="S38" s="264"/>
      <c r="T38" s="65"/>
      <c r="U38" s="469"/>
      <c r="V38" s="562"/>
      <c r="W38" s="76"/>
      <c r="X38" s="63">
        <f>SUM(X6:X37)</f>
        <v>3995973.8</v>
      </c>
      <c r="Y38" s="64"/>
      <c r="Z38" s="56"/>
      <c r="AB38" s="56"/>
      <c r="AC38" s="56"/>
      <c r="AD38" s="57"/>
      <c r="AE38" s="72"/>
      <c r="AF38" s="62"/>
      <c r="AG38" s="63">
        <f t="shared" si="7"/>
        <v>0</v>
      </c>
      <c r="AH38" s="64"/>
      <c r="AI38" s="56"/>
      <c r="AK38" s="68"/>
      <c r="AL38" s="56"/>
      <c r="AM38" s="61"/>
      <c r="AN38" s="69"/>
      <c r="AO38" s="62"/>
      <c r="AP38" s="63">
        <f t="shared" si="12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3"/>
        <v>968000</v>
      </c>
      <c r="L39" s="55"/>
      <c r="M39" s="56"/>
      <c r="N39" s="129"/>
      <c r="O39" s="56"/>
      <c r="P39" s="117"/>
      <c r="Q39" s="63">
        <f t="shared" si="5"/>
        <v>0</v>
      </c>
      <c r="R39" s="64"/>
      <c r="S39" s="264"/>
      <c r="T39" s="264"/>
      <c r="U39" s="57"/>
      <c r="V39" s="72"/>
      <c r="W39" s="76"/>
      <c r="X39" s="63">
        <f t="shared" si="6"/>
        <v>0</v>
      </c>
      <c r="Y39" s="64"/>
      <c r="Z39" s="56"/>
      <c r="AB39" s="56"/>
      <c r="AC39" s="56"/>
      <c r="AD39" s="57"/>
      <c r="AE39" s="72"/>
      <c r="AF39" s="62"/>
      <c r="AG39" s="63">
        <f t="shared" si="7"/>
        <v>0</v>
      </c>
      <c r="AH39" s="64"/>
      <c r="AI39" s="56"/>
      <c r="AK39" s="68"/>
      <c r="AL39" s="56"/>
      <c r="AM39" s="61"/>
      <c r="AN39" s="69"/>
      <c r="AO39" s="62"/>
      <c r="AP39" s="63">
        <f t="shared" si="12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3"/>
        <v>616000</v>
      </c>
      <c r="L40" s="55"/>
      <c r="M40" s="56"/>
      <c r="N40" s="129"/>
      <c r="O40" s="56"/>
      <c r="P40" s="117"/>
      <c r="Q40" s="63">
        <f t="shared" si="5"/>
        <v>0</v>
      </c>
      <c r="R40" s="64"/>
      <c r="S40" s="56"/>
      <c r="T40" s="56"/>
      <c r="U40" s="57"/>
      <c r="V40" s="69"/>
      <c r="W40" s="76"/>
      <c r="X40" s="63">
        <f>SUM(X38,AG29,AP13)</f>
        <v>26041037.956</v>
      </c>
      <c r="Y40" s="64"/>
      <c r="Z40" s="56"/>
      <c r="AB40" s="56"/>
      <c r="AC40" s="56"/>
      <c r="AD40" s="57"/>
      <c r="AE40" s="72"/>
      <c r="AF40" s="62"/>
      <c r="AG40" s="63">
        <f t="shared" si="7"/>
        <v>0</v>
      </c>
      <c r="AH40" s="64"/>
      <c r="AI40" s="56"/>
      <c r="AK40" s="68"/>
      <c r="AL40" s="56"/>
      <c r="AM40" s="61"/>
      <c r="AN40" s="69"/>
      <c r="AO40" s="62"/>
      <c r="AP40" s="63">
        <f t="shared" si="12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3"/>
        <v>0</v>
      </c>
      <c r="L41" s="56"/>
      <c r="M41" s="56"/>
      <c r="N41" s="129"/>
      <c r="O41" s="56"/>
      <c r="P41" s="62"/>
      <c r="Q41" s="63">
        <f t="shared" si="5"/>
        <v>0</v>
      </c>
      <c r="R41" s="64"/>
      <c r="S41" s="56"/>
      <c r="T41" s="56"/>
      <c r="U41" s="83"/>
      <c r="V41" s="56"/>
      <c r="W41" s="76"/>
      <c r="X41" s="63">
        <f t="shared" si="6"/>
        <v>0</v>
      </c>
      <c r="Y41" s="64"/>
      <c r="Z41" s="56"/>
      <c r="AB41" s="56"/>
      <c r="AC41" s="56"/>
      <c r="AD41" s="57"/>
      <c r="AE41" s="72"/>
      <c r="AF41" s="62"/>
      <c r="AG41" s="63">
        <f t="shared" si="7"/>
        <v>0</v>
      </c>
      <c r="AH41" s="64"/>
      <c r="AI41" s="56"/>
      <c r="AK41" s="68"/>
      <c r="AL41" s="56"/>
      <c r="AM41" s="61"/>
      <c r="AN41" s="69"/>
      <c r="AO41" s="62"/>
      <c r="AP41" s="63">
        <f t="shared" si="12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3"/>
        <v>360000</v>
      </c>
      <c r="L42" s="56"/>
      <c r="M42" s="56"/>
      <c r="N42" s="130"/>
      <c r="O42" s="56"/>
      <c r="P42" s="131"/>
      <c r="Q42" s="63">
        <f t="shared" si="5"/>
        <v>0</v>
      </c>
      <c r="R42" s="64"/>
      <c r="S42" s="56"/>
      <c r="T42" s="56"/>
      <c r="U42" s="83"/>
      <c r="V42" s="56"/>
      <c r="W42" s="76"/>
      <c r="X42" s="63">
        <f t="shared" si="6"/>
        <v>0</v>
      </c>
      <c r="Y42" s="64"/>
      <c r="Z42" s="56"/>
      <c r="AB42" s="56"/>
      <c r="AC42" s="56"/>
      <c r="AD42" s="57"/>
      <c r="AE42" s="72"/>
      <c r="AF42" s="62"/>
      <c r="AG42" s="63">
        <f t="shared" si="7"/>
        <v>0</v>
      </c>
      <c r="AH42" s="64"/>
      <c r="AI42" s="56"/>
      <c r="AK42" s="68"/>
      <c r="AL42" s="56"/>
      <c r="AM42" s="61"/>
      <c r="AN42" s="69"/>
      <c r="AO42" s="62"/>
      <c r="AP42" s="63">
        <f t="shared" si="12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3"/>
        <v>1480000</v>
      </c>
      <c r="L43" s="55"/>
      <c r="M43" s="56"/>
      <c r="N43" s="129"/>
      <c r="O43" s="56"/>
      <c r="P43" s="62"/>
      <c r="Q43" s="63">
        <f t="shared" si="5"/>
        <v>0</v>
      </c>
      <c r="R43" s="64"/>
      <c r="S43" s="55"/>
      <c r="T43" s="56"/>
      <c r="U43" s="57"/>
      <c r="V43" s="72"/>
      <c r="W43" s="76"/>
      <c r="X43" s="63">
        <f t="shared" si="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7"/>
        <v>0</v>
      </c>
      <c r="AH43" s="64"/>
      <c r="AI43" s="56"/>
      <c r="AK43" s="68"/>
      <c r="AL43" s="56"/>
      <c r="AM43" s="61"/>
      <c r="AN43" s="69"/>
      <c r="AO43" s="62"/>
      <c r="AP43" s="63">
        <f t="shared" si="12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3"/>
        <v>500000</v>
      </c>
      <c r="L44" s="55"/>
      <c r="M44" s="56"/>
      <c r="N44" s="120"/>
      <c r="O44" s="56"/>
      <c r="P44" s="121"/>
      <c r="Q44" s="63">
        <f t="shared" si="5"/>
        <v>0</v>
      </c>
      <c r="R44" s="64"/>
      <c r="S44" s="68"/>
      <c r="T44" s="56"/>
      <c r="U44" s="61"/>
      <c r="V44" s="72"/>
      <c r="W44" s="76"/>
      <c r="X44" s="63">
        <f t="shared" si="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7"/>
        <v>0</v>
      </c>
      <c r="AH44" s="64"/>
      <c r="AI44" s="56"/>
      <c r="AK44" s="68"/>
      <c r="AL44" s="56"/>
      <c r="AM44" s="61"/>
      <c r="AN44" s="69"/>
      <c r="AO44" s="62"/>
      <c r="AP44" s="63">
        <f t="shared" si="12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3"/>
        <v>0</v>
      </c>
      <c r="L45" s="56"/>
      <c r="M45" s="80"/>
      <c r="N45" s="116"/>
      <c r="O45" s="56"/>
      <c r="P45" s="117"/>
      <c r="Q45" s="63">
        <f t="shared" si="5"/>
        <v>0</v>
      </c>
      <c r="R45" s="64"/>
      <c r="S45" s="55"/>
      <c r="T45" s="56"/>
      <c r="U45" s="57"/>
      <c r="V45" s="72"/>
      <c r="W45" s="117"/>
      <c r="X45" s="63">
        <f t="shared" si="6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7"/>
        <v>0</v>
      </c>
      <c r="AH45" s="64"/>
      <c r="AI45" s="56"/>
      <c r="AK45" s="68"/>
      <c r="AL45" s="56"/>
      <c r="AM45" s="61"/>
      <c r="AN45" s="69"/>
      <c r="AO45" s="62"/>
      <c r="AP45" s="63">
        <f t="shared" si="12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3"/>
        <v>0</v>
      </c>
      <c r="L46" s="56"/>
      <c r="M46" s="80"/>
      <c r="N46" s="120"/>
      <c r="O46" s="56"/>
      <c r="P46" s="121"/>
      <c r="Q46" s="63">
        <f t="shared" si="5"/>
        <v>0</v>
      </c>
      <c r="R46" s="64"/>
      <c r="S46" s="56"/>
      <c r="T46" s="71"/>
      <c r="U46" s="57"/>
      <c r="V46" s="72"/>
      <c r="W46" s="62"/>
      <c r="X46" s="63">
        <f t="shared" si="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7"/>
        <v>0</v>
      </c>
      <c r="AH46" s="64"/>
      <c r="AI46" s="56"/>
      <c r="AK46" s="68"/>
      <c r="AL46" s="56"/>
      <c r="AM46" s="61"/>
      <c r="AN46" s="69"/>
      <c r="AO46" s="62"/>
      <c r="AP46" s="63">
        <f t="shared" si="12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3"/>
        <v>180000</v>
      </c>
      <c r="L47" s="81"/>
      <c r="M47" s="80"/>
      <c r="N47" s="57"/>
      <c r="O47" s="56"/>
      <c r="P47" s="77"/>
      <c r="Q47" s="63">
        <f t="shared" si="5"/>
        <v>0</v>
      </c>
      <c r="R47" s="64"/>
      <c r="S47" s="74"/>
      <c r="T47" s="56"/>
      <c r="U47" s="57"/>
      <c r="V47" s="72"/>
      <c r="W47" s="62"/>
      <c r="X47" s="63">
        <f t="shared" si="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7"/>
        <v>0</v>
      </c>
      <c r="AH47" s="64"/>
      <c r="AI47" s="56"/>
      <c r="AK47" s="68"/>
      <c r="AL47" s="56"/>
      <c r="AM47" s="61"/>
      <c r="AN47" s="69"/>
      <c r="AO47" s="62"/>
      <c r="AP47" s="63">
        <f t="shared" si="12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3"/>
        <v>0</v>
      </c>
      <c r="L48" s="56"/>
      <c r="M48" s="56"/>
      <c r="N48" s="57"/>
      <c r="O48" s="56"/>
      <c r="P48" s="62"/>
      <c r="Q48" s="63">
        <f t="shared" si="5"/>
        <v>0</v>
      </c>
      <c r="R48" s="64"/>
      <c r="S48" s="55"/>
      <c r="T48" s="56"/>
      <c r="U48" s="129"/>
      <c r="V48" s="72"/>
      <c r="W48" s="76"/>
      <c r="X48" s="63">
        <f t="shared" si="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7"/>
        <v>0</v>
      </c>
      <c r="AH48" s="64"/>
      <c r="AI48" s="56"/>
      <c r="AK48" s="68"/>
      <c r="AL48" s="56"/>
      <c r="AM48" s="61"/>
      <c r="AN48" s="69"/>
      <c r="AO48" s="62"/>
      <c r="AP48" s="63">
        <f t="shared" si="12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3"/>
        <v>800000</v>
      </c>
      <c r="L49" s="56"/>
      <c r="M49" s="137"/>
      <c r="N49" s="138"/>
      <c r="O49" s="56"/>
      <c r="P49" s="139"/>
      <c r="Q49" s="63">
        <f t="shared" si="5"/>
        <v>0</v>
      </c>
      <c r="R49" s="64"/>
      <c r="S49" s="55"/>
      <c r="T49" s="75"/>
      <c r="U49" s="57"/>
      <c r="V49" s="66"/>
      <c r="W49" s="62"/>
      <c r="X49" s="63">
        <f t="shared" si="6"/>
        <v>0</v>
      </c>
      <c r="Y49" s="408"/>
      <c r="Z49" s="56"/>
      <c r="AA49" s="134"/>
      <c r="AB49" s="56"/>
      <c r="AC49" s="56"/>
      <c r="AD49" s="57"/>
      <c r="AE49" s="72"/>
      <c r="AF49" s="62"/>
      <c r="AG49" s="63">
        <f t="shared" si="7"/>
        <v>0</v>
      </c>
      <c r="AH49" s="64"/>
      <c r="AI49" s="56"/>
      <c r="AK49" s="68"/>
      <c r="AL49" s="56"/>
      <c r="AM49" s="61"/>
      <c r="AN49" s="69"/>
      <c r="AO49" s="62"/>
      <c r="AP49" s="63">
        <f t="shared" si="12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3"/>
        <v>0</v>
      </c>
      <c r="L50" s="56"/>
      <c r="M50" s="137"/>
      <c r="N50" s="140"/>
      <c r="O50" s="56"/>
      <c r="P50" s="141"/>
      <c r="Q50" s="63">
        <f t="shared" si="5"/>
        <v>0</v>
      </c>
      <c r="R50" s="64"/>
      <c r="S50" s="264"/>
      <c r="T50" s="264"/>
      <c r="U50" s="469"/>
      <c r="V50" s="562"/>
      <c r="W50" s="753"/>
      <c r="X50" s="63">
        <f t="shared" si="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7"/>
        <v>0</v>
      </c>
      <c r="AH50" s="64"/>
      <c r="AI50" s="56"/>
      <c r="AK50" s="68"/>
      <c r="AL50" s="56"/>
      <c r="AM50" s="61"/>
      <c r="AN50" s="69"/>
      <c r="AO50" s="62"/>
      <c r="AP50" s="63">
        <f t="shared" si="12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3"/>
        <v>220000</v>
      </c>
      <c r="L51" s="56"/>
      <c r="M51" s="137"/>
      <c r="N51" s="140"/>
      <c r="O51" s="56"/>
      <c r="P51" s="141"/>
      <c r="Q51" s="63">
        <f t="shared" si="5"/>
        <v>0</v>
      </c>
      <c r="R51" s="64"/>
      <c r="S51" s="56"/>
      <c r="T51" s="56"/>
      <c r="U51" s="61"/>
      <c r="V51" s="72"/>
      <c r="W51" s="76"/>
      <c r="X51" s="63">
        <f t="shared" si="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7"/>
        <v>0</v>
      </c>
      <c r="AH51" s="64"/>
      <c r="AI51" s="56"/>
      <c r="AK51" s="56"/>
      <c r="AL51" s="56"/>
      <c r="AM51" s="61"/>
      <c r="AN51" s="69"/>
      <c r="AO51" s="62"/>
      <c r="AP51" s="63">
        <f t="shared" si="12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3"/>
        <v>0</v>
      </c>
      <c r="L52" s="56"/>
      <c r="M52" s="137"/>
      <c r="N52" s="116"/>
      <c r="O52" s="56"/>
      <c r="P52" s="117"/>
      <c r="Q52" s="63">
        <f t="shared" si="5"/>
        <v>0</v>
      </c>
      <c r="R52" s="64"/>
      <c r="S52" s="56"/>
      <c r="T52" s="56"/>
      <c r="U52" s="83"/>
      <c r="V52" s="56"/>
      <c r="W52" s="77"/>
      <c r="X52" s="63">
        <f t="shared" si="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7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3"/>
        <v>110000</v>
      </c>
      <c r="L53" s="68"/>
      <c r="M53" s="137"/>
      <c r="N53" s="116"/>
      <c r="O53" s="56"/>
      <c r="P53" s="117"/>
      <c r="Q53" s="63">
        <f t="shared" si="5"/>
        <v>0</v>
      </c>
      <c r="R53" s="64"/>
      <c r="S53" s="56"/>
      <c r="T53" s="56"/>
      <c r="U53" s="83"/>
      <c r="V53" s="56"/>
      <c r="W53" s="77"/>
      <c r="X53" s="63">
        <f t="shared" si="6"/>
        <v>0</v>
      </c>
      <c r="Y53" s="64"/>
      <c r="Z53" s="56"/>
      <c r="AB53" s="56"/>
      <c r="AC53" s="56"/>
      <c r="AD53" s="57"/>
      <c r="AE53" s="72"/>
      <c r="AF53" s="62"/>
      <c r="AG53" s="63">
        <f t="shared" si="7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3"/>
        <v>2275000</v>
      </c>
      <c r="L54" s="56"/>
      <c r="M54" s="137"/>
      <c r="N54" s="138"/>
      <c r="O54" s="56"/>
      <c r="P54" s="139"/>
      <c r="Q54" s="63">
        <f t="shared" si="5"/>
        <v>0</v>
      </c>
      <c r="R54" s="64"/>
      <c r="S54" s="56"/>
      <c r="T54" s="56"/>
      <c r="U54" s="57"/>
      <c r="V54" s="56"/>
      <c r="W54" s="59"/>
      <c r="X54" s="63">
        <f t="shared" si="6"/>
        <v>0</v>
      </c>
      <c r="Y54" s="64"/>
      <c r="Z54" s="56"/>
      <c r="AB54" s="56"/>
      <c r="AC54" s="56"/>
      <c r="AD54" s="57"/>
      <c r="AE54" s="72"/>
      <c r="AF54" s="62"/>
      <c r="AG54" s="63">
        <f t="shared" si="7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3"/>
        <v>0</v>
      </c>
      <c r="L55" s="56"/>
      <c r="M55" s="137"/>
      <c r="N55" s="116"/>
      <c r="O55" s="56"/>
      <c r="P55" s="117"/>
      <c r="Q55" s="63">
        <f t="shared" si="5"/>
        <v>0</v>
      </c>
      <c r="R55" s="64"/>
      <c r="S55" s="74"/>
      <c r="T55" s="56"/>
      <c r="U55" s="57"/>
      <c r="V55" s="72"/>
      <c r="W55" s="76"/>
      <c r="X55" s="63">
        <f t="shared" si="6"/>
        <v>0</v>
      </c>
      <c r="Y55" s="64"/>
      <c r="Z55" s="56"/>
      <c r="AB55" s="56"/>
      <c r="AC55" s="56"/>
      <c r="AD55" s="57"/>
      <c r="AE55" s="72"/>
      <c r="AF55" s="62"/>
      <c r="AG55" s="63">
        <f t="shared" si="7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3"/>
        <v>1716000</v>
      </c>
      <c r="L56" s="56"/>
      <c r="M56" s="137"/>
      <c r="N56" s="116"/>
      <c r="O56" s="56"/>
      <c r="P56" s="117"/>
      <c r="Q56" s="63">
        <f t="shared" si="5"/>
        <v>0</v>
      </c>
      <c r="R56" s="64"/>
      <c r="S56" s="55"/>
      <c r="T56" s="56"/>
      <c r="U56" s="57"/>
      <c r="V56" s="72"/>
      <c r="W56" s="67"/>
      <c r="X56" s="63">
        <f t="shared" si="6"/>
        <v>0</v>
      </c>
      <c r="Y56" s="64"/>
      <c r="Z56" s="56"/>
      <c r="AB56" s="56"/>
      <c r="AC56" s="56"/>
      <c r="AD56" s="57"/>
      <c r="AE56" s="72"/>
      <c r="AF56" s="62"/>
      <c r="AG56" s="63">
        <f t="shared" si="7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3"/>
        <v>0</v>
      </c>
      <c r="L57" s="56"/>
      <c r="M57" s="137"/>
      <c r="N57" s="116"/>
      <c r="O57" s="56"/>
      <c r="P57" s="117"/>
      <c r="Q57" s="63">
        <f t="shared" si="5"/>
        <v>0</v>
      </c>
      <c r="R57" s="64"/>
      <c r="S57" s="55"/>
      <c r="T57" s="56"/>
      <c r="U57" s="57"/>
      <c r="V57" s="72"/>
      <c r="W57" s="67"/>
      <c r="X57" s="63">
        <f t="shared" si="6"/>
        <v>0</v>
      </c>
      <c r="Y57" s="64"/>
      <c r="Z57" s="56"/>
      <c r="AB57" s="56"/>
      <c r="AC57" s="56"/>
      <c r="AD57" s="57"/>
      <c r="AE57" s="72"/>
      <c r="AF57" s="62"/>
      <c r="AG57" s="63">
        <f t="shared" si="7"/>
        <v>0</v>
      </c>
      <c r="AH57" s="64"/>
      <c r="AI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3"/>
        <v>0</v>
      </c>
      <c r="L58" s="56"/>
      <c r="M58" s="56"/>
      <c r="N58" s="107"/>
      <c r="O58" s="56"/>
      <c r="P58" s="58"/>
      <c r="Q58" s="63">
        <f t="shared" si="5"/>
        <v>0</v>
      </c>
      <c r="R58" s="56"/>
      <c r="S58" s="55"/>
      <c r="T58" s="75"/>
      <c r="U58" s="57"/>
      <c r="V58" s="68"/>
      <c r="W58" s="77"/>
      <c r="X58" s="63">
        <f t="shared" si="6"/>
        <v>0</v>
      </c>
      <c r="Y58" s="64"/>
      <c r="Z58" s="56"/>
      <c r="AB58" s="56"/>
      <c r="AC58" s="56"/>
      <c r="AD58" s="57"/>
      <c r="AE58" s="72"/>
      <c r="AF58" s="62"/>
      <c r="AG58" s="63">
        <f t="shared" si="7"/>
        <v>0</v>
      </c>
      <c r="AH58" s="64"/>
      <c r="AI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3"/>
        <v>0</v>
      </c>
      <c r="L59" s="56"/>
      <c r="M59" s="56"/>
      <c r="N59" s="56"/>
      <c r="O59" s="56"/>
      <c r="P59" s="58"/>
      <c r="Q59" s="63">
        <f t="shared" si="5"/>
        <v>0</v>
      </c>
      <c r="R59" s="56"/>
      <c r="S59" s="56"/>
      <c r="T59" s="56"/>
      <c r="U59" s="57"/>
      <c r="V59" s="69"/>
      <c r="W59" s="77"/>
      <c r="X59" s="63">
        <f t="shared" si="6"/>
        <v>0</v>
      </c>
      <c r="Y59" s="64"/>
      <c r="Z59" s="56"/>
      <c r="AB59" s="56"/>
      <c r="AC59" s="56"/>
      <c r="AD59" s="57"/>
      <c r="AE59" s="72"/>
      <c r="AF59" s="62"/>
      <c r="AG59" s="63">
        <f t="shared" si="7"/>
        <v>0</v>
      </c>
      <c r="AH59" s="64"/>
      <c r="AI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3"/>
        <v>80000</v>
      </c>
      <c r="L60" s="56"/>
      <c r="M60" s="56"/>
      <c r="N60" s="56"/>
      <c r="O60" s="56"/>
      <c r="P60" s="58"/>
      <c r="Q60" s="63">
        <f t="shared" si="5"/>
        <v>0</v>
      </c>
      <c r="R60" s="56"/>
      <c r="S60" s="56"/>
      <c r="T60" s="56"/>
      <c r="U60" s="83"/>
      <c r="V60" s="56"/>
      <c r="W60" s="77"/>
      <c r="X60" s="63">
        <f t="shared" si="6"/>
        <v>0</v>
      </c>
      <c r="Y60" s="64"/>
      <c r="Z60" s="56"/>
      <c r="AB60" s="56"/>
      <c r="AC60" s="56"/>
      <c r="AD60" s="57"/>
      <c r="AE60" s="72"/>
      <c r="AF60" s="62"/>
      <c r="AG60" s="63">
        <f t="shared" si="7"/>
        <v>0</v>
      </c>
      <c r="AH60" s="64"/>
      <c r="AI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3"/>
        <v>0</v>
      </c>
      <c r="L61" s="56"/>
      <c r="M61" s="56"/>
      <c r="N61" s="56"/>
      <c r="O61" s="56"/>
      <c r="P61" s="56"/>
      <c r="Q61" s="63">
        <f t="shared" si="5"/>
        <v>0</v>
      </c>
      <c r="R61" s="56"/>
      <c r="S61" s="55"/>
      <c r="T61" s="56"/>
      <c r="U61" s="57"/>
      <c r="V61" s="72"/>
      <c r="W61" s="62"/>
      <c r="X61" s="63">
        <f t="shared" si="6"/>
        <v>0</v>
      </c>
      <c r="Y61" s="64"/>
      <c r="Z61" s="56"/>
      <c r="AB61" s="56"/>
      <c r="AC61" s="56"/>
      <c r="AD61" s="57"/>
      <c r="AE61" s="72"/>
      <c r="AF61" s="62"/>
      <c r="AG61" s="63">
        <f t="shared" si="7"/>
        <v>0</v>
      </c>
      <c r="AH61" s="64"/>
      <c r="AI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3"/>
        <v>288000</v>
      </c>
      <c r="L62" s="56"/>
      <c r="M62" s="56"/>
      <c r="N62" s="56"/>
      <c r="O62" s="56"/>
      <c r="P62" s="56"/>
      <c r="Q62" s="63">
        <f t="shared" si="5"/>
        <v>0</v>
      </c>
      <c r="R62" s="56"/>
      <c r="S62" s="56"/>
      <c r="T62" s="80"/>
      <c r="U62" s="83"/>
      <c r="V62" s="81" t="s">
        <v>25</v>
      </c>
      <c r="W62" s="77"/>
      <c r="X62" s="63">
        <f t="shared" si="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3"/>
        <v>312000</v>
      </c>
      <c r="L63" s="56"/>
      <c r="M63" s="56"/>
      <c r="N63" s="56"/>
      <c r="O63" s="56"/>
      <c r="P63" s="56"/>
      <c r="Q63" s="63">
        <f t="shared" si="5"/>
        <v>0</v>
      </c>
      <c r="R63" s="56"/>
      <c r="S63" s="56"/>
      <c r="T63" s="56"/>
      <c r="U63" s="56"/>
      <c r="V63" s="56" t="s">
        <v>25</v>
      </c>
      <c r="W63" s="56"/>
      <c r="X63" s="63">
        <f t="shared" si="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3"/>
        <v>414000</v>
      </c>
      <c r="L64" s="56"/>
      <c r="M64" s="56"/>
      <c r="N64" s="56"/>
      <c r="O64" s="56"/>
      <c r="P64" s="56"/>
      <c r="Q64" s="63">
        <f t="shared" si="5"/>
        <v>0</v>
      </c>
      <c r="R64" s="56"/>
      <c r="S64" s="55"/>
      <c r="T64" s="56"/>
      <c r="U64" s="57"/>
      <c r="V64" s="72" t="s">
        <v>29</v>
      </c>
      <c r="W64" s="117"/>
      <c r="X64" s="63">
        <f t="shared" si="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3"/>
        <v>125000</v>
      </c>
      <c r="L65" s="56"/>
      <c r="M65" s="56"/>
      <c r="N65" s="56"/>
      <c r="O65" s="56"/>
      <c r="P65" s="56"/>
      <c r="Q65" s="63">
        <f t="shared" si="5"/>
        <v>0</v>
      </c>
      <c r="R65" s="56"/>
      <c r="S65" s="56"/>
      <c r="T65" s="71"/>
      <c r="U65" s="57"/>
      <c r="V65" s="72" t="s">
        <v>29</v>
      </c>
      <c r="W65" s="62"/>
      <c r="X65" s="63">
        <f t="shared" si="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3"/>
        <v>675000</v>
      </c>
      <c r="L66" s="56"/>
      <c r="M66" s="56"/>
      <c r="N66" s="56"/>
      <c r="O66" s="56"/>
      <c r="P66" s="56"/>
      <c r="Q66" s="63">
        <f t="shared" si="5"/>
        <v>0</v>
      </c>
      <c r="R66" s="56"/>
      <c r="S66" s="74"/>
      <c r="T66" s="56"/>
      <c r="U66" s="57"/>
      <c r="V66" s="72" t="s">
        <v>25</v>
      </c>
      <c r="W66" s="62"/>
      <c r="X66" s="63">
        <f t="shared" si="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3"/>
        <v>0</v>
      </c>
      <c r="L67" s="56"/>
      <c r="M67" s="56"/>
      <c r="N67" s="56"/>
      <c r="O67" s="56"/>
      <c r="P67" s="56"/>
      <c r="Q67" s="63">
        <f t="shared" si="5"/>
        <v>0</v>
      </c>
      <c r="R67" s="56"/>
      <c r="S67" s="56"/>
      <c r="T67" s="56"/>
      <c r="U67" s="61"/>
      <c r="V67" s="72"/>
      <c r="W67" s="76"/>
      <c r="X67" s="63">
        <f t="shared" si="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3"/>
        <v>1541475</v>
      </c>
      <c r="L68" s="56"/>
      <c r="M68" s="56"/>
      <c r="N68" s="56"/>
      <c r="O68" s="56"/>
      <c r="P68" s="56"/>
      <c r="Q68" s="63">
        <f t="shared" si="5"/>
        <v>0</v>
      </c>
      <c r="R68" s="56"/>
      <c r="S68" s="56"/>
      <c r="T68" s="56"/>
      <c r="U68" s="57"/>
      <c r="V68" s="72"/>
      <c r="W68" s="62"/>
      <c r="X68" s="63">
        <f t="shared" si="6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3"/>
        <v>1500000</v>
      </c>
      <c r="L69" s="56"/>
      <c r="M69" s="56"/>
      <c r="N69" s="56"/>
      <c r="O69" s="56"/>
      <c r="P69" s="56"/>
      <c r="Q69" s="63">
        <f t="shared" si="5"/>
        <v>0</v>
      </c>
      <c r="R69" s="56"/>
      <c r="S69" s="56"/>
      <c r="T69" s="56"/>
      <c r="U69" s="129"/>
      <c r="V69" s="72"/>
      <c r="W69" s="117"/>
      <c r="X69" s="63">
        <f t="shared" si="6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4">D70*F70</f>
        <v>750000</v>
      </c>
      <c r="H70" s="103">
        <v>44244</v>
      </c>
      <c r="I70" s="57">
        <v>2</v>
      </c>
      <c r="J70" s="65" t="s">
        <v>25</v>
      </c>
      <c r="K70" s="59">
        <f t="shared" si="13"/>
        <v>500000</v>
      </c>
      <c r="L70" s="56"/>
      <c r="M70" s="56"/>
      <c r="N70" s="56"/>
      <c r="O70" s="56"/>
      <c r="P70" s="56"/>
      <c r="Q70" s="63">
        <f t="shared" si="5"/>
        <v>0</v>
      </c>
      <c r="R70" s="56"/>
      <c r="S70" s="56"/>
      <c r="T70" s="56"/>
      <c r="U70" s="57"/>
      <c r="V70" s="72"/>
      <c r="W70" s="76"/>
      <c r="X70" s="63">
        <f t="shared" si="6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4"/>
        <v>200000</v>
      </c>
      <c r="H71" s="103">
        <v>44411</v>
      </c>
      <c r="I71" s="57">
        <v>0</v>
      </c>
      <c r="J71" s="65" t="s">
        <v>25</v>
      </c>
      <c r="K71" s="59">
        <f t="shared" si="13"/>
        <v>0</v>
      </c>
      <c r="L71" s="56"/>
      <c r="M71" s="56"/>
      <c r="N71" s="56"/>
      <c r="O71" s="56"/>
      <c r="P71" s="56"/>
      <c r="Q71" s="63">
        <f t="shared" ref="Q71:Q120" si="15">P71*N71</f>
        <v>0</v>
      </c>
      <c r="R71" s="56"/>
      <c r="S71" s="81"/>
      <c r="T71" s="71"/>
      <c r="U71" s="57"/>
      <c r="V71" s="72"/>
      <c r="W71" s="62"/>
      <c r="X71" s="63">
        <f t="shared" ref="X71:X134" si="16">W71*U71</f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4"/>
        <v>95000</v>
      </c>
      <c r="H72" s="57" t="s">
        <v>188</v>
      </c>
      <c r="I72" s="57"/>
      <c r="J72" s="147" t="s">
        <v>67</v>
      </c>
      <c r="K72" s="59">
        <f t="shared" si="13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6"/>
      <c r="T72" s="56"/>
      <c r="U72" s="57"/>
      <c r="V72" s="72"/>
      <c r="W72" s="77"/>
      <c r="X72" s="63">
        <f t="shared" si="16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4"/>
        <v>2400000</v>
      </c>
      <c r="H73" s="79">
        <v>45181</v>
      </c>
      <c r="I73" s="57">
        <v>0</v>
      </c>
      <c r="J73" s="65" t="s">
        <v>25</v>
      </c>
      <c r="K73" s="59">
        <f t="shared" si="13"/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4"/>
      <c r="T73" s="56"/>
      <c r="U73" s="57"/>
      <c r="V73" s="72"/>
      <c r="W73" s="62"/>
      <c r="X73" s="63">
        <f t="shared" si="16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4"/>
        <v>1974000</v>
      </c>
      <c r="H74" s="79">
        <v>45154</v>
      </c>
      <c r="I74" s="57">
        <v>34</v>
      </c>
      <c r="J74" s="65" t="s">
        <v>25</v>
      </c>
      <c r="K74" s="59">
        <f t="shared" si="13"/>
        <v>1398250</v>
      </c>
      <c r="L74" s="56"/>
      <c r="M74" s="56"/>
      <c r="N74" s="56"/>
      <c r="O74" s="56"/>
      <c r="P74" s="56"/>
      <c r="Q74" s="63">
        <f t="shared" si="15"/>
        <v>0</v>
      </c>
      <c r="R74" s="56"/>
      <c r="S74" s="56"/>
      <c r="T74" s="56"/>
      <c r="U74" s="129"/>
      <c r="V74" s="72"/>
      <c r="W74" s="117"/>
      <c r="X74" s="63">
        <f t="shared" si="16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4"/>
        <v>100000</v>
      </c>
      <c r="H75" s="109" t="s">
        <v>194</v>
      </c>
      <c r="I75" s="57">
        <v>40</v>
      </c>
      <c r="J75" s="65" t="s">
        <v>25</v>
      </c>
      <c r="K75" s="59">
        <f t="shared" si="13"/>
        <v>80000</v>
      </c>
      <c r="L75" s="56"/>
      <c r="M75" s="56"/>
      <c r="N75" s="56"/>
      <c r="O75" s="56"/>
      <c r="P75" s="56"/>
      <c r="Q75" s="63">
        <f t="shared" si="15"/>
        <v>0</v>
      </c>
      <c r="R75" s="56"/>
      <c r="S75" s="56"/>
      <c r="T75" s="56"/>
      <c r="U75" s="83"/>
      <c r="V75" s="81"/>
      <c r="W75" s="77"/>
      <c r="X75" s="63">
        <f t="shared" si="16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4"/>
        <v>170000</v>
      </c>
      <c r="H76" s="103" t="s">
        <v>196</v>
      </c>
      <c r="I76" s="57">
        <v>0</v>
      </c>
      <c r="J76" s="65" t="s">
        <v>25</v>
      </c>
      <c r="K76" s="59">
        <f t="shared" si="13"/>
        <v>0</v>
      </c>
      <c r="L76" s="56"/>
      <c r="M76" s="56"/>
      <c r="N76" s="56"/>
      <c r="O76" s="56"/>
      <c r="P76" s="56"/>
      <c r="Q76" s="63">
        <f t="shared" si="15"/>
        <v>0</v>
      </c>
      <c r="R76" s="56"/>
      <c r="S76" s="55"/>
      <c r="T76" s="75"/>
      <c r="U76" s="57"/>
      <c r="V76" s="66"/>
      <c r="W76" s="62"/>
      <c r="X76" s="63">
        <f t="shared" si="16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4"/>
        <v>260000</v>
      </c>
      <c r="H77" s="103" t="s">
        <v>198</v>
      </c>
      <c r="I77" s="57">
        <v>0</v>
      </c>
      <c r="J77" s="65" t="s">
        <v>25</v>
      </c>
      <c r="K77" s="59">
        <f t="shared" si="13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56"/>
      <c r="T77" s="56"/>
      <c r="U77" s="109"/>
      <c r="V77" s="69"/>
      <c r="W77" s="77"/>
      <c r="X77" s="63">
        <f t="shared" si="16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4"/>
        <v>290000</v>
      </c>
      <c r="H78" s="79">
        <v>45119</v>
      </c>
      <c r="I78" s="57">
        <v>2</v>
      </c>
      <c r="J78" s="65" t="s">
        <v>25</v>
      </c>
      <c r="K78" s="59">
        <f t="shared" si="13"/>
        <v>145000</v>
      </c>
      <c r="L78" s="56"/>
      <c r="M78" s="56"/>
      <c r="N78" s="56"/>
      <c r="O78" s="56"/>
      <c r="P78" s="56"/>
      <c r="Q78" s="63">
        <f t="shared" si="15"/>
        <v>0</v>
      </c>
      <c r="R78" s="56"/>
      <c r="S78" s="56"/>
      <c r="T78" s="56"/>
      <c r="U78" s="109"/>
      <c r="V78" s="69"/>
      <c r="W78" s="77"/>
      <c r="X78" s="63">
        <f t="shared" si="16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4"/>
        <v>190000</v>
      </c>
      <c r="H79" s="2">
        <v>45248</v>
      </c>
      <c r="I79" s="57"/>
      <c r="J79" s="65" t="s">
        <v>25</v>
      </c>
      <c r="K79" s="59">
        <f t="shared" si="13"/>
        <v>0</v>
      </c>
      <c r="L79" s="56"/>
      <c r="M79" s="56"/>
      <c r="N79" s="56"/>
      <c r="O79" s="56"/>
      <c r="P79" s="56"/>
      <c r="Q79" s="63">
        <f t="shared" si="15"/>
        <v>0</v>
      </c>
      <c r="R79" s="56"/>
      <c r="S79" s="56"/>
      <c r="T79" s="56"/>
      <c r="U79" s="109"/>
      <c r="V79" s="69"/>
      <c r="W79" s="77"/>
      <c r="X79" s="63">
        <f t="shared" si="16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4"/>
        <v>290000</v>
      </c>
      <c r="H80" s="79">
        <v>45120</v>
      </c>
      <c r="I80" s="57">
        <v>1</v>
      </c>
      <c r="J80" s="147" t="s">
        <v>67</v>
      </c>
      <c r="K80" s="59">
        <f t="shared" si="13"/>
        <v>145000</v>
      </c>
      <c r="L80" s="56"/>
      <c r="M80" s="56"/>
      <c r="N80" s="56"/>
      <c r="O80" s="56"/>
      <c r="P80" s="56"/>
      <c r="Q80" s="63">
        <f t="shared" si="15"/>
        <v>0</v>
      </c>
      <c r="R80" s="56"/>
      <c r="S80" s="55"/>
      <c r="T80" s="56"/>
      <c r="U80" s="57"/>
      <c r="V80" s="72"/>
      <c r="W80" s="62"/>
      <c r="X80" s="63">
        <f t="shared" si="16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3"/>
        <v>1350000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55"/>
      <c r="T81" s="56"/>
      <c r="U81" s="61"/>
      <c r="V81" s="72"/>
      <c r="W81" s="62"/>
      <c r="X81" s="63">
        <f t="shared" si="16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3"/>
        <v>0</v>
      </c>
      <c r="L82" s="56"/>
      <c r="M82" s="56"/>
      <c r="N82" s="56"/>
      <c r="O82" s="56"/>
      <c r="P82" s="56"/>
      <c r="Q82" s="63">
        <f t="shared" si="15"/>
        <v>0</v>
      </c>
      <c r="R82" s="56"/>
      <c r="S82" s="55"/>
      <c r="T82" s="56"/>
      <c r="U82" s="57"/>
      <c r="V82" s="69"/>
      <c r="W82" s="77"/>
      <c r="X82" s="63">
        <f t="shared" si="16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3"/>
        <v>250000</v>
      </c>
      <c r="L83" s="56"/>
      <c r="M83" s="56"/>
      <c r="N83" s="56"/>
      <c r="O83" s="56"/>
      <c r="P83" s="56"/>
      <c r="Q83" s="63">
        <f t="shared" si="15"/>
        <v>0</v>
      </c>
      <c r="R83" s="56"/>
      <c r="S83" s="56"/>
      <c r="T83" s="72"/>
      <c r="U83" s="699"/>
      <c r="V83" s="72"/>
      <c r="W83" s="117"/>
      <c r="X83" s="63">
        <f t="shared" si="16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3"/>
        <v>5307000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5"/>
      <c r="T84" s="56"/>
      <c r="U84" s="57"/>
      <c r="V84" s="72"/>
      <c r="W84" s="62"/>
      <c r="X84" s="63">
        <f t="shared" si="16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3"/>
        <v>8710000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5"/>
      <c r="T85" s="56"/>
      <c r="U85" s="57"/>
      <c r="V85" s="72"/>
      <c r="W85" s="62"/>
      <c r="X85" s="63">
        <f t="shared" si="16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3"/>
        <v>9227200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5"/>
      <c r="T86" s="56"/>
      <c r="U86" s="57"/>
      <c r="V86" s="72"/>
      <c r="W86" s="117"/>
      <c r="X86" s="63">
        <f t="shared" si="16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3"/>
        <v>841500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129"/>
      <c r="V87" s="72"/>
      <c r="W87" s="117"/>
      <c r="X87" s="63">
        <f t="shared" si="16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3"/>
        <v>370000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72"/>
      <c r="W88" s="62"/>
      <c r="X88" s="63">
        <f t="shared" si="16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3"/>
        <v>283725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72"/>
      <c r="W89" s="62"/>
      <c r="X89" s="63">
        <f t="shared" si="16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3"/>
        <v>0</v>
      </c>
      <c r="L90" s="56"/>
      <c r="M90" s="56"/>
      <c r="N90" s="56"/>
      <c r="O90" s="56"/>
      <c r="P90" s="56"/>
      <c r="Q90" s="63">
        <f t="shared" si="15"/>
        <v>0</v>
      </c>
      <c r="R90" s="56"/>
      <c r="S90" s="68"/>
      <c r="T90" s="56"/>
      <c r="U90" s="57"/>
      <c r="V90" s="72"/>
      <c r="W90" s="62"/>
      <c r="X90" s="63">
        <f t="shared" si="16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3"/>
        <v>5986000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61"/>
      <c r="V91" s="72"/>
      <c r="W91" s="62"/>
      <c r="X91" s="63">
        <f t="shared" si="16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7">D92*F92</f>
        <v>7942000</v>
      </c>
      <c r="H92" s="2">
        <v>45196</v>
      </c>
      <c r="I92" s="57">
        <v>103</v>
      </c>
      <c r="J92" s="151" t="s">
        <v>203</v>
      </c>
      <c r="K92" s="59">
        <f t="shared" si="13"/>
        <v>3914000</v>
      </c>
      <c r="L92" s="56"/>
      <c r="M92" s="56"/>
      <c r="N92" s="56"/>
      <c r="O92" s="56"/>
      <c r="P92" s="56"/>
      <c r="Q92" s="63">
        <f t="shared" si="15"/>
        <v>0</v>
      </c>
      <c r="R92" s="56"/>
      <c r="S92" s="95"/>
      <c r="T92" s="56"/>
      <c r="U92" s="83"/>
      <c r="V92" s="72"/>
      <c r="W92" s="77"/>
      <c r="X92" s="63">
        <f t="shared" si="16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7"/>
        <v>1200000</v>
      </c>
      <c r="H93" s="85" t="s">
        <v>173</v>
      </c>
      <c r="I93" s="57"/>
      <c r="J93" s="151" t="s">
        <v>29</v>
      </c>
      <c r="K93" s="59">
        <f t="shared" si="13"/>
        <v>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71"/>
      <c r="U93" s="56"/>
      <c r="V93" s="72"/>
      <c r="W93" s="58"/>
      <c r="X93" s="63">
        <f t="shared" si="16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7"/>
        <v>6855200</v>
      </c>
      <c r="H94" s="79">
        <v>45202</v>
      </c>
      <c r="I94" s="57">
        <v>142</v>
      </c>
      <c r="J94" s="151" t="s">
        <v>203</v>
      </c>
      <c r="K94" s="59">
        <f t="shared" si="13"/>
        <v>4657600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7"/>
      <c r="V94" s="72"/>
      <c r="W94" s="62"/>
      <c r="X94" s="63">
        <f t="shared" si="16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7"/>
        <v>6750000</v>
      </c>
      <c r="H95" s="79">
        <v>45125</v>
      </c>
      <c r="I95" s="57">
        <v>60</v>
      </c>
      <c r="J95" s="65" t="s">
        <v>203</v>
      </c>
      <c r="K95" s="59">
        <f t="shared" si="13"/>
        <v>2025000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5"/>
      <c r="T95" s="56"/>
      <c r="U95" s="57"/>
      <c r="V95" s="72"/>
      <c r="W95" s="62"/>
      <c r="X95" s="63">
        <f t="shared" si="16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5"/>
      <c r="T96" s="56"/>
      <c r="U96" s="57"/>
      <c r="V96" s="72"/>
      <c r="W96" s="62"/>
      <c r="X96" s="63">
        <f t="shared" si="16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7"/>
        <v>192000</v>
      </c>
      <c r="H97" s="114">
        <v>45020</v>
      </c>
      <c r="I97" s="155">
        <v>1</v>
      </c>
      <c r="J97" s="65" t="s">
        <v>25</v>
      </c>
      <c r="K97" s="59">
        <f t="shared" si="13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74"/>
      <c r="U97" s="57"/>
      <c r="V97" s="72"/>
      <c r="W97" s="77"/>
      <c r="X97" s="63">
        <f t="shared" si="16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7"/>
        <v>280000</v>
      </c>
      <c r="H98" s="156">
        <v>44007</v>
      </c>
      <c r="I98" s="57">
        <v>1</v>
      </c>
      <c r="J98" s="65" t="s">
        <v>25</v>
      </c>
      <c r="K98" s="59">
        <f t="shared" si="13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5"/>
      <c r="T98" s="75"/>
      <c r="U98" s="57"/>
      <c r="V98" s="72"/>
      <c r="W98" s="76"/>
      <c r="X98" s="63">
        <f t="shared" si="16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7"/>
        <v>690000</v>
      </c>
      <c r="H99" s="157" t="s">
        <v>228</v>
      </c>
      <c r="I99" s="57">
        <v>1</v>
      </c>
      <c r="J99" s="65" t="s">
        <v>25</v>
      </c>
      <c r="K99" s="59">
        <f t="shared" si="13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71"/>
      <c r="U99" s="699"/>
      <c r="V99" s="72"/>
      <c r="W99" s="62"/>
      <c r="X99" s="63">
        <f t="shared" si="16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7"/>
        <v>2322378</v>
      </c>
      <c r="H100" s="79">
        <v>45210</v>
      </c>
      <c r="I100" s="57">
        <v>2</v>
      </c>
      <c r="J100" s="65" t="s">
        <v>25</v>
      </c>
      <c r="K100" s="59">
        <f t="shared" si="13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S100" s="56"/>
      <c r="T100" s="56"/>
      <c r="U100" s="57"/>
      <c r="V100" s="72"/>
      <c r="W100" s="77"/>
      <c r="X100" s="63">
        <f t="shared" si="16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7"/>
        <v>2250680</v>
      </c>
      <c r="H101" s="79">
        <v>45176</v>
      </c>
      <c r="I101" s="57">
        <v>5</v>
      </c>
      <c r="J101" s="65" t="s">
        <v>25</v>
      </c>
      <c r="K101" s="59">
        <f t="shared" ref="K101:K165" si="18">I101*F101</f>
        <v>1125340</v>
      </c>
      <c r="L101" s="56"/>
      <c r="M101" s="56"/>
      <c r="N101" s="56"/>
      <c r="O101" s="56"/>
      <c r="P101" s="56"/>
      <c r="Q101" s="63">
        <f t="shared" si="15"/>
        <v>0</v>
      </c>
      <c r="R101" s="56"/>
      <c r="S101" s="56"/>
      <c r="T101" s="56"/>
      <c r="U101" s="61"/>
      <c r="V101" s="72"/>
      <c r="W101" s="76"/>
      <c r="X101" s="63">
        <f t="shared" si="16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7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 t="shared" si="15"/>
        <v>0</v>
      </c>
      <c r="R102" s="56"/>
      <c r="S102" s="55"/>
      <c r="T102" s="56"/>
      <c r="U102" s="57"/>
      <c r="V102" s="72"/>
      <c r="W102" s="76"/>
      <c r="X102" s="63">
        <f t="shared" si="16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7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 t="shared" si="15"/>
        <v>0</v>
      </c>
      <c r="R103" s="56"/>
      <c r="S103" s="56"/>
      <c r="T103" s="71"/>
      <c r="U103" s="699"/>
      <c r="V103" s="72"/>
      <c r="W103" s="62"/>
      <c r="X103" s="63">
        <f t="shared" si="16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7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56"/>
      <c r="M104" s="56"/>
      <c r="N104" s="56"/>
      <c r="O104" s="56"/>
      <c r="P104" s="56"/>
      <c r="Q104" s="63">
        <f t="shared" si="15"/>
        <v>0</v>
      </c>
      <c r="R104" s="56"/>
      <c r="S104" s="55"/>
      <c r="T104" s="56"/>
      <c r="U104" s="700"/>
      <c r="V104" s="72"/>
      <c r="W104" s="76"/>
      <c r="X104" s="63">
        <f t="shared" si="16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7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56"/>
      <c r="M105" s="56"/>
      <c r="N105" s="56"/>
      <c r="O105" s="56"/>
      <c r="P105" s="56"/>
      <c r="Q105" s="63">
        <f t="shared" si="15"/>
        <v>0</v>
      </c>
      <c r="R105" s="56"/>
      <c r="S105" s="55"/>
      <c r="T105" s="75"/>
      <c r="U105" s="61"/>
      <c r="V105" s="72"/>
      <c r="W105" s="77"/>
      <c r="X105" s="63">
        <f t="shared" si="16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7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56"/>
      <c r="M106" s="56"/>
      <c r="N106" s="56"/>
      <c r="O106" s="56"/>
      <c r="P106" s="56"/>
      <c r="Q106" s="63">
        <f t="shared" si="15"/>
        <v>0</v>
      </c>
      <c r="R106" s="56"/>
      <c r="S106" s="55"/>
      <c r="T106" s="71"/>
      <c r="U106" s="699"/>
      <c r="V106" s="72"/>
      <c r="W106" s="62"/>
      <c r="X106" s="63">
        <f t="shared" si="16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7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56"/>
      <c r="M107" s="56"/>
      <c r="N107" s="56"/>
      <c r="O107" s="56"/>
      <c r="P107" s="56"/>
      <c r="Q107" s="63">
        <f t="shared" si="15"/>
        <v>0</v>
      </c>
      <c r="R107" s="56"/>
      <c r="S107" s="55"/>
      <c r="T107" s="71"/>
      <c r="U107" s="699"/>
      <c r="V107" s="72"/>
      <c r="W107" s="62"/>
      <c r="X107" s="63">
        <f t="shared" si="16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7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56"/>
      <c r="M108" s="56"/>
      <c r="N108" s="56"/>
      <c r="O108" s="56"/>
      <c r="P108" s="56"/>
      <c r="Q108" s="63">
        <f t="shared" si="15"/>
        <v>0</v>
      </c>
      <c r="R108" s="56"/>
      <c r="S108" s="55"/>
      <c r="T108" s="71"/>
      <c r="U108" s="699"/>
      <c r="V108" s="72"/>
      <c r="W108" s="62"/>
      <c r="X108" s="63">
        <f t="shared" si="16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7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56"/>
      <c r="M109" s="56"/>
      <c r="N109" s="56"/>
      <c r="O109" s="56"/>
      <c r="P109" s="56"/>
      <c r="Q109" s="63">
        <f t="shared" si="15"/>
        <v>0</v>
      </c>
      <c r="R109" s="56"/>
      <c r="S109" s="55"/>
      <c r="T109" s="71"/>
      <c r="U109" s="699"/>
      <c r="V109" s="72"/>
      <c r="W109" s="62"/>
      <c r="X109" s="63">
        <f t="shared" si="16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7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56"/>
      <c r="M110" s="56"/>
      <c r="N110" s="56"/>
      <c r="O110" s="56"/>
      <c r="P110" s="56"/>
      <c r="Q110" s="63">
        <f t="shared" si="15"/>
        <v>0</v>
      </c>
      <c r="R110" s="56"/>
      <c r="S110" s="55"/>
      <c r="T110" s="71"/>
      <c r="U110" s="699"/>
      <c r="V110" s="72"/>
      <c r="W110" s="62"/>
      <c r="X110" s="63">
        <f t="shared" si="16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7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56"/>
      <c r="M111" s="56"/>
      <c r="N111" s="56"/>
      <c r="O111" s="56"/>
      <c r="P111" s="56"/>
      <c r="Q111" s="63">
        <f t="shared" si="15"/>
        <v>0</v>
      </c>
      <c r="R111" s="56"/>
      <c r="S111" s="55"/>
      <c r="T111" s="71"/>
      <c r="U111" s="699"/>
      <c r="V111" s="72"/>
      <c r="W111" s="62"/>
      <c r="X111" s="63">
        <f t="shared" si="16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7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56"/>
      <c r="M112" s="56"/>
      <c r="N112" s="56"/>
      <c r="O112" s="56"/>
      <c r="P112" s="56"/>
      <c r="Q112" s="63">
        <f t="shared" si="15"/>
        <v>0</v>
      </c>
      <c r="R112" s="56"/>
      <c r="S112" s="55"/>
      <c r="T112" s="71"/>
      <c r="U112" s="699"/>
      <c r="V112" s="72"/>
      <c r="W112" s="62"/>
      <c r="X112" s="63">
        <f t="shared" si="16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7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56"/>
      <c r="M113" s="56"/>
      <c r="N113" s="56"/>
      <c r="O113" s="56"/>
      <c r="P113" s="56"/>
      <c r="Q113" s="63">
        <f t="shared" si="15"/>
        <v>0</v>
      </c>
      <c r="R113" s="56"/>
      <c r="S113" s="55"/>
      <c r="T113" s="71"/>
      <c r="U113" s="699"/>
      <c r="V113" s="72"/>
      <c r="W113" s="62"/>
      <c r="X113" s="63">
        <f t="shared" si="16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7"/>
        <v>160000</v>
      </c>
      <c r="H114" s="115">
        <v>45018</v>
      </c>
      <c r="I114" s="57">
        <v>20</v>
      </c>
      <c r="J114" s="65" t="s">
        <v>25</v>
      </c>
      <c r="K114" s="59">
        <f t="shared" si="18"/>
        <v>80000</v>
      </c>
      <c r="L114" s="56"/>
      <c r="M114" s="56"/>
      <c r="N114" s="56"/>
      <c r="O114" s="56"/>
      <c r="P114" s="56"/>
      <c r="Q114" s="63">
        <f t="shared" si="15"/>
        <v>0</v>
      </c>
      <c r="R114" s="56"/>
      <c r="S114" s="55"/>
      <c r="T114" s="71"/>
      <c r="U114" s="699"/>
      <c r="V114" s="72"/>
      <c r="W114" s="62"/>
      <c r="X114" s="63">
        <f t="shared" si="16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7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56"/>
      <c r="M115" s="56"/>
      <c r="N115" s="56"/>
      <c r="O115" s="56"/>
      <c r="P115" s="56"/>
      <c r="Q115" s="63">
        <f t="shared" si="15"/>
        <v>0</v>
      </c>
      <c r="R115" s="56"/>
      <c r="S115" s="68"/>
      <c r="T115" s="71"/>
      <c r="U115" s="699"/>
      <c r="V115" s="72"/>
      <c r="W115" s="62"/>
      <c r="X115" s="63">
        <f t="shared" si="16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7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56"/>
      <c r="M116" s="56"/>
      <c r="N116" s="56"/>
      <c r="O116" s="56"/>
      <c r="P116" s="56"/>
      <c r="Q116" s="63">
        <f t="shared" si="15"/>
        <v>0</v>
      </c>
      <c r="R116" s="56"/>
      <c r="S116" s="68"/>
      <c r="T116" s="56" t="s">
        <v>2</v>
      </c>
      <c r="U116" s="698"/>
      <c r="V116" s="66"/>
      <c r="W116" s="62"/>
      <c r="X116" s="63">
        <f t="shared" si="16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7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56"/>
      <c r="M117" s="56"/>
      <c r="N117" s="56"/>
      <c r="O117" s="56"/>
      <c r="P117" s="56"/>
      <c r="Q117" s="63">
        <f t="shared" si="15"/>
        <v>0</v>
      </c>
      <c r="R117" s="56"/>
      <c r="S117" s="68"/>
      <c r="T117" s="56" t="s">
        <v>2</v>
      </c>
      <c r="U117" s="698"/>
      <c r="V117" s="66"/>
      <c r="W117" s="62"/>
      <c r="X117" s="63">
        <f t="shared" si="16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7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15"/>
        <v>0</v>
      </c>
      <c r="R118" s="56"/>
      <c r="S118" s="68"/>
      <c r="T118" s="56" t="s">
        <v>2</v>
      </c>
      <c r="U118" s="698"/>
      <c r="V118" s="66"/>
      <c r="W118" s="62"/>
      <c r="X118" s="63">
        <f t="shared" si="16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15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16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7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56"/>
      <c r="M120" s="56"/>
      <c r="N120" s="56"/>
      <c r="O120" s="56"/>
      <c r="P120" s="56"/>
      <c r="Q120" s="63">
        <f t="shared" si="15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16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7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6"/>
      <c r="M121" s="178"/>
      <c r="N121" s="159"/>
      <c r="O121" s="160"/>
      <c r="P121" s="161"/>
      <c r="Q121" s="161"/>
      <c r="R121" s="752"/>
      <c r="S121" s="68"/>
      <c r="T121" s="56" t="s">
        <v>2</v>
      </c>
      <c r="U121" s="698"/>
      <c r="V121" s="66"/>
      <c r="W121" s="62"/>
      <c r="X121" s="63">
        <f t="shared" si="16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7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698"/>
      <c r="V122" s="66"/>
      <c r="W122" s="62"/>
      <c r="X122" s="63">
        <f t="shared" si="16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7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698"/>
      <c r="V123" s="66"/>
      <c r="W123" s="62"/>
      <c r="X123" s="63">
        <f t="shared" si="16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7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698"/>
      <c r="V124" s="66"/>
      <c r="W124" s="62"/>
      <c r="X124" s="63">
        <f t="shared" si="16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7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698"/>
      <c r="V125" s="66"/>
      <c r="W125" s="62"/>
      <c r="X125" s="63">
        <f t="shared" si="16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7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698"/>
      <c r="V126" s="66"/>
      <c r="W126" s="62"/>
      <c r="X126" s="63">
        <f t="shared" si="16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7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6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7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698"/>
      <c r="V128" s="66" t="s">
        <v>29</v>
      </c>
      <c r="W128" s="62"/>
      <c r="X128" s="63">
        <f t="shared" si="16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7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698"/>
      <c r="V129" s="66" t="s">
        <v>29</v>
      </c>
      <c r="W129" s="62"/>
      <c r="X129" s="63">
        <f t="shared" si="16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7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698"/>
      <c r="V130" s="66" t="s">
        <v>29</v>
      </c>
      <c r="W130" s="62"/>
      <c r="X130" s="63">
        <f t="shared" si="16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7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698"/>
      <c r="V131" s="66" t="s">
        <v>29</v>
      </c>
      <c r="W131" s="62"/>
      <c r="X131" s="63">
        <f t="shared" si="16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7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13"/>
      <c r="V132" s="56" t="s">
        <v>29</v>
      </c>
      <c r="W132" s="62"/>
      <c r="X132" s="63">
        <f t="shared" si="16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7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13"/>
      <c r="V133" s="56" t="s">
        <v>29</v>
      </c>
      <c r="W133" s="62"/>
      <c r="X133" s="63">
        <f t="shared" si="16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7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16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7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ref="X135:X147" si="19">W135*U135</f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7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19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7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13"/>
      <c r="V137" s="56" t="s">
        <v>29</v>
      </c>
      <c r="W137" s="62"/>
      <c r="X137" s="63">
        <f t="shared" si="19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7"/>
        <v>250000</v>
      </c>
      <c r="H138" s="79">
        <v>45224</v>
      </c>
      <c r="I138" s="57"/>
      <c r="J138" s="65" t="s">
        <v>25</v>
      </c>
      <c r="K138" s="59">
        <f t="shared" si="18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13"/>
      <c r="V138" s="56" t="s">
        <v>29</v>
      </c>
      <c r="W138" s="62"/>
      <c r="X138" s="63">
        <f t="shared" si="19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7"/>
        <v>100000</v>
      </c>
      <c r="H139" s="194">
        <v>44414</v>
      </c>
      <c r="I139" s="57">
        <v>1</v>
      </c>
      <c r="J139" s="65" t="s">
        <v>25</v>
      </c>
      <c r="K139" s="59">
        <f t="shared" si="18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13"/>
      <c r="V139" s="56" t="s">
        <v>29</v>
      </c>
      <c r="W139" s="62"/>
      <c r="X139" s="63">
        <f t="shared" si="19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7"/>
        <v>100000</v>
      </c>
      <c r="H140" s="194">
        <v>44414</v>
      </c>
      <c r="I140" s="57">
        <v>6</v>
      </c>
      <c r="J140" s="65" t="s">
        <v>25</v>
      </c>
      <c r="K140" s="59">
        <f t="shared" si="18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13"/>
      <c r="V140" s="56" t="s">
        <v>29</v>
      </c>
      <c r="W140" s="62"/>
      <c r="X140" s="63">
        <f t="shared" si="19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7"/>
        <v>424000</v>
      </c>
      <c r="H141" s="194">
        <v>44445</v>
      </c>
      <c r="I141" s="57">
        <v>0</v>
      </c>
      <c r="J141" s="65" t="s">
        <v>29</v>
      </c>
      <c r="K141" s="59">
        <f t="shared" si="18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13"/>
      <c r="V141" s="56" t="s">
        <v>29</v>
      </c>
      <c r="W141" s="62"/>
      <c r="X141" s="63">
        <f t="shared" si="19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7"/>
        <v>456000</v>
      </c>
      <c r="H142" s="194">
        <v>44445</v>
      </c>
      <c r="I142" s="57">
        <v>0</v>
      </c>
      <c r="J142" s="65" t="s">
        <v>25</v>
      </c>
      <c r="K142" s="59">
        <f t="shared" si="18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13"/>
      <c r="V142" s="56" t="s">
        <v>29</v>
      </c>
      <c r="W142" s="62"/>
      <c r="X142" s="63">
        <f t="shared" si="19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7"/>
        <v>780000</v>
      </c>
      <c r="H143" s="194">
        <v>44321</v>
      </c>
      <c r="I143" s="57">
        <v>4</v>
      </c>
      <c r="J143" s="65" t="s">
        <v>25</v>
      </c>
      <c r="K143" s="59">
        <f t="shared" si="18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13"/>
      <c r="V143" s="56" t="s">
        <v>29</v>
      </c>
      <c r="W143" s="62"/>
      <c r="X143" s="63">
        <f t="shared" si="19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7"/>
        <v>470000</v>
      </c>
      <c r="H144" s="82">
        <v>44321</v>
      </c>
      <c r="I144" s="57">
        <v>0</v>
      </c>
      <c r="J144" s="65" t="s">
        <v>25</v>
      </c>
      <c r="K144" s="59">
        <f t="shared" si="18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13"/>
      <c r="V144" s="56" t="s">
        <v>29</v>
      </c>
      <c r="W144" s="62"/>
      <c r="X144" s="63">
        <f t="shared" si="19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7"/>
        <v>1989000</v>
      </c>
      <c r="H145" s="79">
        <v>45251</v>
      </c>
      <c r="I145" s="57"/>
      <c r="J145" s="65" t="s">
        <v>25</v>
      </c>
      <c r="K145" s="59">
        <f t="shared" si="18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13"/>
      <c r="V145" s="56" t="s">
        <v>29</v>
      </c>
      <c r="W145" s="62"/>
      <c r="X145" s="63">
        <f t="shared" si="19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7"/>
        <v>2320500</v>
      </c>
      <c r="H146" s="79">
        <v>45251</v>
      </c>
      <c r="I146" s="57">
        <v>12</v>
      </c>
      <c r="J146" s="65" t="s">
        <v>25</v>
      </c>
      <c r="K146" s="59">
        <f t="shared" si="18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13"/>
      <c r="V146" s="56" t="s">
        <v>29</v>
      </c>
      <c r="W146" s="62"/>
      <c r="X146" s="63">
        <f t="shared" si="19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7"/>
        <v>2720000</v>
      </c>
      <c r="H147" s="79">
        <v>45251</v>
      </c>
      <c r="I147" s="57"/>
      <c r="J147" s="65" t="s">
        <v>25</v>
      </c>
      <c r="K147" s="59">
        <f t="shared" si="18"/>
        <v>0</v>
      </c>
      <c r="L147" s="89"/>
      <c r="M147" s="167"/>
      <c r="N147" s="164"/>
      <c r="O147" s="165"/>
      <c r="P147" s="161"/>
      <c r="Q147" s="145"/>
      <c r="R147" s="89"/>
      <c r="T147" s="56"/>
      <c r="U147" s="513"/>
      <c r="V147" s="56" t="s">
        <v>29</v>
      </c>
      <c r="W147" s="62"/>
      <c r="X147" s="63">
        <f t="shared" si="19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7"/>
        <v>2100000</v>
      </c>
      <c r="H148" s="2">
        <v>45181</v>
      </c>
      <c r="I148" s="57">
        <v>4</v>
      </c>
      <c r="J148" s="65" t="s">
        <v>25</v>
      </c>
      <c r="K148" s="59">
        <f t="shared" si="18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7"/>
        <v>3375000</v>
      </c>
      <c r="H149" s="79">
        <v>45134</v>
      </c>
      <c r="I149" s="57">
        <v>3</v>
      </c>
      <c r="J149" s="65" t="s">
        <v>29</v>
      </c>
      <c r="K149" s="59">
        <f t="shared" si="18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7"/>
        <v>110000</v>
      </c>
      <c r="H150" s="190">
        <v>45143</v>
      </c>
      <c r="I150" s="57"/>
      <c r="J150" s="65" t="s">
        <v>29</v>
      </c>
      <c r="K150" s="59">
        <f t="shared" si="18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7"/>
        <v>3172388.88</v>
      </c>
      <c r="H151" s="2">
        <v>45252</v>
      </c>
      <c r="I151" s="57"/>
      <c r="J151" s="65" t="s">
        <v>29</v>
      </c>
      <c r="K151" s="59">
        <f t="shared" si="18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7"/>
        <v>2635930</v>
      </c>
      <c r="H152" s="79">
        <v>45132</v>
      </c>
      <c r="I152" s="57"/>
      <c r="J152" s="65" t="s">
        <v>29</v>
      </c>
      <c r="K152" s="59">
        <f t="shared" si="18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7"/>
        <v>51250000</v>
      </c>
      <c r="H153" s="79">
        <v>45115</v>
      </c>
      <c r="I153" s="57">
        <v>0</v>
      </c>
      <c r="J153" s="65" t="s">
        <v>25</v>
      </c>
      <c r="K153" s="59">
        <f t="shared" si="18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7"/>
        <v>1694064</v>
      </c>
      <c r="H154" s="79">
        <v>45254</v>
      </c>
      <c r="I154" s="57">
        <v>10</v>
      </c>
      <c r="J154" s="65" t="s">
        <v>29</v>
      </c>
      <c r="K154" s="59">
        <f t="shared" si="18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7"/>
        <v>5071500</v>
      </c>
      <c r="H155" s="79">
        <v>45254</v>
      </c>
      <c r="I155" s="57">
        <v>10</v>
      </c>
      <c r="J155" s="65" t="s">
        <v>29</v>
      </c>
      <c r="K155" s="59">
        <f t="shared" si="18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7"/>
        <v>2690000</v>
      </c>
      <c r="H156" s="79">
        <v>45238</v>
      </c>
      <c r="I156" s="57">
        <v>0</v>
      </c>
      <c r="J156" s="65" t="s">
        <v>29</v>
      </c>
      <c r="K156" s="59">
        <f t="shared" si="18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0">D157*F157</f>
        <v>130000</v>
      </c>
      <c r="H157" s="79">
        <v>45169</v>
      </c>
      <c r="I157" s="56"/>
      <c r="J157" s="56" t="s">
        <v>29</v>
      </c>
      <c r="K157" s="59">
        <f t="shared" si="18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8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8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8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8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8"/>
        <v>0</v>
      </c>
      <c r="L162" s="162"/>
      <c r="M162" s="169"/>
      <c r="N162" s="164"/>
      <c r="O162" s="165"/>
      <c r="P162" s="161"/>
      <c r="Q162" s="183"/>
      <c r="R162" s="752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8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8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8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ref="K166:K208" si="21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33"/>
      <c r="M167" s="163"/>
      <c r="N167" s="164"/>
      <c r="O167" s="165"/>
      <c r="P167" s="161"/>
      <c r="Q167" s="161"/>
      <c r="R167" s="752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98"/>
      <c r="N168" s="164"/>
      <c r="O168" s="165"/>
      <c r="P168" s="161"/>
      <c r="Q168" s="145"/>
      <c r="R168" s="752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66"/>
      <c r="M169" s="198"/>
      <c r="N169" s="164"/>
      <c r="O169" s="165"/>
      <c r="P169" s="161"/>
      <c r="Q169" s="161"/>
      <c r="R169" s="752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52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752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0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0"/>
        <v>0</v>
      </c>
      <c r="H179" s="206"/>
      <c r="I179" s="56"/>
      <c r="J179" s="56" t="s">
        <v>29</v>
      </c>
      <c r="K179" s="59">
        <f t="shared" si="21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0"/>
        <v>150000</v>
      </c>
      <c r="H180" s="206" t="s">
        <v>351</v>
      </c>
      <c r="I180" s="56">
        <v>0</v>
      </c>
      <c r="J180" s="56" t="s">
        <v>29</v>
      </c>
      <c r="K180" s="59">
        <f t="shared" si="21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0"/>
        <v>1150000</v>
      </c>
      <c r="H181" s="207" t="s">
        <v>353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0"/>
        <v>8000000</v>
      </c>
      <c r="H182" s="207"/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0"/>
        <v>41500000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0"/>
        <v>1000000</v>
      </c>
      <c r="H184" s="56"/>
      <c r="I184" s="56"/>
      <c r="J184" s="56"/>
      <c r="K184" s="59">
        <f t="shared" si="21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2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1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2"/>
        <v>1226328</v>
      </c>
      <c r="H188" s="56" t="s">
        <v>359</v>
      </c>
      <c r="I188" s="56">
        <v>1</v>
      </c>
      <c r="J188" s="56" t="s">
        <v>25</v>
      </c>
      <c r="K188" s="59">
        <f t="shared" si="21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2"/>
        <v>7614600</v>
      </c>
      <c r="H189" s="56" t="s">
        <v>359</v>
      </c>
      <c r="I189" s="56">
        <v>1</v>
      </c>
      <c r="J189" s="56" t="s">
        <v>25</v>
      </c>
      <c r="K189" s="59">
        <f t="shared" si="21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2"/>
        <v>8000000</v>
      </c>
      <c r="H190" s="58" t="s">
        <v>364</v>
      </c>
      <c r="I190" s="56">
        <v>0</v>
      </c>
      <c r="J190" s="56"/>
      <c r="K190" s="59">
        <f t="shared" si="21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2"/>
        <v>680000</v>
      </c>
      <c r="H191" s="131" t="s">
        <v>366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2"/>
        <v>660000</v>
      </c>
      <c r="H192" s="58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2"/>
        <v>4500000</v>
      </c>
      <c r="H193" s="79">
        <v>45218</v>
      </c>
      <c r="I193" s="56">
        <v>0</v>
      </c>
      <c r="J193" s="56" t="s">
        <v>25</v>
      </c>
      <c r="K193" s="59">
        <f t="shared" si="21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2"/>
        <v>875000</v>
      </c>
      <c r="H194" s="87" t="s">
        <v>370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2"/>
        <v>5200000</v>
      </c>
      <c r="H195" s="79">
        <v>45227</v>
      </c>
      <c r="I195" s="56"/>
      <c r="J195" s="56" t="s">
        <v>25</v>
      </c>
      <c r="K195" s="59">
        <f t="shared" si="21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2"/>
        <v>4864008</v>
      </c>
      <c r="H196" s="79">
        <v>45238</v>
      </c>
      <c r="I196" s="56">
        <v>3</v>
      </c>
      <c r="J196" s="56" t="s">
        <v>25</v>
      </c>
      <c r="K196" s="59">
        <f t="shared" si="21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2"/>
        <v>16976550</v>
      </c>
      <c r="H197" s="79">
        <v>45202</v>
      </c>
      <c r="I197" s="56">
        <v>0</v>
      </c>
      <c r="J197" s="56" t="s">
        <v>25</v>
      </c>
      <c r="K197" s="59">
        <f t="shared" si="21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2"/>
        <v>0</v>
      </c>
      <c r="H198" s="82"/>
      <c r="I198" s="56"/>
      <c r="J198" s="56" t="s">
        <v>25</v>
      </c>
      <c r="K198" s="59">
        <f t="shared" si="21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2"/>
        <v>2687800</v>
      </c>
      <c r="H199" s="79">
        <v>45238</v>
      </c>
      <c r="I199" s="210">
        <v>10</v>
      </c>
      <c r="J199" s="56" t="s">
        <v>25</v>
      </c>
      <c r="K199" s="59">
        <f t="shared" si="21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2"/>
        <v>699300</v>
      </c>
      <c r="H200" s="79">
        <v>45238</v>
      </c>
      <c r="I200" s="56">
        <v>15</v>
      </c>
      <c r="J200" s="56" t="s">
        <v>25</v>
      </c>
      <c r="K200" s="59">
        <f t="shared" si="21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2"/>
        <v>2250000</v>
      </c>
      <c r="H201" s="56" t="s">
        <v>377</v>
      </c>
      <c r="I201" s="56">
        <v>4</v>
      </c>
      <c r="J201" s="56" t="s">
        <v>25</v>
      </c>
      <c r="K201" s="59">
        <f t="shared" si="21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2"/>
        <v>1407000</v>
      </c>
      <c r="H202" s="56" t="s">
        <v>377</v>
      </c>
      <c r="I202" s="56">
        <v>1</v>
      </c>
      <c r="J202" s="56"/>
      <c r="K202" s="59">
        <f t="shared" si="2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2"/>
        <v>2352000</v>
      </c>
      <c r="H203" s="79">
        <v>45189</v>
      </c>
      <c r="I203" s="56">
        <v>3</v>
      </c>
      <c r="J203" s="56"/>
      <c r="K203" s="59">
        <f t="shared" si="2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2"/>
        <v>3942000</v>
      </c>
      <c r="H204" s="79">
        <v>45189</v>
      </c>
      <c r="I204" s="56">
        <v>2</v>
      </c>
      <c r="J204" s="56"/>
      <c r="K204" s="59">
        <f t="shared" si="2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2"/>
        <v>357000</v>
      </c>
      <c r="H205" s="56" t="s">
        <v>377</v>
      </c>
      <c r="I205" s="56">
        <v>6</v>
      </c>
      <c r="J205" s="56"/>
      <c r="K205" s="59">
        <f t="shared" si="2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2"/>
        <v>600000</v>
      </c>
      <c r="H206" s="79">
        <v>45189</v>
      </c>
      <c r="I206" s="56">
        <v>4</v>
      </c>
      <c r="J206" s="56"/>
      <c r="K206" s="59">
        <f t="shared" si="2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2"/>
        <v>840000</v>
      </c>
      <c r="H207" s="79">
        <v>45189</v>
      </c>
      <c r="I207" s="56">
        <v>3</v>
      </c>
      <c r="J207" s="56"/>
      <c r="K207" s="59">
        <f t="shared" si="2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2"/>
        <v>1375000</v>
      </c>
      <c r="H208" s="79">
        <v>45189</v>
      </c>
      <c r="I208" s="56">
        <v>6</v>
      </c>
      <c r="J208" s="56"/>
      <c r="K208" s="56">
        <f t="shared" si="2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13" sqref="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29.7109375" customWidth="1"/>
    <col min="13" max="13" width="17.7109375" style="205" customWidth="1"/>
    <col min="14" max="14" width="5.140625" customWidth="1"/>
    <col min="15" max="15" width="4.5703125" customWidth="1"/>
    <col min="16" max="16" width="13" customWidth="1"/>
    <col min="17" max="17" width="13.28515625" bestFit="1" customWidth="1"/>
    <col min="18" max="18" width="20.28515625" customWidth="1"/>
    <col min="19" max="19" width="29.7109375" customWidth="1"/>
    <col min="20" max="20" width="17.7109375" style="5" customWidth="1"/>
    <col min="21" max="21" width="5.140625" style="696" customWidth="1"/>
    <col min="22" max="22" width="4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784" t="s">
        <v>7748</v>
      </c>
      <c r="N6" s="57">
        <v>40</v>
      </c>
      <c r="O6" s="72" t="s">
        <v>63</v>
      </c>
      <c r="P6" s="117">
        <v>17000</v>
      </c>
      <c r="Q6" s="819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819">
        <f>AO6*AM6</f>
        <v>125000</v>
      </c>
      <c r="AQ6" s="64" t="s">
        <v>6297</v>
      </c>
      <c r="AR6" s="56" t="s">
        <v>7234</v>
      </c>
      <c r="AS6" s="258"/>
      <c r="AT6" s="56"/>
      <c r="AU6" s="700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784" t="s">
        <v>88</v>
      </c>
      <c r="N7" s="87">
        <v>2</v>
      </c>
      <c r="O7" s="72" t="s">
        <v>29</v>
      </c>
      <c r="P7" s="823">
        <v>1425000</v>
      </c>
      <c r="Q7" s="63">
        <f t="shared" si="2"/>
        <v>2850000</v>
      </c>
      <c r="R7" s="408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 t="shared" ref="AP7:AP21" si="8">AO7*AM7</f>
        <v>730000</v>
      </c>
      <c r="AQ7" s="64" t="s">
        <v>7236</v>
      </c>
      <c r="AR7" s="56" t="s">
        <v>7238</v>
      </c>
      <c r="AS7" s="486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784" t="s">
        <v>88</v>
      </c>
      <c r="N8" s="61">
        <v>2</v>
      </c>
      <c r="O8" s="72" t="s">
        <v>29</v>
      </c>
      <c r="P8" s="823">
        <v>175000</v>
      </c>
      <c r="Q8" s="63">
        <f t="shared" si="2"/>
        <v>350000</v>
      </c>
      <c r="R8" s="408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819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0</v>
      </c>
      <c r="AP8" s="63">
        <f t="shared" si="8"/>
        <v>0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784" t="s">
        <v>88</v>
      </c>
      <c r="N9" s="83">
        <v>2</v>
      </c>
      <c r="O9" s="56" t="s">
        <v>29</v>
      </c>
      <c r="P9" s="852">
        <v>50000</v>
      </c>
      <c r="Q9" s="63">
        <f t="shared" si="2"/>
        <v>100000</v>
      </c>
      <c r="R9" s="408" t="s">
        <v>7226</v>
      </c>
      <c r="S9" s="68" t="s">
        <v>6901</v>
      </c>
      <c r="T9" s="830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787" t="s">
        <v>135</v>
      </c>
      <c r="N10" s="57">
        <v>2</v>
      </c>
      <c r="O10" s="68" t="s">
        <v>29</v>
      </c>
      <c r="P10" s="76">
        <f>390000/2</f>
        <v>195000</v>
      </c>
      <c r="Q10" s="822">
        <f>P10*N10</f>
        <v>390000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469"/>
      <c r="AN10" s="562"/>
      <c r="AO10" s="471"/>
      <c r="AP10" s="63">
        <f t="shared" si="8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787" t="s">
        <v>135</v>
      </c>
      <c r="N11" s="87">
        <v>1</v>
      </c>
      <c r="O11" s="69" t="s">
        <v>29</v>
      </c>
      <c r="P11" s="76">
        <v>214500</v>
      </c>
      <c r="Q11" s="822">
        <f>P11*N11</f>
        <v>214500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26800</v>
      </c>
      <c r="X11" s="63">
        <f t="shared" si="3"/>
        <v>26800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787" t="s">
        <v>135</v>
      </c>
      <c r="N12" s="57">
        <v>1</v>
      </c>
      <c r="O12" s="72" t="s">
        <v>29</v>
      </c>
      <c r="P12" s="76">
        <v>194999</v>
      </c>
      <c r="Q12" s="822">
        <f>P12*N12</f>
        <v>194999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>SUM(AP6:AP11)</f>
        <v>855000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787" t="s">
        <v>135</v>
      </c>
      <c r="N13" s="57">
        <v>2</v>
      </c>
      <c r="O13" s="72" t="s">
        <v>29</v>
      </c>
      <c r="P13" s="76">
        <f>331499/2</f>
        <v>165749.5</v>
      </c>
      <c r="Q13" s="822">
        <f t="shared" si="2"/>
        <v>331499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787" t="s">
        <v>135</v>
      </c>
      <c r="N14" s="61">
        <v>1</v>
      </c>
      <c r="O14" s="69" t="s">
        <v>67</v>
      </c>
      <c r="P14" s="76">
        <v>4192500</v>
      </c>
      <c r="Q14" s="819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84" t="s">
        <v>7839</v>
      </c>
      <c r="N15" s="57">
        <v>1</v>
      </c>
      <c r="O15" s="72" t="s">
        <v>29</v>
      </c>
      <c r="P15" s="76">
        <v>615000</v>
      </c>
      <c r="Q15" s="819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85" t="s">
        <v>7841</v>
      </c>
      <c r="N16" s="57">
        <v>34</v>
      </c>
      <c r="O16" s="72" t="s">
        <v>29</v>
      </c>
      <c r="P16" s="76">
        <v>649500</v>
      </c>
      <c r="Q16" s="822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85" t="s">
        <v>7841</v>
      </c>
      <c r="N17" s="61">
        <v>5</v>
      </c>
      <c r="O17" s="72" t="s">
        <v>29</v>
      </c>
      <c r="P17" s="76">
        <v>44500</v>
      </c>
      <c r="Q17" s="822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85" t="s">
        <v>7841</v>
      </c>
      <c r="N18" s="57">
        <v>1</v>
      </c>
      <c r="O18" s="72" t="s">
        <v>29</v>
      </c>
      <c r="P18" s="76">
        <v>2423000</v>
      </c>
      <c r="Q18" s="822">
        <f t="shared" si="2"/>
        <v>2423000</v>
      </c>
      <c r="R18" s="64" t="s">
        <v>7258</v>
      </c>
      <c r="S18" s="56" t="s">
        <v>7223</v>
      </c>
      <c r="T18" s="451" t="s">
        <v>7228</v>
      </c>
      <c r="U18" s="87">
        <v>1</v>
      </c>
      <c r="V18" s="72" t="s">
        <v>29</v>
      </c>
      <c r="W18" s="76">
        <v>1425000</v>
      </c>
      <c r="X18" s="819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 t="shared" si="8"/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469"/>
      <c r="BF18" s="562"/>
      <c r="BG18" s="436"/>
      <c r="BH18" s="471">
        <f t="shared" si="6"/>
        <v>0</v>
      </c>
      <c r="BI18" s="408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784" t="s">
        <v>7890</v>
      </c>
      <c r="N19" s="57">
        <v>1</v>
      </c>
      <c r="O19" s="72" t="s">
        <v>29</v>
      </c>
      <c r="P19" s="76">
        <v>950000</v>
      </c>
      <c r="Q19" s="822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819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784" t="s">
        <v>7890</v>
      </c>
      <c r="N20" s="57">
        <v>1</v>
      </c>
      <c r="O20" s="72" t="s">
        <v>29</v>
      </c>
      <c r="P20" s="62">
        <v>900000</v>
      </c>
      <c r="Q20" s="822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50000</v>
      </c>
      <c r="X20" s="819">
        <f t="shared" si="9"/>
        <v>50000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784" t="s">
        <v>7890</v>
      </c>
      <c r="N21" s="57">
        <v>1</v>
      </c>
      <c r="O21" s="72" t="s">
        <v>29</v>
      </c>
      <c r="P21" s="76">
        <v>375000</v>
      </c>
      <c r="Q21" s="822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819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784" t="s">
        <v>7890</v>
      </c>
      <c r="N22" s="129" t="s">
        <v>511</v>
      </c>
      <c r="O22" s="72" t="s">
        <v>29</v>
      </c>
      <c r="P22" s="117">
        <v>265000</v>
      </c>
      <c r="Q22" s="822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784" t="s">
        <v>7890</v>
      </c>
      <c r="N23" s="129" t="s">
        <v>511</v>
      </c>
      <c r="O23" s="72" t="s">
        <v>29</v>
      </c>
      <c r="P23" s="76">
        <v>255000</v>
      </c>
      <c r="Q23" s="822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820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768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7055</v>
      </c>
      <c r="M27" s="784" t="s">
        <v>7742</v>
      </c>
      <c r="N27" s="87">
        <v>2</v>
      </c>
      <c r="O27" s="72" t="s">
        <v>63</v>
      </c>
      <c r="P27" s="76">
        <v>12000</v>
      </c>
      <c r="Q27" s="819">
        <f t="shared" si="2"/>
        <v>24000</v>
      </c>
      <c r="R27" s="64" t="s">
        <v>7838</v>
      </c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7840</v>
      </c>
      <c r="M28" s="784" t="s">
        <v>7742</v>
      </c>
      <c r="N28" s="57">
        <v>1</v>
      </c>
      <c r="O28" s="72" t="s">
        <v>25</v>
      </c>
      <c r="P28" s="76">
        <v>250000</v>
      </c>
      <c r="Q28" s="819">
        <f t="shared" si="2"/>
        <v>250000</v>
      </c>
      <c r="R28" s="64" t="s">
        <v>402</v>
      </c>
      <c r="S28" s="55" t="s">
        <v>6363</v>
      </c>
      <c r="T28" s="75" t="s">
        <v>74</v>
      </c>
      <c r="U28" s="57">
        <v>15</v>
      </c>
      <c r="V28" s="68" t="s">
        <v>203</v>
      </c>
      <c r="W28" s="77">
        <v>26800</v>
      </c>
      <c r="X28" s="768">
        <f t="shared" si="9"/>
        <v>402000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819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08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>SUM(Q6:Q31)</f>
        <v>37665998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7055</v>
      </c>
      <c r="T33" s="784" t="s">
        <v>7742</v>
      </c>
      <c r="U33" s="87">
        <v>2</v>
      </c>
      <c r="V33" s="72" t="s">
        <v>63</v>
      </c>
      <c r="W33" s="76">
        <v>12000</v>
      </c>
      <c r="X33" s="819">
        <f t="shared" ref="X33:X34" si="13">W33*U33</f>
        <v>24000</v>
      </c>
      <c r="Y33" s="64" t="s">
        <v>7838</v>
      </c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7840</v>
      </c>
      <c r="T34" s="784" t="s">
        <v>7742</v>
      </c>
      <c r="U34" s="57">
        <v>1</v>
      </c>
      <c r="V34" s="72" t="s">
        <v>25</v>
      </c>
      <c r="W34" s="76">
        <v>250000</v>
      </c>
      <c r="X34" s="819">
        <f t="shared" si="13"/>
        <v>250000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4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5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6">I36*F36</f>
        <v>0</v>
      </c>
      <c r="L36" s="55"/>
      <c r="M36" s="56"/>
      <c r="N36" s="129"/>
      <c r="O36" s="56"/>
      <c r="P36" s="117"/>
      <c r="Q36" s="63">
        <f t="shared" ref="Q36:Q99" si="17">P37*N37</f>
        <v>0</v>
      </c>
      <c r="R36" s="64"/>
      <c r="S36" s="279"/>
      <c r="T36" s="71"/>
      <c r="U36" s="106"/>
      <c r="V36" s="70"/>
      <c r="W36" s="76"/>
      <c r="X36" s="63">
        <f t="shared" si="14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6"/>
        <v>0</v>
      </c>
      <c r="L37" s="55"/>
      <c r="M37" s="56"/>
      <c r="N37" s="129"/>
      <c r="O37" s="56"/>
      <c r="P37" s="117"/>
      <c r="Q37" s="63">
        <f t="shared" si="17"/>
        <v>0</v>
      </c>
      <c r="R37" s="64"/>
      <c r="S37" s="264"/>
      <c r="T37" s="65"/>
      <c r="U37" s="469"/>
      <c r="V37" s="562"/>
      <c r="W37" s="76"/>
      <c r="X37" s="63">
        <f t="shared" si="14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6"/>
        <v>0</v>
      </c>
      <c r="L38" s="55"/>
      <c r="M38" s="56"/>
      <c r="N38" s="699"/>
      <c r="O38" s="56"/>
      <c r="P38" s="117"/>
      <c r="Q38" s="63">
        <f t="shared" ref="Q38:Q45" si="18">P38*N38</f>
        <v>0</v>
      </c>
      <c r="R38" s="64"/>
      <c r="S38" s="264"/>
      <c r="T38" s="65"/>
      <c r="U38" s="469"/>
      <c r="V38" s="562"/>
      <c r="W38" s="76"/>
      <c r="X38" s="63">
        <f>SUM(X6:X37)</f>
        <v>13831506.199999999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6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264"/>
      <c r="T39" s="264"/>
      <c r="U39" s="57"/>
      <c r="V39" s="72"/>
      <c r="W39" s="76"/>
      <c r="X39" s="63">
        <f t="shared" si="14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6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57"/>
      <c r="V40" s="69"/>
      <c r="W40" s="76"/>
      <c r="X40" s="63">
        <f>SUM(X38,AP12)</f>
        <v>14686506.199999999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6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14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6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56"/>
      <c r="T42" s="56"/>
      <c r="U42" s="83"/>
      <c r="V42" s="56"/>
      <c r="W42" s="76"/>
      <c r="X42" s="63">
        <f t="shared" si="14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6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55"/>
      <c r="T43" s="56"/>
      <c r="U43" s="57"/>
      <c r="V43" s="72"/>
      <c r="W43" s="76"/>
      <c r="X43" s="63">
        <f t="shared" si="14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6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68"/>
      <c r="T44" s="56"/>
      <c r="U44" s="61"/>
      <c r="V44" s="72"/>
      <c r="W44" s="76"/>
      <c r="X44" s="63">
        <f t="shared" si="14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6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55"/>
      <c r="T45" s="56"/>
      <c r="U45" s="57"/>
      <c r="V45" s="72"/>
      <c r="W45" s="117"/>
      <c r="X45" s="63">
        <f t="shared" si="14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6"/>
        <v>0</v>
      </c>
      <c r="L46" s="56"/>
      <c r="M46" s="80"/>
      <c r="N46" s="120"/>
      <c r="O46" s="56"/>
      <c r="P46" s="121"/>
      <c r="Q46" s="63">
        <f t="shared" si="17"/>
        <v>0</v>
      </c>
      <c r="R46" s="64"/>
      <c r="S46" s="56"/>
      <c r="T46" s="71"/>
      <c r="U46" s="57"/>
      <c r="V46" s="72"/>
      <c r="W46" s="62"/>
      <c r="X46" s="712">
        <f t="shared" si="14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6"/>
        <v>180000</v>
      </c>
      <c r="L47" s="81"/>
      <c r="M47" s="80"/>
      <c r="N47" s="57"/>
      <c r="O47" s="56"/>
      <c r="P47" s="77"/>
      <c r="Q47" s="63">
        <f t="shared" si="17"/>
        <v>0</v>
      </c>
      <c r="R47" s="64"/>
      <c r="S47" s="74"/>
      <c r="T47" s="56"/>
      <c r="U47" s="57"/>
      <c r="V47" s="72"/>
      <c r="W47" s="62"/>
      <c r="X47" s="712">
        <f t="shared" si="1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6"/>
        <v>0</v>
      </c>
      <c r="L48" s="56"/>
      <c r="M48" s="56"/>
      <c r="N48" s="57"/>
      <c r="O48" s="56"/>
      <c r="P48" s="62"/>
      <c r="Q48" s="63">
        <f t="shared" si="17"/>
        <v>0</v>
      </c>
      <c r="R48" s="64"/>
      <c r="S48" s="55"/>
      <c r="T48" s="56"/>
      <c r="U48" s="129"/>
      <c r="V48" s="72"/>
      <c r="W48" s="76"/>
      <c r="X48" s="63">
        <f t="shared" si="1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6"/>
        <v>800000</v>
      </c>
      <c r="L49" s="56"/>
      <c r="M49" s="137"/>
      <c r="N49" s="138"/>
      <c r="O49" s="56"/>
      <c r="P49" s="139"/>
      <c r="Q49" s="63">
        <f t="shared" si="17"/>
        <v>0</v>
      </c>
      <c r="R49" s="64"/>
      <c r="S49" s="55"/>
      <c r="T49" s="75"/>
      <c r="U49" s="57"/>
      <c r="V49" s="66"/>
      <c r="W49" s="62"/>
      <c r="X49" s="63">
        <f t="shared" si="14"/>
        <v>0</v>
      </c>
      <c r="Y49" s="408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6"/>
        <v>0</v>
      </c>
      <c r="L50" s="56"/>
      <c r="M50" s="137"/>
      <c r="N50" s="140"/>
      <c r="O50" s="56"/>
      <c r="P50" s="141"/>
      <c r="Q50" s="63">
        <f t="shared" si="17"/>
        <v>0</v>
      </c>
      <c r="R50" s="64"/>
      <c r="S50" s="264"/>
      <c r="T50" s="264"/>
      <c r="U50" s="469"/>
      <c r="V50" s="562"/>
      <c r="W50" s="753"/>
      <c r="X50" s="471">
        <f t="shared" si="14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6"/>
        <v>220000</v>
      </c>
      <c r="L51" s="56"/>
      <c r="M51" s="137"/>
      <c r="N51" s="140"/>
      <c r="O51" s="56"/>
      <c r="P51" s="141"/>
      <c r="Q51" s="63">
        <f t="shared" si="17"/>
        <v>0</v>
      </c>
      <c r="R51" s="64"/>
      <c r="S51" s="56"/>
      <c r="T51" s="56"/>
      <c r="U51" s="61"/>
      <c r="V51" s="72"/>
      <c r="W51" s="76"/>
      <c r="X51" s="63">
        <f t="shared" si="14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6"/>
        <v>0</v>
      </c>
      <c r="L52" s="56"/>
      <c r="M52" s="137"/>
      <c r="N52" s="116"/>
      <c r="O52" s="56"/>
      <c r="P52" s="117"/>
      <c r="Q52" s="63">
        <f t="shared" si="17"/>
        <v>0</v>
      </c>
      <c r="R52" s="64"/>
      <c r="S52" s="56"/>
      <c r="T52" s="56"/>
      <c r="U52" s="83"/>
      <c r="V52" s="56"/>
      <c r="W52" s="77"/>
      <c r="X52" s="63">
        <f t="shared" si="14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6"/>
        <v>110000</v>
      </c>
      <c r="L53" s="68"/>
      <c r="M53" s="137"/>
      <c r="N53" s="116"/>
      <c r="O53" s="56"/>
      <c r="P53" s="117"/>
      <c r="Q53" s="63">
        <f t="shared" si="17"/>
        <v>0</v>
      </c>
      <c r="R53" s="64"/>
      <c r="S53" s="56"/>
      <c r="T53" s="56"/>
      <c r="U53" s="83"/>
      <c r="V53" s="56"/>
      <c r="W53" s="77"/>
      <c r="X53" s="63">
        <f t="shared" si="14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6"/>
        <v>2275000</v>
      </c>
      <c r="L54" s="56"/>
      <c r="M54" s="137"/>
      <c r="N54" s="138"/>
      <c r="O54" s="56"/>
      <c r="P54" s="139"/>
      <c r="Q54" s="63">
        <f t="shared" si="17"/>
        <v>0</v>
      </c>
      <c r="R54" s="64"/>
      <c r="S54" s="56"/>
      <c r="T54" s="56"/>
      <c r="U54" s="57"/>
      <c r="V54" s="56"/>
      <c r="W54" s="59"/>
      <c r="X54" s="63">
        <f t="shared" si="14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6"/>
        <v>0</v>
      </c>
      <c r="L55" s="56"/>
      <c r="M55" s="137"/>
      <c r="N55" s="116"/>
      <c r="O55" s="56"/>
      <c r="P55" s="117"/>
      <c r="Q55" s="63">
        <f t="shared" si="17"/>
        <v>0</v>
      </c>
      <c r="R55" s="64"/>
      <c r="S55" s="74"/>
      <c r="T55" s="56"/>
      <c r="U55" s="57"/>
      <c r="V55" s="72"/>
      <c r="W55" s="76"/>
      <c r="X55" s="63">
        <f t="shared" si="14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6"/>
        <v>1716000</v>
      </c>
      <c r="L56" s="56"/>
      <c r="M56" s="137"/>
      <c r="N56" s="116"/>
      <c r="O56" s="56"/>
      <c r="P56" s="117"/>
      <c r="Q56" s="63">
        <f t="shared" si="17"/>
        <v>0</v>
      </c>
      <c r="R56" s="64"/>
      <c r="S56" s="55"/>
      <c r="T56" s="56"/>
      <c r="U56" s="57"/>
      <c r="V56" s="72"/>
      <c r="W56" s="67"/>
      <c r="X56" s="63">
        <f t="shared" si="14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6"/>
        <v>0</v>
      </c>
      <c r="L57" s="56"/>
      <c r="M57" s="137"/>
      <c r="N57" s="116"/>
      <c r="O57" s="56"/>
      <c r="P57" s="117"/>
      <c r="Q57" s="63">
        <f t="shared" si="17"/>
        <v>0</v>
      </c>
      <c r="R57" s="64"/>
      <c r="S57" s="55"/>
      <c r="T57" s="56"/>
      <c r="U57" s="57"/>
      <c r="V57" s="72"/>
      <c r="W57" s="6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6"/>
        <v>0</v>
      </c>
      <c r="L58" s="56"/>
      <c r="M58" s="56"/>
      <c r="N58" s="107"/>
      <c r="O58" s="56"/>
      <c r="P58" s="58"/>
      <c r="Q58" s="63">
        <f t="shared" si="17"/>
        <v>0</v>
      </c>
      <c r="R58" s="56"/>
      <c r="S58" s="55"/>
      <c r="T58" s="75"/>
      <c r="U58" s="57"/>
      <c r="V58" s="68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56"/>
      <c r="O59" s="56"/>
      <c r="P59" s="58"/>
      <c r="Q59" s="63">
        <f t="shared" si="17"/>
        <v>0</v>
      </c>
      <c r="R59" s="56"/>
      <c r="S59" s="56"/>
      <c r="T59" s="56"/>
      <c r="U59" s="57"/>
      <c r="V59" s="69"/>
      <c r="W59" s="77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6"/>
        <v>80000</v>
      </c>
      <c r="L60" s="56"/>
      <c r="M60" s="56"/>
      <c r="N60" s="56"/>
      <c r="O60" s="56"/>
      <c r="P60" s="58"/>
      <c r="Q60" s="63">
        <f t="shared" si="17"/>
        <v>0</v>
      </c>
      <c r="R60" s="56"/>
      <c r="S60" s="56"/>
      <c r="T60" s="56"/>
      <c r="U60" s="83"/>
      <c r="V60" s="56"/>
      <c r="W60" s="77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6"/>
        <v>0</v>
      </c>
      <c r="L61" s="56"/>
      <c r="M61" s="56"/>
      <c r="N61" s="56"/>
      <c r="O61" s="56"/>
      <c r="P61" s="56"/>
      <c r="Q61" s="63">
        <f t="shared" si="17"/>
        <v>0</v>
      </c>
      <c r="R61" s="56"/>
      <c r="S61" s="55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6"/>
        <v>288000</v>
      </c>
      <c r="L62" s="56"/>
      <c r="M62" s="56"/>
      <c r="N62" s="56"/>
      <c r="O62" s="56"/>
      <c r="P62" s="56"/>
      <c r="Q62" s="63">
        <f t="shared" si="17"/>
        <v>0</v>
      </c>
      <c r="R62" s="56"/>
      <c r="S62" s="56"/>
      <c r="T62" s="80"/>
      <c r="U62" s="83"/>
      <c r="V62" s="81" t="s">
        <v>25</v>
      </c>
      <c r="W62" s="77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6"/>
        <v>312000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6"/>
      <c r="T63" s="56"/>
      <c r="U63" s="56"/>
      <c r="V63" s="56" t="s">
        <v>25</v>
      </c>
      <c r="W63" s="56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6"/>
        <v>414000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56"/>
      <c r="U64" s="57"/>
      <c r="V64" s="72" t="s">
        <v>29</v>
      </c>
      <c r="W64" s="117"/>
      <c r="X64" s="204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6"/>
        <v>125000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6"/>
      <c r="T65" s="71"/>
      <c r="U65" s="57"/>
      <c r="V65" s="72" t="s">
        <v>29</v>
      </c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6"/>
        <v>675000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4"/>
      <c r="T66" s="56"/>
      <c r="U66" s="57"/>
      <c r="V66" s="72" t="s">
        <v>25</v>
      </c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6"/>
        <v>0</v>
      </c>
      <c r="L67" s="56"/>
      <c r="M67" s="56"/>
      <c r="N67" s="56"/>
      <c r="O67" s="56"/>
      <c r="P67" s="56"/>
      <c r="Q67" s="63">
        <f t="shared" si="17"/>
        <v>0</v>
      </c>
      <c r="R67" s="56"/>
      <c r="S67" s="56"/>
      <c r="T67" s="56"/>
      <c r="U67" s="61"/>
      <c r="V67" s="72"/>
      <c r="W67" s="76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6"/>
        <v>1541475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/>
      <c r="T68" s="56"/>
      <c r="U68" s="57"/>
      <c r="V68" s="72"/>
      <c r="W68" s="62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6"/>
        <v>1500000</v>
      </c>
      <c r="L69" s="56"/>
      <c r="M69" s="56"/>
      <c r="N69" s="56"/>
      <c r="O69" s="56"/>
      <c r="P69" s="56"/>
      <c r="Q69" s="63">
        <f t="shared" si="17"/>
        <v>0</v>
      </c>
      <c r="R69" s="56"/>
      <c r="S69" s="56"/>
      <c r="T69" s="56"/>
      <c r="U69" s="129"/>
      <c r="V69" s="72"/>
      <c r="W69" s="117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6"/>
        <v>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6"/>
      <c r="T70" s="56"/>
      <c r="U70" s="57"/>
      <c r="V70" s="72"/>
      <c r="W70" s="76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6"/>
        <v>0</v>
      </c>
      <c r="L71" s="56"/>
      <c r="M71" s="56"/>
      <c r="N71" s="56"/>
      <c r="O71" s="56"/>
      <c r="P71" s="56"/>
      <c r="Q71" s="63">
        <f t="shared" si="17"/>
        <v>0</v>
      </c>
      <c r="R71" s="56"/>
      <c r="S71" s="81"/>
      <c r="T71" s="71"/>
      <c r="U71" s="57"/>
      <c r="V71" s="72"/>
      <c r="W71" s="62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6"/>
      <c r="T72" s="56"/>
      <c r="U72" s="57"/>
      <c r="V72" s="72"/>
      <c r="W72" s="77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6"/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4"/>
      <c r="T73" s="56"/>
      <c r="U73" s="57"/>
      <c r="V73" s="72"/>
      <c r="W73" s="62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6"/>
        <v>1398250</v>
      </c>
      <c r="L74" s="56"/>
      <c r="M74" s="56"/>
      <c r="N74" s="56"/>
      <c r="O74" s="56"/>
      <c r="P74" s="56"/>
      <c r="Q74" s="63">
        <f t="shared" si="17"/>
        <v>0</v>
      </c>
      <c r="R74" s="56"/>
      <c r="S74" s="56"/>
      <c r="T74" s="56"/>
      <c r="U74" s="129"/>
      <c r="V74" s="72"/>
      <c r="W74" s="117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6"/>
        <v>80000</v>
      </c>
      <c r="L75" s="56"/>
      <c r="M75" s="56"/>
      <c r="N75" s="56"/>
      <c r="O75" s="56"/>
      <c r="P75" s="56"/>
      <c r="Q75" s="63">
        <f t="shared" si="17"/>
        <v>0</v>
      </c>
      <c r="R75" s="56"/>
      <c r="S75" s="56"/>
      <c r="T75" s="56"/>
      <c r="U75" s="83"/>
      <c r="V75" s="81"/>
      <c r="W75" s="77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6"/>
        <v>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/>
      <c r="T76" s="75"/>
      <c r="U76" s="57"/>
      <c r="V76" s="66"/>
      <c r="W76" s="62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6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6"/>
      <c r="T77" s="56"/>
      <c r="U77" s="109"/>
      <c r="V77" s="69"/>
      <c r="W77" s="77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6"/>
        <v>145000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/>
      <c r="T78" s="56"/>
      <c r="U78" s="109"/>
      <c r="V78" s="69"/>
      <c r="W78" s="77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6"/>
        <v>0</v>
      </c>
      <c r="L79" s="56"/>
      <c r="M79" s="56"/>
      <c r="N79" s="56"/>
      <c r="O79" s="56"/>
      <c r="P79" s="56"/>
      <c r="Q79" s="63">
        <f t="shared" si="17"/>
        <v>0</v>
      </c>
      <c r="R79" s="56"/>
      <c r="S79" s="56"/>
      <c r="T79" s="56"/>
      <c r="U79" s="109"/>
      <c r="V79" s="69"/>
      <c r="W79" s="77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6"/>
        <v>145000</v>
      </c>
      <c r="L80" s="56"/>
      <c r="M80" s="56"/>
      <c r="N80" s="56"/>
      <c r="O80" s="56"/>
      <c r="P80" s="56"/>
      <c r="Q80" s="63">
        <f t="shared" si="17"/>
        <v>0</v>
      </c>
      <c r="R80" s="56"/>
      <c r="S80" s="55"/>
      <c r="T80" s="56"/>
      <c r="U80" s="57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6"/>
        <v>1350000</v>
      </c>
      <c r="L81" s="56"/>
      <c r="M81" s="56"/>
      <c r="N81" s="56"/>
      <c r="O81" s="56"/>
      <c r="P81" s="56"/>
      <c r="Q81" s="63">
        <f t="shared" si="17"/>
        <v>0</v>
      </c>
      <c r="R81" s="56"/>
      <c r="S81" s="55"/>
      <c r="T81" s="56"/>
      <c r="U81" s="61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6"/>
        <v>0</v>
      </c>
      <c r="L82" s="56"/>
      <c r="M82" s="56"/>
      <c r="N82" s="56"/>
      <c r="O82" s="56"/>
      <c r="P82" s="56"/>
      <c r="Q82" s="63">
        <f t="shared" si="17"/>
        <v>0</v>
      </c>
      <c r="R82" s="56"/>
      <c r="S82" s="55"/>
      <c r="T82" s="56"/>
      <c r="U82" s="57"/>
      <c r="V82" s="69"/>
      <c r="W82" s="77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6"/>
        <v>250000</v>
      </c>
      <c r="L83" s="56"/>
      <c r="M83" s="56"/>
      <c r="N83" s="56"/>
      <c r="O83" s="56"/>
      <c r="P83" s="56"/>
      <c r="Q83" s="63">
        <f t="shared" si="17"/>
        <v>0</v>
      </c>
      <c r="R83" s="56"/>
      <c r="S83" s="56"/>
      <c r="T83" s="72"/>
      <c r="U83" s="699"/>
      <c r="V83" s="72"/>
      <c r="W83" s="117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6"/>
        <v>5307000</v>
      </c>
      <c r="L84" s="56"/>
      <c r="M84" s="56"/>
      <c r="N84" s="56"/>
      <c r="O84" s="56"/>
      <c r="P84" s="56"/>
      <c r="Q84" s="63">
        <f t="shared" si="17"/>
        <v>0</v>
      </c>
      <c r="R84" s="56"/>
      <c r="S84" s="55"/>
      <c r="T84" s="56"/>
      <c r="U84" s="57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6"/>
        <v>8710000</v>
      </c>
      <c r="L85" s="56"/>
      <c r="M85" s="56"/>
      <c r="N85" s="56"/>
      <c r="O85" s="56"/>
      <c r="P85" s="56"/>
      <c r="Q85" s="63">
        <f t="shared" si="17"/>
        <v>0</v>
      </c>
      <c r="R85" s="56"/>
      <c r="S85" s="55"/>
      <c r="T85" s="56"/>
      <c r="U85" s="57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6"/>
        <v>9227200</v>
      </c>
      <c r="L86" s="56"/>
      <c r="M86" s="56"/>
      <c r="N86" s="56"/>
      <c r="O86" s="56"/>
      <c r="P86" s="56"/>
      <c r="Q86" s="63">
        <f t="shared" si="17"/>
        <v>0</v>
      </c>
      <c r="R86" s="56"/>
      <c r="S86" s="55"/>
      <c r="T86" s="56"/>
      <c r="U86" s="57"/>
      <c r="V86" s="72"/>
      <c r="W86" s="117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6"/>
        <v>841500</v>
      </c>
      <c r="L87" s="56"/>
      <c r="M87" s="56"/>
      <c r="N87" s="56"/>
      <c r="O87" s="56"/>
      <c r="P87" s="56"/>
      <c r="Q87" s="63">
        <f t="shared" si="17"/>
        <v>0</v>
      </c>
      <c r="R87" s="56"/>
      <c r="S87" s="56"/>
      <c r="T87" s="56"/>
      <c r="U87" s="129"/>
      <c r="V87" s="72"/>
      <c r="W87" s="117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6"/>
        <v>370000</v>
      </c>
      <c r="L88" s="56"/>
      <c r="M88" s="56"/>
      <c r="N88" s="56"/>
      <c r="O88" s="56"/>
      <c r="P88" s="56"/>
      <c r="Q88" s="63">
        <f t="shared" si="17"/>
        <v>0</v>
      </c>
      <c r="R88" s="56"/>
      <c r="S88" s="56"/>
      <c r="T88" s="56"/>
      <c r="U88" s="57"/>
      <c r="V88" s="72"/>
      <c r="W88" s="62"/>
      <c r="X88" s="63">
        <f t="shared" si="14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6"/>
        <v>283725</v>
      </c>
      <c r="L89" s="56"/>
      <c r="M89" s="56"/>
      <c r="N89" s="56"/>
      <c r="O89" s="56"/>
      <c r="P89" s="56"/>
      <c r="Q89" s="63">
        <f t="shared" si="17"/>
        <v>0</v>
      </c>
      <c r="R89" s="56"/>
      <c r="S89" s="56"/>
      <c r="T89" s="56"/>
      <c r="U89" s="57"/>
      <c r="V89" s="72"/>
      <c r="W89" s="62"/>
      <c r="X89" s="63">
        <f t="shared" si="14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6"/>
        <v>0</v>
      </c>
      <c r="L90" s="56"/>
      <c r="M90" s="56"/>
      <c r="N90" s="56"/>
      <c r="O90" s="56"/>
      <c r="P90" s="56"/>
      <c r="Q90" s="63">
        <f t="shared" si="17"/>
        <v>0</v>
      </c>
      <c r="R90" s="56"/>
      <c r="S90" s="68"/>
      <c r="T90" s="56"/>
      <c r="U90" s="57"/>
      <c r="V90" s="72"/>
      <c r="W90" s="62"/>
      <c r="X90" s="63">
        <f t="shared" si="14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6"/>
        <v>5986000</v>
      </c>
      <c r="L91" s="56"/>
      <c r="M91" s="56"/>
      <c r="N91" s="56"/>
      <c r="O91" s="56"/>
      <c r="P91" s="56"/>
      <c r="Q91" s="63">
        <f t="shared" si="17"/>
        <v>0</v>
      </c>
      <c r="R91" s="56"/>
      <c r="S91" s="56"/>
      <c r="T91" s="56"/>
      <c r="U91" s="61"/>
      <c r="V91" s="72"/>
      <c r="W91" s="62"/>
      <c r="X91" s="63">
        <f t="shared" si="14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6"/>
        <v>3914000</v>
      </c>
      <c r="L92" s="56"/>
      <c r="M92" s="56"/>
      <c r="N92" s="56"/>
      <c r="O92" s="56"/>
      <c r="P92" s="56"/>
      <c r="Q92" s="63">
        <f t="shared" si="17"/>
        <v>0</v>
      </c>
      <c r="R92" s="56"/>
      <c r="S92" s="95"/>
      <c r="T92" s="56"/>
      <c r="U92" s="83"/>
      <c r="V92" s="72"/>
      <c r="W92" s="77"/>
      <c r="X92" s="63">
        <f t="shared" si="14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6"/>
        <v>0</v>
      </c>
      <c r="L93" s="56"/>
      <c r="M93" s="56"/>
      <c r="N93" s="56"/>
      <c r="O93" s="56"/>
      <c r="P93" s="56"/>
      <c r="Q93" s="63">
        <f t="shared" si="17"/>
        <v>0</v>
      </c>
      <c r="R93" s="56"/>
      <c r="S93" s="56"/>
      <c r="T93" s="71"/>
      <c r="U93" s="56"/>
      <c r="V93" s="72"/>
      <c r="W93" s="58"/>
      <c r="X93" s="63">
        <f t="shared" ref="X93:X147" si="21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6"/>
        <v>4657600</v>
      </c>
      <c r="L94" s="56"/>
      <c r="M94" s="56"/>
      <c r="N94" s="56"/>
      <c r="O94" s="56"/>
      <c r="P94" s="56"/>
      <c r="Q94" s="63">
        <f t="shared" si="17"/>
        <v>0</v>
      </c>
      <c r="R94" s="56"/>
      <c r="S94" s="56"/>
      <c r="T94" s="56"/>
      <c r="U94" s="57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6"/>
        <v>2025000</v>
      </c>
      <c r="L95" s="56"/>
      <c r="M95" s="56"/>
      <c r="N95" s="56"/>
      <c r="O95" s="56"/>
      <c r="P95" s="56"/>
      <c r="Q95" s="63">
        <f t="shared" si="17"/>
        <v>0</v>
      </c>
      <c r="R95" s="56"/>
      <c r="S95" s="55"/>
      <c r="T95" s="56"/>
      <c r="U95" s="57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7"/>
        <v>0</v>
      </c>
      <c r="R96" s="56"/>
      <c r="S96" s="55"/>
      <c r="T96" s="56"/>
      <c r="U96" s="57"/>
      <c r="V96" s="72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6"/>
        <v>96000</v>
      </c>
      <c r="L97" s="56"/>
      <c r="M97" s="56"/>
      <c r="N97" s="56"/>
      <c r="O97" s="56"/>
      <c r="P97" s="56"/>
      <c r="Q97" s="63">
        <f t="shared" si="17"/>
        <v>0</v>
      </c>
      <c r="R97" s="56"/>
      <c r="S97" s="56"/>
      <c r="T97" s="74"/>
      <c r="U97" s="57"/>
      <c r="V97" s="72"/>
      <c r="W97" s="77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6"/>
        <v>140000</v>
      </c>
      <c r="L98" s="56"/>
      <c r="M98" s="56"/>
      <c r="N98" s="56"/>
      <c r="O98" s="56"/>
      <c r="P98" s="56"/>
      <c r="Q98" s="63">
        <f t="shared" si="17"/>
        <v>0</v>
      </c>
      <c r="R98" s="56"/>
      <c r="S98" s="55"/>
      <c r="T98" s="75"/>
      <c r="U98" s="57"/>
      <c r="V98" s="72"/>
      <c r="W98" s="76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6"/>
        <v>690000</v>
      </c>
      <c r="L99" s="56"/>
      <c r="M99" s="56"/>
      <c r="N99" s="56"/>
      <c r="O99" s="56"/>
      <c r="P99" s="56"/>
      <c r="Q99" s="63">
        <f t="shared" si="17"/>
        <v>0</v>
      </c>
      <c r="R99" s="56"/>
      <c r="S99" s="56"/>
      <c r="T99" s="71"/>
      <c r="U99" s="699"/>
      <c r="V99" s="72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6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699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00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699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699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699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699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699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699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699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699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699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699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698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698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698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69"/>
      <c r="S121" s="68"/>
      <c r="T121" s="56" t="s">
        <v>2</v>
      </c>
      <c r="U121" s="698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698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698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698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698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698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698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698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698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698"/>
      <c r="V131" s="66" t="s">
        <v>29</v>
      </c>
      <c r="W131" s="62"/>
      <c r="X131" s="63">
        <f t="shared" si="21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13"/>
      <c r="V132" s="56" t="s">
        <v>29</v>
      </c>
      <c r="W132" s="62"/>
      <c r="X132" s="63">
        <f t="shared" si="21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13"/>
      <c r="V133" s="56" t="s">
        <v>29</v>
      </c>
      <c r="W133" s="62"/>
      <c r="X133" s="63">
        <f t="shared" si="21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1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1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13"/>
      <c r="V137" s="56" t="s">
        <v>29</v>
      </c>
      <c r="W137" s="62"/>
      <c r="X137" s="63">
        <f t="shared" si="21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13"/>
      <c r="V138" s="56" t="s">
        <v>29</v>
      </c>
      <c r="W138" s="62"/>
      <c r="X138" s="63">
        <f t="shared" si="21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13"/>
      <c r="V139" s="56" t="s">
        <v>29</v>
      </c>
      <c r="W139" s="62"/>
      <c r="X139" s="63">
        <f t="shared" si="21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13"/>
      <c r="V140" s="56" t="s">
        <v>29</v>
      </c>
      <c r="W140" s="62"/>
      <c r="X140" s="63">
        <f t="shared" si="21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13"/>
      <c r="V141" s="56" t="s">
        <v>29</v>
      </c>
      <c r="W141" s="62"/>
      <c r="X141" s="63">
        <f t="shared" si="21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13"/>
      <c r="V142" s="56" t="s">
        <v>29</v>
      </c>
      <c r="W142" s="62"/>
      <c r="X142" s="63">
        <f t="shared" si="21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13"/>
      <c r="V143" s="56" t="s">
        <v>29</v>
      </c>
      <c r="W143" s="62"/>
      <c r="X143" s="63">
        <f t="shared" si="21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13"/>
      <c r="V144" s="56" t="s">
        <v>29</v>
      </c>
      <c r="W144" s="62"/>
      <c r="X144" s="63">
        <f t="shared" si="21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13"/>
      <c r="V145" s="56" t="s">
        <v>29</v>
      </c>
      <c r="W145" s="62"/>
      <c r="X145" s="63">
        <f t="shared" si="21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13"/>
      <c r="V146" s="56" t="s">
        <v>29</v>
      </c>
      <c r="W146" s="62"/>
      <c r="X146" s="63">
        <f t="shared" si="21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13"/>
      <c r="V147" s="56" t="s">
        <v>29</v>
      </c>
      <c r="W147" s="62"/>
      <c r="X147" s="63">
        <f t="shared" si="21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6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33"/>
      <c r="M167" s="163"/>
      <c r="N167" s="164"/>
      <c r="O167" s="165"/>
      <c r="P167" s="161"/>
      <c r="Q167" s="161"/>
      <c r="R167" s="76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98"/>
      <c r="N168" s="164"/>
      <c r="O168" s="165"/>
      <c r="P168" s="161"/>
      <c r="Q168" s="145"/>
      <c r="R168" s="76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66"/>
      <c r="M169" s="198"/>
      <c r="N169" s="164"/>
      <c r="O169" s="165"/>
      <c r="P169" s="161"/>
      <c r="Q169" s="161"/>
      <c r="R169" s="76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6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U27" sqref="U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1.140625" customWidth="1"/>
    <col min="13" max="13" width="18.2851562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140625" customWidth="1"/>
    <col min="20" max="20" width="18.28515625" style="5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784" t="s">
        <v>7756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819">
        <f>AO6*AM6</f>
        <v>22083000</v>
      </c>
      <c r="AQ6" s="64" t="s">
        <v>7259</v>
      </c>
      <c r="AR6" s="56" t="s">
        <v>7260</v>
      </c>
      <c r="AS6" s="258"/>
      <c r="AT6" s="56"/>
      <c r="AU6" s="700"/>
      <c r="AV6" s="56"/>
      <c r="AW6" s="76"/>
      <c r="AX6" s="63"/>
      <c r="AY6" s="101">
        <f t="shared" ref="AY6:AY23" si="3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4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784" t="s">
        <v>7772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08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ref="AG7:AG56" si="6">AF7*AD7</f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819">
        <f t="shared" ref="AP7:AP21" si="7">AO7*AM7</f>
        <v>222500</v>
      </c>
      <c r="AQ7" s="64" t="s">
        <v>7259</v>
      </c>
      <c r="AR7" s="56" t="s">
        <v>7260</v>
      </c>
      <c r="AS7" s="486"/>
      <c r="AT7" s="56"/>
      <c r="AU7" s="57"/>
      <c r="AV7" s="72"/>
      <c r="AW7" s="62"/>
      <c r="AX7" s="63"/>
      <c r="AY7" s="101">
        <f t="shared" si="3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4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5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787" t="s">
        <v>7739</v>
      </c>
      <c r="N8" s="83">
        <v>1</v>
      </c>
      <c r="O8" s="56" t="s">
        <v>427</v>
      </c>
      <c r="P8" s="77">
        <v>204000</v>
      </c>
      <c r="Q8" s="819">
        <f>P8*N8</f>
        <v>204000</v>
      </c>
      <c r="R8" s="408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6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819">
        <f t="shared" si="7"/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3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4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787" t="s">
        <v>7739</v>
      </c>
      <c r="N9" s="57">
        <v>1</v>
      </c>
      <c r="O9" s="68" t="s">
        <v>427</v>
      </c>
      <c r="P9" s="76">
        <v>102000</v>
      </c>
      <c r="Q9" s="819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6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si="7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3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4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784" t="s">
        <v>7808</v>
      </c>
      <c r="N10" s="57">
        <v>10</v>
      </c>
      <c r="O10" s="72" t="s">
        <v>29</v>
      </c>
      <c r="P10" s="76">
        <v>16500</v>
      </c>
      <c r="Q10" s="822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6"/>
        <v>1050000</v>
      </c>
      <c r="AH10" s="64" t="s">
        <v>415</v>
      </c>
      <c r="AI10" s="56" t="s">
        <v>7250</v>
      </c>
      <c r="AJ10" s="60"/>
      <c r="AK10" s="264"/>
      <c r="AL10" s="264"/>
      <c r="AM10" s="469"/>
      <c r="AN10" s="562"/>
      <c r="AO10" s="471"/>
      <c r="AP10" s="63">
        <f t="shared" si="7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3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4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5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784" t="s">
        <v>7808</v>
      </c>
      <c r="N11" s="61">
        <v>10</v>
      </c>
      <c r="O11" s="72" t="s">
        <v>29</v>
      </c>
      <c r="P11" s="76">
        <v>1200</v>
      </c>
      <c r="Q11" s="822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6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3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4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784" t="s">
        <v>7842</v>
      </c>
      <c r="N12" s="57">
        <v>5</v>
      </c>
      <c r="O12" s="72" t="s">
        <v>29</v>
      </c>
      <c r="P12" s="76">
        <f>1.11*18900</f>
        <v>20979.000000000004</v>
      </c>
      <c r="Q12" s="822">
        <f t="shared" si="2"/>
        <v>104895.00000000001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6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>SUM(AP6:AP11)</f>
        <v>24728500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3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4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5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787" t="s">
        <v>7736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6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3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4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787" t="s">
        <v>7736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23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6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3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787" t="s">
        <v>7736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6"/>
        <v>0</v>
      </c>
      <c r="AH15" s="64"/>
      <c r="AI15" s="56"/>
      <c r="AK15" s="56"/>
      <c r="AL15" s="127"/>
      <c r="AM15" s="57"/>
      <c r="AN15" s="66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7"/>
      <c r="AY15" s="101">
        <f t="shared" si="3"/>
        <v>0</v>
      </c>
      <c r="AZ15" s="64"/>
      <c r="BA15" s="73"/>
      <c r="BC15" s="56"/>
      <c r="BD15" s="56"/>
      <c r="BE15" s="129"/>
      <c r="BF15" s="56"/>
      <c r="BG15" s="62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787" t="s">
        <v>7736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>SUM(AG6:AG15)</f>
        <v>8732000</v>
      </c>
      <c r="AH16" s="64"/>
      <c r="AI16" s="56"/>
      <c r="AK16" s="56"/>
      <c r="AL16" s="127"/>
      <c r="AM16" s="57"/>
      <c r="AN16" s="66"/>
      <c r="AO16" s="62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C16" s="74"/>
      <c r="BD16" s="88"/>
      <c r="BE16" s="57"/>
      <c r="BF16" s="72"/>
      <c r="BG16" s="7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784" t="s">
        <v>7843</v>
      </c>
      <c r="N17" s="61">
        <v>2</v>
      </c>
      <c r="O17" s="72" t="s">
        <v>29</v>
      </c>
      <c r="P17" s="76">
        <v>534650</v>
      </c>
      <c r="Q17" s="822">
        <f t="shared" si="2"/>
        <v>1069300</v>
      </c>
      <c r="R17" s="828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6"/>
        <v>0</v>
      </c>
      <c r="AH17" s="64"/>
      <c r="AI17" s="56"/>
      <c r="AK17" s="56"/>
      <c r="AL17" s="250"/>
      <c r="AM17" s="57"/>
      <c r="AN17" s="66"/>
      <c r="AO17" s="62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C17" s="56"/>
      <c r="BD17" s="56"/>
      <c r="BE17" s="57"/>
      <c r="BF17" s="72"/>
      <c r="BG17" s="76"/>
      <c r="BH17" s="63">
        <f t="shared" si="4"/>
        <v>0</v>
      </c>
      <c r="BI17" s="64"/>
      <c r="BJ17" s="56"/>
      <c r="BL17" s="56"/>
      <c r="BM17" s="56"/>
      <c r="BN17" s="107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6"/>
        <v>0</v>
      </c>
      <c r="AH18" s="64"/>
      <c r="AI18" s="56"/>
      <c r="AK18" s="56"/>
      <c r="AL18" s="65"/>
      <c r="AM18" s="57"/>
      <c r="AN18" s="66"/>
      <c r="AO18" s="62"/>
      <c r="AP18" s="63">
        <f t="shared" si="7"/>
        <v>0</v>
      </c>
      <c r="AQ18" s="64"/>
      <c r="AR18" s="56"/>
      <c r="AT18" s="65"/>
      <c r="AU18" s="56"/>
      <c r="AV18" s="109"/>
      <c r="AW18" s="69"/>
      <c r="AX18" s="62"/>
      <c r="AY18" s="63">
        <f t="shared" si="3"/>
        <v>0</v>
      </c>
      <c r="AZ18" s="64"/>
      <c r="BA18" s="56"/>
      <c r="BC18" s="264"/>
      <c r="BD18" s="264"/>
      <c r="BE18" s="469"/>
      <c r="BF18" s="562"/>
      <c r="BG18" s="436"/>
      <c r="BH18" s="471">
        <f t="shared" si="4"/>
        <v>0</v>
      </c>
      <c r="BI18" s="408"/>
      <c r="BJ18" s="264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51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6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71"/>
      <c r="BE19" s="57"/>
      <c r="BF19" s="72"/>
      <c r="BG19" s="62"/>
      <c r="BH19" s="63">
        <f t="shared" si="4"/>
        <v>0</v>
      </c>
      <c r="BI19" s="64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6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74"/>
      <c r="BD20" s="56"/>
      <c r="BE20" s="57"/>
      <c r="BF20" s="72"/>
      <c r="BG20" s="62"/>
      <c r="BH20" s="63">
        <f t="shared" si="4"/>
        <v>0</v>
      </c>
      <c r="BI20" s="64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>SUM(Q6:Q20)</f>
        <v>4329695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6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71"/>
      <c r="BE21" s="57"/>
      <c r="BF21" s="72"/>
      <c r="BG21" s="62"/>
      <c r="BH21" s="63">
        <f t="shared" si="4"/>
        <v>0</v>
      </c>
      <c r="BI21" s="64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6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81"/>
      <c r="BD22" s="75"/>
      <c r="BE22" s="57"/>
      <c r="BF22" s="72"/>
      <c r="BG22" s="76"/>
      <c r="BH22" s="63">
        <f t="shared" si="4"/>
        <v>0</v>
      </c>
      <c r="BI22" s="64"/>
      <c r="BJ22" s="56"/>
      <c r="BL22" s="81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6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3"/>
        <v>0</v>
      </c>
      <c r="AZ23" s="64"/>
      <c r="BA23" s="56"/>
      <c r="BC23" s="56"/>
      <c r="BD23" s="56"/>
      <c r="BE23" s="57"/>
      <c r="BF23" s="72"/>
      <c r="BG23" s="76"/>
      <c r="BH23" s="63">
        <f t="shared" si="4"/>
        <v>0</v>
      </c>
      <c r="BI23" s="64"/>
      <c r="BJ23" s="56"/>
      <c r="BL23" s="81"/>
      <c r="BM23" s="56"/>
      <c r="BN23" s="99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6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6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819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6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819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6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819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6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819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6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819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6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819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6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819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6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819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6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819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6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819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6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819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6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819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6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699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819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6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6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6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6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6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6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6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819">
        <f t="shared" si="18"/>
        <v>204000</v>
      </c>
      <c r="Y45" s="408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6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6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08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6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819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6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471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6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471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6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10" t="s">
        <v>78</v>
      </c>
      <c r="T51" s="410" t="s">
        <v>79</v>
      </c>
      <c r="U51" s="437">
        <v>8</v>
      </c>
      <c r="V51" s="410" t="s">
        <v>203</v>
      </c>
      <c r="W51" s="439">
        <v>29200</v>
      </c>
      <c r="X51" s="413">
        <f t="shared" si="18"/>
        <v>233600</v>
      </c>
      <c r="Y51" s="414" t="s">
        <v>6789</v>
      </c>
      <c r="Z51" s="410"/>
      <c r="AA51" s="134"/>
      <c r="AB51" s="56"/>
      <c r="AC51" s="56"/>
      <c r="AD51" s="57"/>
      <c r="AE51" s="72"/>
      <c r="AF51" s="62"/>
      <c r="AG51" s="63">
        <f t="shared" si="6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6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6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6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>SUM(X6:X54)</f>
        <v>21088145.976100001</v>
      </c>
      <c r="Y55" s="64"/>
      <c r="Z55" s="56"/>
      <c r="AB55" s="56"/>
      <c r="AC55" s="56"/>
      <c r="AD55" s="57"/>
      <c r="AE55" s="72"/>
      <c r="AF55" s="62"/>
      <c r="AG55" s="63">
        <f t="shared" si="6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6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>SUM(X55,AG16,AP12)</f>
        <v>54548645.976099998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699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699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699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00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699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699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699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699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699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699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699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699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699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699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698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698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698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698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698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770"/>
      <c r="S121" s="68"/>
      <c r="T121" s="56" t="s">
        <v>2</v>
      </c>
      <c r="U121" s="698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698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698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698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698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698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698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698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13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13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13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13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13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13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13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13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13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13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13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13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13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770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7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7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0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xSplit="7" ySplit="5" topLeftCell="AW6" activePane="bottomRight" state="frozen"/>
      <selection activeCell="L1" sqref="L1"/>
      <selection pane="topRight" activeCell="S1" sqref="S1"/>
      <selection pane="bottomLeft" activeCell="L6" sqref="L6"/>
      <selection pane="bottomRight" activeCell="Q19" sqref="Q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0.28515625" customWidth="1"/>
    <col min="13" max="13" width="18.7109375" style="205" customWidth="1"/>
    <col min="14" max="14" width="5.42578125" customWidth="1"/>
    <col min="15" max="15" width="5.7109375" customWidth="1"/>
    <col min="16" max="17" width="13.28515625" bestFit="1" customWidth="1"/>
    <col min="18" max="18" width="20.28515625" customWidth="1"/>
    <col min="19" max="19" width="30.28515625" customWidth="1"/>
    <col min="20" max="20" width="18.7109375" style="5" customWidth="1"/>
    <col min="21" max="21" width="5.7109375" style="696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784" t="s">
        <v>7864</v>
      </c>
      <c r="N6" s="57">
        <v>1</v>
      </c>
      <c r="O6" s="72" t="s">
        <v>26</v>
      </c>
      <c r="P6" s="117">
        <v>225000</v>
      </c>
      <c r="Q6" s="819">
        <f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2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3">AO6*AM6</f>
        <v>0</v>
      </c>
      <c r="AQ6" s="64"/>
      <c r="AR6" s="56"/>
      <c r="AS6" s="258"/>
      <c r="AT6" s="56"/>
      <c r="AU6" s="700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784" t="s">
        <v>7864</v>
      </c>
      <c r="N7" s="57">
        <v>2</v>
      </c>
      <c r="O7" s="72" t="s">
        <v>29</v>
      </c>
      <c r="P7" s="76">
        <v>35000</v>
      </c>
      <c r="Q7" s="819">
        <f t="shared" ref="Q7:Q70" si="7">P7*N7</f>
        <v>70000</v>
      </c>
      <c r="R7" s="408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 t="shared" ref="X7:X49" si="8"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2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3"/>
        <v>0</v>
      </c>
      <c r="AQ7" s="64"/>
      <c r="AR7" s="56"/>
      <c r="AS7" s="486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784" t="s">
        <v>7864</v>
      </c>
      <c r="N8" s="83">
        <v>1</v>
      </c>
      <c r="O8" s="56" t="s">
        <v>26</v>
      </c>
      <c r="P8" s="77">
        <v>150000</v>
      </c>
      <c r="Q8" s="819">
        <f t="shared" si="7"/>
        <v>150000</v>
      </c>
      <c r="R8" s="408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 t="shared" si="8"/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2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784" t="s">
        <v>7864</v>
      </c>
      <c r="N9" s="57">
        <v>10</v>
      </c>
      <c r="O9" s="68" t="s">
        <v>29</v>
      </c>
      <c r="P9" s="76">
        <v>65000</v>
      </c>
      <c r="Q9" s="63">
        <f t="shared" si="7"/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 t="shared" si="8"/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2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3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784" t="s">
        <v>7864</v>
      </c>
      <c r="N10" s="57">
        <v>1</v>
      </c>
      <c r="O10" s="72" t="s">
        <v>29</v>
      </c>
      <c r="P10" s="76">
        <v>150000</v>
      </c>
      <c r="Q10" s="63">
        <f t="shared" si="7"/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 t="shared" si="8"/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2"/>
        <v>0</v>
      </c>
      <c r="AH10" s="64"/>
      <c r="AI10" s="56"/>
      <c r="AJ10" s="60"/>
      <c r="AK10" s="264"/>
      <c r="AL10" s="264"/>
      <c r="AM10" s="469"/>
      <c r="AN10" s="562"/>
      <c r="AO10" s="471"/>
      <c r="AP10" s="63">
        <f t="shared" si="3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784" t="s">
        <v>7864</v>
      </c>
      <c r="N11" s="61">
        <v>4</v>
      </c>
      <c r="O11" s="72" t="s">
        <v>29</v>
      </c>
      <c r="P11" s="76">
        <v>60000</v>
      </c>
      <c r="Q11" s="63">
        <f t="shared" si="7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63">
        <f t="shared" si="8"/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2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3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784" t="s">
        <v>7899</v>
      </c>
      <c r="N12" s="83">
        <v>4</v>
      </c>
      <c r="O12" s="56" t="s">
        <v>29</v>
      </c>
      <c r="P12" s="76">
        <v>825000</v>
      </c>
      <c r="Q12" s="63">
        <f t="shared" si="7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si="8"/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2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3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784" t="s">
        <v>7899</v>
      </c>
      <c r="N13" s="83">
        <v>3</v>
      </c>
      <c r="O13" s="100" t="s">
        <v>29</v>
      </c>
      <c r="P13" s="76">
        <v>925000</v>
      </c>
      <c r="Q13" s="63">
        <f t="shared" si="7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2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3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784" t="s">
        <v>7295</v>
      </c>
      <c r="N14" s="57">
        <v>1</v>
      </c>
      <c r="O14" s="100" t="s">
        <v>29</v>
      </c>
      <c r="P14" s="76">
        <v>800000</v>
      </c>
      <c r="Q14" s="63">
        <f t="shared" si="7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2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3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784" t="s">
        <v>7295</v>
      </c>
      <c r="N15" s="106">
        <v>4</v>
      </c>
      <c r="O15" s="72" t="s">
        <v>29</v>
      </c>
      <c r="P15" s="204">
        <v>1050000</v>
      </c>
      <c r="Q15" s="63">
        <f t="shared" si="7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8"/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2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0</v>
      </c>
      <c r="Q16" s="63">
        <f t="shared" si="7"/>
        <v>0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8"/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2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784" t="s">
        <v>6642</v>
      </c>
      <c r="N17" s="61">
        <v>10</v>
      </c>
      <c r="O17" s="72" t="s">
        <v>29</v>
      </c>
      <c r="P17" s="76">
        <v>1050000</v>
      </c>
      <c r="Q17" s="63">
        <f t="shared" si="7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8"/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2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784" t="s">
        <v>7738</v>
      </c>
      <c r="N18" s="57">
        <v>1</v>
      </c>
      <c r="O18" s="72" t="s">
        <v>29</v>
      </c>
      <c r="P18" s="76">
        <v>255000</v>
      </c>
      <c r="Q18" s="819">
        <f t="shared" si="7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819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2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469"/>
      <c r="BF18" s="562"/>
      <c r="BG18" s="436"/>
      <c r="BH18" s="471">
        <f t="shared" si="5"/>
        <v>0</v>
      </c>
      <c r="BI18" s="408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784" t="s">
        <v>7850</v>
      </c>
      <c r="N19" s="57">
        <v>3</v>
      </c>
      <c r="O19" s="72" t="s">
        <v>29</v>
      </c>
      <c r="P19" s="76">
        <v>355000</v>
      </c>
      <c r="Q19" s="63">
        <f t="shared" si="7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819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2"/>
        <v>0</v>
      </c>
      <c r="AH19" s="64"/>
      <c r="AI19" s="56"/>
      <c r="AK19" s="55"/>
      <c r="AL19" s="75"/>
      <c r="AM19" s="57"/>
      <c r="AN19" s="66"/>
      <c r="AO19" s="62"/>
      <c r="AP19" s="63">
        <f t="shared" si="3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7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819">
        <f t="shared" si="8"/>
        <v>70000</v>
      </c>
      <c r="Y20" s="408" t="s">
        <v>6723</v>
      </c>
      <c r="Z20" s="56"/>
      <c r="AB20" s="55"/>
      <c r="AC20" s="75"/>
      <c r="AD20" s="57"/>
      <c r="AE20" s="72"/>
      <c r="AF20" s="62"/>
      <c r="AG20" s="63">
        <f t="shared" si="2"/>
        <v>0</v>
      </c>
      <c r="AH20" s="64"/>
      <c r="AI20" s="56"/>
      <c r="AK20" s="56"/>
      <c r="AL20" s="75"/>
      <c r="AM20" s="56"/>
      <c r="AN20" s="56"/>
      <c r="AO20" s="58"/>
      <c r="AP20" s="63">
        <f t="shared" si="3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7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819">
        <f t="shared" si="8"/>
        <v>150000</v>
      </c>
      <c r="Y21" s="408" t="s">
        <v>6723</v>
      </c>
      <c r="Z21" s="56"/>
      <c r="AB21" s="56"/>
      <c r="AC21" s="56"/>
      <c r="AD21" s="57"/>
      <c r="AE21" s="72"/>
      <c r="AF21" s="62"/>
      <c r="AG21" s="63">
        <f t="shared" si="2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7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8"/>
        <v>12500</v>
      </c>
      <c r="Y22" s="408" t="s">
        <v>6723</v>
      </c>
      <c r="Z22" s="56"/>
      <c r="AB22" s="56"/>
      <c r="AC22" s="56"/>
      <c r="AD22" s="57"/>
      <c r="AE22" s="72"/>
      <c r="AF22" s="62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7844</v>
      </c>
      <c r="M23" s="784" t="s">
        <v>7742</v>
      </c>
      <c r="N23" s="129" t="s">
        <v>7845</v>
      </c>
      <c r="O23" s="72" t="s">
        <v>7743</v>
      </c>
      <c r="P23" s="76">
        <v>50000</v>
      </c>
      <c r="Q23" s="819">
        <f t="shared" si="7"/>
        <v>50000</v>
      </c>
      <c r="R23" s="64" t="s">
        <v>7846</v>
      </c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8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2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7848</v>
      </c>
      <c r="M24" s="784" t="s">
        <v>7742</v>
      </c>
      <c r="N24" s="129" t="s">
        <v>7845</v>
      </c>
      <c r="O24" s="72" t="s">
        <v>7743</v>
      </c>
      <c r="P24" s="76">
        <v>210000</v>
      </c>
      <c r="Q24" s="819">
        <f t="shared" si="7"/>
        <v>210000</v>
      </c>
      <c r="R24" s="64" t="s">
        <v>7849</v>
      </c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8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2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7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8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2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7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8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2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7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8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2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>SUM(Q6:Q27)</f>
        <v>24640000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si="8"/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2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1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7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8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2"/>
        <v>0</v>
      </c>
      <c r="AH29" s="64"/>
      <c r="AI29" s="56"/>
      <c r="AK29" s="56"/>
      <c r="AL29" s="56"/>
      <c r="AM29" s="61"/>
      <c r="AN29" s="69"/>
      <c r="AO29" s="62"/>
      <c r="AP29" s="63">
        <f t="shared" si="9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57"/>
      <c r="BF29" s="72"/>
      <c r="BG29" s="76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7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8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2"/>
        <v>0</v>
      </c>
      <c r="AH30" s="64"/>
      <c r="AI30" s="56"/>
      <c r="AK30" s="56"/>
      <c r="AL30" s="56"/>
      <c r="AM30" s="61"/>
      <c r="AN30" s="69"/>
      <c r="AO30" s="62"/>
      <c r="AP30" s="63">
        <f t="shared" si="9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6"/>
      <c r="BF30" s="65"/>
      <c r="BG30" s="56"/>
      <c r="BH30" s="63">
        <f t="shared" si="11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7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8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2"/>
        <v>0</v>
      </c>
      <c r="AH31" s="64"/>
      <c r="AI31" s="56"/>
      <c r="AK31" s="60"/>
      <c r="AL31" s="56"/>
      <c r="AM31" s="61"/>
      <c r="AN31" s="69"/>
      <c r="AO31" s="62"/>
      <c r="AP31" s="63">
        <f t="shared" si="9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56"/>
      <c r="BD31" s="56"/>
      <c r="BE31" s="56"/>
      <c r="BF31" s="65"/>
      <c r="BG31" s="56"/>
      <c r="BH31" s="63">
        <f t="shared" si="11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7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8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2"/>
        <v>0</v>
      </c>
      <c r="AH32" s="64"/>
      <c r="AI32" s="56"/>
      <c r="AK32" s="95"/>
      <c r="AL32" s="75"/>
      <c r="AM32" s="57"/>
      <c r="AN32" s="72"/>
      <c r="AO32" s="58"/>
      <c r="AP32" s="63">
        <f t="shared" si="9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56"/>
      <c r="BD32" s="56"/>
      <c r="BE32" s="56"/>
      <c r="BF32" s="65"/>
      <c r="BG32" s="56"/>
      <c r="BH32" s="63">
        <f t="shared" si="11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7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8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2"/>
        <v>0</v>
      </c>
      <c r="AH33" s="64"/>
      <c r="AI33" s="56"/>
      <c r="AK33" s="56"/>
      <c r="AL33" s="56"/>
      <c r="AM33" s="57"/>
      <c r="AN33" s="72"/>
      <c r="AO33" s="58"/>
      <c r="AP33" s="63">
        <f t="shared" si="9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6"/>
      <c r="BF33" s="65"/>
      <c r="BG33" s="56"/>
      <c r="BH33" s="63">
        <f t="shared" si="11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7"/>
        <v>0</v>
      </c>
      <c r="R34" s="64"/>
      <c r="S34" s="55"/>
      <c r="T34" s="264"/>
      <c r="U34" s="57"/>
      <c r="V34" s="56"/>
      <c r="W34" s="117"/>
      <c r="X34" s="63">
        <f t="shared" si="8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2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7"/>
        <v>0</v>
      </c>
      <c r="R35" s="64"/>
      <c r="S35" s="55"/>
      <c r="T35" s="264"/>
      <c r="U35" s="57"/>
      <c r="V35" s="56"/>
      <c r="W35" s="117"/>
      <c r="X35" s="63">
        <f t="shared" si="8"/>
        <v>0</v>
      </c>
      <c r="Y35" s="64"/>
      <c r="Z35" s="56"/>
      <c r="AB35" s="56"/>
      <c r="AC35" s="56"/>
      <c r="AD35" s="57"/>
      <c r="AE35" s="72"/>
      <c r="AF35" s="62"/>
      <c r="AG35" s="63">
        <f t="shared" si="2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2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3">I36*F36</f>
        <v>0</v>
      </c>
      <c r="L36" s="55"/>
      <c r="M36" s="56"/>
      <c r="N36" s="129"/>
      <c r="O36" s="56"/>
      <c r="P36" s="117"/>
      <c r="Q36" s="63">
        <f t="shared" si="7"/>
        <v>0</v>
      </c>
      <c r="R36" s="64"/>
      <c r="S36" s="55"/>
      <c r="T36" s="264"/>
      <c r="U36" s="57"/>
      <c r="V36" s="56"/>
      <c r="W36" s="117"/>
      <c r="X36" s="63">
        <f t="shared" si="8"/>
        <v>0</v>
      </c>
      <c r="Y36" s="64"/>
      <c r="Z36" s="56"/>
      <c r="AB36" s="56"/>
      <c r="AC36" s="56"/>
      <c r="AD36" s="57"/>
      <c r="AE36" s="72"/>
      <c r="AF36" s="62"/>
      <c r="AG36" s="63">
        <f t="shared" si="2"/>
        <v>0</v>
      </c>
      <c r="AH36" s="64"/>
      <c r="AI36" s="56"/>
      <c r="AK36" s="68"/>
      <c r="AL36" s="56"/>
      <c r="AM36" s="61"/>
      <c r="AN36" s="69"/>
      <c r="AO36" s="62"/>
      <c r="AP36" s="63">
        <f t="shared" si="12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3"/>
        <v>0</v>
      </c>
      <c r="L37" s="55"/>
      <c r="M37" s="56"/>
      <c r="N37" s="129"/>
      <c r="O37" s="56"/>
      <c r="P37" s="117"/>
      <c r="Q37" s="63">
        <f t="shared" si="7"/>
        <v>0</v>
      </c>
      <c r="R37" s="64"/>
      <c r="S37" s="55" t="s">
        <v>7844</v>
      </c>
      <c r="T37" s="784" t="s">
        <v>7742</v>
      </c>
      <c r="U37" s="129" t="s">
        <v>7845</v>
      </c>
      <c r="V37" s="72" t="s">
        <v>7743</v>
      </c>
      <c r="W37" s="76">
        <v>50000</v>
      </c>
      <c r="X37" s="819">
        <f t="shared" si="8"/>
        <v>50000</v>
      </c>
      <c r="Y37" s="64" t="s">
        <v>7846</v>
      </c>
      <c r="Z37" s="56"/>
      <c r="AB37" s="56"/>
      <c r="AC37" s="56"/>
      <c r="AD37" s="57"/>
      <c r="AE37" s="72"/>
      <c r="AF37" s="62"/>
      <c r="AG37" s="63">
        <f t="shared" si="2"/>
        <v>0</v>
      </c>
      <c r="AH37" s="64"/>
      <c r="AI37" s="56"/>
      <c r="AK37" s="68"/>
      <c r="AL37" s="56"/>
      <c r="AM37" s="61"/>
      <c r="AN37" s="69"/>
      <c r="AO37" s="62"/>
      <c r="AP37" s="63">
        <f t="shared" si="12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3"/>
        <v>0</v>
      </c>
      <c r="L38" s="55"/>
      <c r="M38" s="56"/>
      <c r="N38" s="699"/>
      <c r="O38" s="56"/>
      <c r="P38" s="117"/>
      <c r="Q38" s="63">
        <f t="shared" si="7"/>
        <v>0</v>
      </c>
      <c r="R38" s="64"/>
      <c r="S38" s="55" t="s">
        <v>7848</v>
      </c>
      <c r="T38" s="784" t="s">
        <v>7742</v>
      </c>
      <c r="U38" s="129" t="s">
        <v>7845</v>
      </c>
      <c r="V38" s="72" t="s">
        <v>7743</v>
      </c>
      <c r="W38" s="76">
        <v>210000</v>
      </c>
      <c r="X38" s="819">
        <f t="shared" si="8"/>
        <v>210000</v>
      </c>
      <c r="Y38" s="64" t="s">
        <v>7849</v>
      </c>
      <c r="Z38" s="56"/>
      <c r="AB38" s="56"/>
      <c r="AC38" s="56"/>
      <c r="AD38" s="57"/>
      <c r="AE38" s="72"/>
      <c r="AF38" s="62"/>
      <c r="AG38" s="63">
        <f t="shared" si="2"/>
        <v>0</v>
      </c>
      <c r="AH38" s="64"/>
      <c r="AI38" s="56"/>
      <c r="AK38" s="68"/>
      <c r="AL38" s="56"/>
      <c r="AM38" s="61"/>
      <c r="AN38" s="69"/>
      <c r="AO38" s="62"/>
      <c r="AP38" s="63">
        <f t="shared" si="12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3"/>
        <v>968000</v>
      </c>
      <c r="L39" s="55"/>
      <c r="M39" s="56"/>
      <c r="N39" s="129"/>
      <c r="O39" s="56"/>
      <c r="P39" s="117"/>
      <c r="Q39" s="63">
        <f t="shared" si="7"/>
        <v>0</v>
      </c>
      <c r="R39" s="64"/>
      <c r="S39" s="68"/>
      <c r="T39" s="56"/>
      <c r="U39" s="61"/>
      <c r="V39" s="56"/>
      <c r="W39" s="77"/>
      <c r="X39" s="63">
        <f t="shared" si="8"/>
        <v>0</v>
      </c>
      <c r="Y39" s="64"/>
      <c r="Z39" s="56"/>
      <c r="AB39" s="56"/>
      <c r="AC39" s="56"/>
      <c r="AD39" s="57"/>
      <c r="AE39" s="72"/>
      <c r="AF39" s="62"/>
      <c r="AG39" s="63">
        <f t="shared" si="2"/>
        <v>0</v>
      </c>
      <c r="AH39" s="64"/>
      <c r="AI39" s="56"/>
      <c r="AK39" s="68"/>
      <c r="AL39" s="56"/>
      <c r="AM39" s="61"/>
      <c r="AN39" s="69"/>
      <c r="AO39" s="62"/>
      <c r="AP39" s="63">
        <f t="shared" si="12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3"/>
        <v>616000</v>
      </c>
      <c r="L40" s="55"/>
      <c r="M40" s="56"/>
      <c r="N40" s="129"/>
      <c r="O40" s="56"/>
      <c r="P40" s="117"/>
      <c r="Q40" s="63">
        <f t="shared" si="7"/>
        <v>0</v>
      </c>
      <c r="R40" s="64"/>
      <c r="S40" s="264"/>
      <c r="T40" s="65"/>
      <c r="U40" s="469"/>
      <c r="V40" s="562"/>
      <c r="W40" s="76"/>
      <c r="X40" s="63">
        <f t="shared" si="8"/>
        <v>0</v>
      </c>
      <c r="Y40" s="64"/>
      <c r="Z40" s="56"/>
      <c r="AB40" s="56"/>
      <c r="AC40" s="56"/>
      <c r="AD40" s="57"/>
      <c r="AE40" s="72"/>
      <c r="AF40" s="62"/>
      <c r="AG40" s="63">
        <f t="shared" si="2"/>
        <v>0</v>
      </c>
      <c r="AH40" s="64"/>
      <c r="AI40" s="56"/>
      <c r="AK40" s="68"/>
      <c r="AL40" s="56"/>
      <c r="AM40" s="61"/>
      <c r="AN40" s="69"/>
      <c r="AO40" s="62"/>
      <c r="AP40" s="63">
        <f t="shared" si="12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3"/>
        <v>0</v>
      </c>
      <c r="L41" s="56"/>
      <c r="M41" s="56"/>
      <c r="N41" s="129"/>
      <c r="O41" s="56"/>
      <c r="P41" s="62"/>
      <c r="Q41" s="63">
        <f t="shared" si="7"/>
        <v>0</v>
      </c>
      <c r="R41" s="64"/>
      <c r="S41" s="56"/>
      <c r="T41" s="56"/>
      <c r="U41" s="57"/>
      <c r="V41" s="72"/>
      <c r="W41" s="76"/>
      <c r="X41" s="63">
        <f t="shared" si="8"/>
        <v>0</v>
      </c>
      <c r="Y41" s="64"/>
      <c r="Z41" s="56"/>
      <c r="AB41" s="56"/>
      <c r="AC41" s="56"/>
      <c r="AD41" s="57"/>
      <c r="AE41" s="72"/>
      <c r="AF41" s="62"/>
      <c r="AG41" s="63">
        <f t="shared" si="2"/>
        <v>0</v>
      </c>
      <c r="AH41" s="64"/>
      <c r="AI41" s="56"/>
      <c r="AK41" s="68"/>
      <c r="AL41" s="56"/>
      <c r="AM41" s="61"/>
      <c r="AN41" s="69"/>
      <c r="AO41" s="62"/>
      <c r="AP41" s="63">
        <f t="shared" si="12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3"/>
        <v>360000</v>
      </c>
      <c r="L42" s="56"/>
      <c r="M42" s="56"/>
      <c r="N42" s="130"/>
      <c r="O42" s="56"/>
      <c r="P42" s="131"/>
      <c r="Q42" s="63">
        <f t="shared" si="7"/>
        <v>0</v>
      </c>
      <c r="R42" s="64"/>
      <c r="S42" s="56"/>
      <c r="T42" s="111"/>
      <c r="U42" s="57"/>
      <c r="V42" s="72"/>
      <c r="W42" s="76"/>
      <c r="X42" s="63">
        <f>SUM(X6:X41)</f>
        <v>5873280</v>
      </c>
      <c r="Y42" s="64"/>
      <c r="Z42" s="56"/>
      <c r="AB42" s="56"/>
      <c r="AC42" s="56"/>
      <c r="AD42" s="57"/>
      <c r="AE42" s="72"/>
      <c r="AF42" s="62"/>
      <c r="AG42" s="63">
        <f t="shared" si="2"/>
        <v>0</v>
      </c>
      <c r="AH42" s="64"/>
      <c r="AI42" s="56"/>
      <c r="AK42" s="68"/>
      <c r="AL42" s="56"/>
      <c r="AM42" s="61"/>
      <c r="AN42" s="69"/>
      <c r="AO42" s="62"/>
      <c r="AP42" s="63">
        <f t="shared" si="12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3"/>
        <v>1480000</v>
      </c>
      <c r="L43" s="55"/>
      <c r="M43" s="56"/>
      <c r="N43" s="129"/>
      <c r="O43" s="56"/>
      <c r="P43" s="62"/>
      <c r="Q43" s="63">
        <f t="shared" si="7"/>
        <v>0</v>
      </c>
      <c r="R43" s="64"/>
      <c r="S43" s="68"/>
      <c r="T43" s="56"/>
      <c r="U43" s="87"/>
      <c r="V43" s="72"/>
      <c r="W43" s="76"/>
      <c r="X43" s="63">
        <f t="shared" si="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2"/>
        <v>0</v>
      </c>
      <c r="AH43" s="64"/>
      <c r="AI43" s="56"/>
      <c r="AK43" s="68"/>
      <c r="AL43" s="56"/>
      <c r="AM43" s="61"/>
      <c r="AN43" s="69"/>
      <c r="AO43" s="62"/>
      <c r="AP43" s="63">
        <f t="shared" si="12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3"/>
        <v>500000</v>
      </c>
      <c r="L44" s="55"/>
      <c r="M44" s="56"/>
      <c r="N44" s="120"/>
      <c r="O44" s="56"/>
      <c r="P44" s="121"/>
      <c r="Q44" s="63">
        <f t="shared" si="7"/>
        <v>0</v>
      </c>
      <c r="R44" s="64"/>
      <c r="S44" s="56"/>
      <c r="T44" s="56"/>
      <c r="U44" s="83"/>
      <c r="V44" s="56"/>
      <c r="W44" s="76"/>
      <c r="X44" s="63">
        <f>SUM(X42)</f>
        <v>5873280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2"/>
        <v>0</v>
      </c>
      <c r="AH44" s="64"/>
      <c r="AI44" s="56"/>
      <c r="AK44" s="68"/>
      <c r="AL44" s="56"/>
      <c r="AM44" s="61"/>
      <c r="AN44" s="69"/>
      <c r="AO44" s="62"/>
      <c r="AP44" s="63">
        <f t="shared" si="12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3"/>
        <v>0</v>
      </c>
      <c r="L45" s="56"/>
      <c r="M45" s="80"/>
      <c r="N45" s="116"/>
      <c r="O45" s="56"/>
      <c r="P45" s="117"/>
      <c r="Q45" s="63">
        <f t="shared" si="7"/>
        <v>0</v>
      </c>
      <c r="R45" s="64"/>
      <c r="S45" s="81"/>
      <c r="T45" s="56"/>
      <c r="U45" s="57"/>
      <c r="V45" s="72"/>
      <c r="W45" s="76"/>
      <c r="X45" s="63">
        <f t="shared" si="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"/>
        <v>0</v>
      </c>
      <c r="AH45" s="64"/>
      <c r="AI45" s="56"/>
      <c r="AK45" s="68"/>
      <c r="AL45" s="56"/>
      <c r="AM45" s="61"/>
      <c r="AN45" s="69"/>
      <c r="AO45" s="62"/>
      <c r="AP45" s="63">
        <f t="shared" si="12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3"/>
        <v>0</v>
      </c>
      <c r="L46" s="56"/>
      <c r="M46" s="80"/>
      <c r="N46" s="120"/>
      <c r="O46" s="56"/>
      <c r="P46" s="121"/>
      <c r="Q46" s="63">
        <f t="shared" si="7"/>
        <v>0</v>
      </c>
      <c r="R46" s="64"/>
      <c r="S46" s="68"/>
      <c r="T46" s="56"/>
      <c r="U46" s="61"/>
      <c r="V46" s="72"/>
      <c r="W46" s="76"/>
      <c r="X46" s="63">
        <f t="shared" si="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"/>
        <v>0</v>
      </c>
      <c r="AH46" s="64"/>
      <c r="AI46" s="56"/>
      <c r="AK46" s="68"/>
      <c r="AL46" s="56"/>
      <c r="AM46" s="61"/>
      <c r="AN46" s="69"/>
      <c r="AO46" s="62"/>
      <c r="AP46" s="63">
        <f t="shared" si="12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3"/>
        <v>180000</v>
      </c>
      <c r="L47" s="81"/>
      <c r="M47" s="80"/>
      <c r="N47" s="57"/>
      <c r="O47" s="56"/>
      <c r="P47" s="77"/>
      <c r="Q47" s="63">
        <f t="shared" si="7"/>
        <v>0</v>
      </c>
      <c r="R47" s="64"/>
      <c r="S47" s="56"/>
      <c r="T47" s="56"/>
      <c r="U47" s="83"/>
      <c r="V47" s="56"/>
      <c r="W47" s="77"/>
      <c r="X47" s="63">
        <f t="shared" si="8"/>
        <v>0</v>
      </c>
      <c r="Y47" s="408"/>
      <c r="Z47" s="264"/>
      <c r="AA47" s="134"/>
      <c r="AB47" s="56"/>
      <c r="AC47" s="56"/>
      <c r="AD47" s="57"/>
      <c r="AE47" s="72"/>
      <c r="AF47" s="62"/>
      <c r="AG47" s="63">
        <f t="shared" si="2"/>
        <v>0</v>
      </c>
      <c r="AH47" s="64"/>
      <c r="AI47" s="56"/>
      <c r="AK47" s="68"/>
      <c r="AL47" s="56"/>
      <c r="AM47" s="61"/>
      <c r="AN47" s="69"/>
      <c r="AO47" s="62"/>
      <c r="AP47" s="63">
        <f t="shared" si="12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3"/>
        <v>0</v>
      </c>
      <c r="L48" s="56"/>
      <c r="M48" s="56"/>
      <c r="N48" s="57"/>
      <c r="O48" s="56"/>
      <c r="P48" s="62"/>
      <c r="Q48" s="63">
        <f t="shared" si="7"/>
        <v>0</v>
      </c>
      <c r="R48" s="64"/>
      <c r="S48" s="81"/>
      <c r="T48" s="56"/>
      <c r="U48" s="57"/>
      <c r="V48" s="72"/>
      <c r="W48" s="76"/>
      <c r="X48" s="63">
        <f t="shared" si="8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"/>
        <v>0</v>
      </c>
      <c r="AH48" s="64"/>
      <c r="AI48" s="56"/>
      <c r="AK48" s="68"/>
      <c r="AL48" s="56"/>
      <c r="AM48" s="61"/>
      <c r="AN48" s="69"/>
      <c r="AO48" s="62"/>
      <c r="AP48" s="63">
        <f t="shared" si="12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3"/>
        <v>800000</v>
      </c>
      <c r="L49" s="56"/>
      <c r="M49" s="137"/>
      <c r="N49" s="138"/>
      <c r="O49" s="56"/>
      <c r="P49" s="139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8"/>
        <v>0</v>
      </c>
      <c r="Y49" s="408"/>
      <c r="Z49" s="56"/>
      <c r="AA49" s="134"/>
      <c r="AB49" s="56"/>
      <c r="AC49" s="56"/>
      <c r="AD49" s="57"/>
      <c r="AE49" s="72"/>
      <c r="AF49" s="62"/>
      <c r="AG49" s="63">
        <f t="shared" si="2"/>
        <v>0</v>
      </c>
      <c r="AH49" s="64"/>
      <c r="AI49" s="56"/>
      <c r="AK49" s="68"/>
      <c r="AL49" s="56"/>
      <c r="AM49" s="61"/>
      <c r="AN49" s="69"/>
      <c r="AO49" s="62"/>
      <c r="AP49" s="63">
        <f t="shared" si="12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3"/>
        <v>0</v>
      </c>
      <c r="L50" s="56"/>
      <c r="M50" s="137"/>
      <c r="N50" s="140"/>
      <c r="O50" s="56"/>
      <c r="P50" s="141"/>
      <c r="Q50" s="63">
        <f t="shared" si="7"/>
        <v>0</v>
      </c>
      <c r="R50" s="64"/>
      <c r="S50" s="56"/>
      <c r="T50" s="56"/>
      <c r="U50" s="57"/>
      <c r="V50" s="152"/>
      <c r="W50" s="76"/>
      <c r="X50" s="63"/>
      <c r="Y50" s="408"/>
      <c r="Z50" s="56"/>
      <c r="AA50" s="134"/>
      <c r="AB50" s="56"/>
      <c r="AC50" s="56"/>
      <c r="AD50" s="57"/>
      <c r="AE50" s="72"/>
      <c r="AF50" s="62"/>
      <c r="AG50" s="63">
        <f t="shared" si="2"/>
        <v>0</v>
      </c>
      <c r="AH50" s="64"/>
      <c r="AI50" s="56"/>
      <c r="AK50" s="68"/>
      <c r="AL50" s="56"/>
      <c r="AM50" s="61"/>
      <c r="AN50" s="69"/>
      <c r="AO50" s="62"/>
      <c r="AP50" s="63">
        <f t="shared" si="12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3"/>
        <v>220000</v>
      </c>
      <c r="L51" s="56"/>
      <c r="M51" s="137"/>
      <c r="N51" s="140"/>
      <c r="O51" s="56"/>
      <c r="P51" s="141"/>
      <c r="Q51" s="63">
        <f t="shared" si="7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"/>
        <v>0</v>
      </c>
      <c r="AH51" s="64"/>
      <c r="AI51" s="56"/>
      <c r="AK51" s="56"/>
      <c r="AL51" s="56"/>
      <c r="AM51" s="61"/>
      <c r="AN51" s="69"/>
      <c r="AO51" s="62"/>
      <c r="AP51" s="63">
        <f t="shared" si="12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3"/>
        <v>0</v>
      </c>
      <c r="L52" s="56"/>
      <c r="M52" s="137"/>
      <c r="N52" s="116"/>
      <c r="O52" s="56"/>
      <c r="P52" s="117"/>
      <c r="Q52" s="63">
        <f t="shared" si="7"/>
        <v>0</v>
      </c>
      <c r="R52" s="64"/>
      <c r="S52" s="74"/>
      <c r="T52" s="56"/>
      <c r="U52" s="57"/>
      <c r="V52" s="72"/>
      <c r="W52" s="62"/>
      <c r="X52" s="712">
        <f t="shared" ref="X52:X102" si="14">W52*U52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3"/>
        <v>110000</v>
      </c>
      <c r="L53" s="68"/>
      <c r="M53" s="137"/>
      <c r="N53" s="116"/>
      <c r="O53" s="56"/>
      <c r="P53" s="117"/>
      <c r="Q53" s="63">
        <f t="shared" si="7"/>
        <v>0</v>
      </c>
      <c r="R53" s="64"/>
      <c r="S53" s="264"/>
      <c r="T53" s="264"/>
      <c r="U53" s="469"/>
      <c r="V53" s="562"/>
      <c r="W53" s="753"/>
      <c r="X53" s="471">
        <f t="shared" si="14"/>
        <v>0</v>
      </c>
      <c r="Y53" s="64"/>
      <c r="Z53" s="56"/>
      <c r="AB53" s="56"/>
      <c r="AC53" s="56"/>
      <c r="AD53" s="57"/>
      <c r="AE53" s="72"/>
      <c r="AF53" s="62"/>
      <c r="AG53" s="63">
        <f t="shared" si="2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3"/>
        <v>2275000</v>
      </c>
      <c r="L54" s="56"/>
      <c r="M54" s="137"/>
      <c r="N54" s="138"/>
      <c r="O54" s="56"/>
      <c r="P54" s="139"/>
      <c r="Q54" s="63">
        <f t="shared" si="7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  <c r="AB54" s="56"/>
      <c r="AC54" s="56"/>
      <c r="AD54" s="57"/>
      <c r="AE54" s="72"/>
      <c r="AF54" s="62"/>
      <c r="AG54" s="63">
        <f t="shared" si="2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3"/>
        <v>0</v>
      </c>
      <c r="L55" s="56"/>
      <c r="M55" s="137"/>
      <c r="N55" s="116"/>
      <c r="O55" s="56"/>
      <c r="P55" s="117"/>
      <c r="Q55" s="63">
        <f t="shared" si="7"/>
        <v>0</v>
      </c>
      <c r="R55" s="64"/>
      <c r="S55" s="56"/>
      <c r="T55" s="56"/>
      <c r="U55" s="83"/>
      <c r="V55" s="56"/>
      <c r="W55" s="77"/>
      <c r="X55" s="63">
        <f t="shared" si="14"/>
        <v>0</v>
      </c>
      <c r="Y55" s="64"/>
      <c r="Z55" s="56"/>
      <c r="AB55" s="56"/>
      <c r="AC55" s="56"/>
      <c r="AD55" s="57"/>
      <c r="AE55" s="72"/>
      <c r="AF55" s="62"/>
      <c r="AG55" s="63">
        <f t="shared" si="2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3"/>
        <v>1716000</v>
      </c>
      <c r="L56" s="56"/>
      <c r="M56" s="137"/>
      <c r="N56" s="116"/>
      <c r="O56" s="56"/>
      <c r="P56" s="117"/>
      <c r="Q56" s="63">
        <f t="shared" si="7"/>
        <v>0</v>
      </c>
      <c r="R56" s="64"/>
      <c r="S56" s="56"/>
      <c r="T56" s="56"/>
      <c r="U56" s="83"/>
      <c r="V56" s="56"/>
      <c r="W56" s="77"/>
      <c r="X56" s="63">
        <f t="shared" si="14"/>
        <v>0</v>
      </c>
      <c r="Y56" s="64"/>
      <c r="Z56" s="56"/>
      <c r="AB56" s="56"/>
      <c r="AC56" s="56"/>
      <c r="AD56" s="57"/>
      <c r="AE56" s="72"/>
      <c r="AF56" s="62"/>
      <c r="AG56" s="63">
        <f t="shared" si="2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3"/>
        <v>0</v>
      </c>
      <c r="L57" s="56"/>
      <c r="M57" s="137"/>
      <c r="N57" s="116"/>
      <c r="O57" s="56"/>
      <c r="P57" s="117"/>
      <c r="Q57" s="63">
        <f t="shared" si="7"/>
        <v>0</v>
      </c>
      <c r="R57" s="64"/>
      <c r="S57" s="56"/>
      <c r="T57" s="56"/>
      <c r="U57" s="57"/>
      <c r="V57" s="56"/>
      <c r="W57" s="59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3"/>
        <v>0</v>
      </c>
      <c r="L58" s="56"/>
      <c r="M58" s="56"/>
      <c r="N58" s="107"/>
      <c r="O58" s="56"/>
      <c r="P58" s="58"/>
      <c r="Q58" s="63">
        <f t="shared" si="7"/>
        <v>0</v>
      </c>
      <c r="R58" s="56"/>
      <c r="S58" s="74"/>
      <c r="T58" s="56"/>
      <c r="U58" s="57"/>
      <c r="V58" s="72"/>
      <c r="W58" s="76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3"/>
        <v>0</v>
      </c>
      <c r="L59" s="56"/>
      <c r="M59" s="56"/>
      <c r="N59" s="56"/>
      <c r="O59" s="56"/>
      <c r="P59" s="58"/>
      <c r="Q59" s="63">
        <f t="shared" si="7"/>
        <v>0</v>
      </c>
      <c r="R59" s="56"/>
      <c r="S59" s="55"/>
      <c r="T59" s="56"/>
      <c r="U59" s="57"/>
      <c r="V59" s="72"/>
      <c r="W59" s="67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3"/>
        <v>80000</v>
      </c>
      <c r="L60" s="56"/>
      <c r="M60" s="56"/>
      <c r="N60" s="56"/>
      <c r="O60" s="56"/>
      <c r="P60" s="58"/>
      <c r="Q60" s="63">
        <f t="shared" si="7"/>
        <v>0</v>
      </c>
      <c r="R60" s="56"/>
      <c r="S60" s="55"/>
      <c r="T60" s="56"/>
      <c r="U60" s="57"/>
      <c r="V60" s="72"/>
      <c r="W60" s="67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3"/>
        <v>0</v>
      </c>
      <c r="L61" s="56"/>
      <c r="M61" s="56"/>
      <c r="N61" s="56"/>
      <c r="O61" s="56"/>
      <c r="P61" s="56"/>
      <c r="Q61" s="63">
        <f t="shared" si="7"/>
        <v>0</v>
      </c>
      <c r="R61" s="56"/>
      <c r="S61" s="55"/>
      <c r="T61" s="75"/>
      <c r="U61" s="57"/>
      <c r="V61" s="68"/>
      <c r="W61" s="77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3"/>
        <v>288000</v>
      </c>
      <c r="L62" s="56"/>
      <c r="M62" s="56"/>
      <c r="N62" s="56"/>
      <c r="O62" s="56"/>
      <c r="P62" s="56"/>
      <c r="Q62" s="63">
        <f t="shared" si="7"/>
        <v>0</v>
      </c>
      <c r="R62" s="56"/>
      <c r="S62" s="56"/>
      <c r="T62" s="56"/>
      <c r="U62" s="57"/>
      <c r="V62" s="69"/>
      <c r="W62" s="77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3"/>
        <v>312000</v>
      </c>
      <c r="L63" s="56"/>
      <c r="M63" s="56"/>
      <c r="N63" s="56"/>
      <c r="O63" s="56"/>
      <c r="P63" s="56"/>
      <c r="Q63" s="63">
        <f t="shared" si="7"/>
        <v>0</v>
      </c>
      <c r="R63" s="56"/>
      <c r="S63" s="56"/>
      <c r="T63" s="56"/>
      <c r="U63" s="83"/>
      <c r="V63" s="56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3"/>
        <v>414000</v>
      </c>
      <c r="L64" s="56"/>
      <c r="M64" s="56"/>
      <c r="N64" s="56"/>
      <c r="O64" s="56"/>
      <c r="P64" s="56"/>
      <c r="Q64" s="63">
        <f t="shared" si="7"/>
        <v>0</v>
      </c>
      <c r="R64" s="56"/>
      <c r="S64" s="55"/>
      <c r="T64" s="56"/>
      <c r="U64" s="57"/>
      <c r="V64" s="72"/>
      <c r="W64" s="62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3"/>
        <v>125000</v>
      </c>
      <c r="L65" s="56"/>
      <c r="M65" s="56"/>
      <c r="N65" s="56"/>
      <c r="O65" s="56"/>
      <c r="P65" s="56"/>
      <c r="Q65" s="63">
        <f t="shared" si="7"/>
        <v>0</v>
      </c>
      <c r="R65" s="56"/>
      <c r="S65" s="56"/>
      <c r="T65" s="80"/>
      <c r="U65" s="83"/>
      <c r="V65" s="81" t="s">
        <v>25</v>
      </c>
      <c r="W65" s="77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3"/>
        <v>675000</v>
      </c>
      <c r="L66" s="56"/>
      <c r="M66" s="56"/>
      <c r="N66" s="56"/>
      <c r="O66" s="56"/>
      <c r="P66" s="56"/>
      <c r="Q66" s="63">
        <f t="shared" si="7"/>
        <v>0</v>
      </c>
      <c r="R66" s="56"/>
      <c r="S66" s="56"/>
      <c r="T66" s="56"/>
      <c r="U66" s="56"/>
      <c r="V66" s="56" t="s">
        <v>25</v>
      </c>
      <c r="W66" s="56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3"/>
        <v>0</v>
      </c>
      <c r="L67" s="56"/>
      <c r="M67" s="56"/>
      <c r="N67" s="56"/>
      <c r="O67" s="56"/>
      <c r="P67" s="56"/>
      <c r="Q67" s="63">
        <f t="shared" si="7"/>
        <v>0</v>
      </c>
      <c r="R67" s="56"/>
      <c r="S67" s="55"/>
      <c r="T67" s="56"/>
      <c r="U67" s="57"/>
      <c r="V67" s="72" t="s">
        <v>29</v>
      </c>
      <c r="W67" s="117"/>
      <c r="X67" s="204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3"/>
        <v>1541475</v>
      </c>
      <c r="L68" s="56"/>
      <c r="M68" s="56"/>
      <c r="N68" s="56"/>
      <c r="O68" s="56"/>
      <c r="P68" s="56"/>
      <c r="Q68" s="63">
        <f t="shared" si="7"/>
        <v>0</v>
      </c>
      <c r="R68" s="56"/>
      <c r="S68" s="56"/>
      <c r="T68" s="71"/>
      <c r="U68" s="57"/>
      <c r="V68" s="72" t="s">
        <v>29</v>
      </c>
      <c r="W68" s="62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7"/>
        <v>0</v>
      </c>
      <c r="R69" s="56"/>
      <c r="S69" s="74"/>
      <c r="T69" s="56"/>
      <c r="U69" s="57"/>
      <c r="V69" s="72" t="s">
        <v>25</v>
      </c>
      <c r="W69" s="62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3"/>
        <v>1500000</v>
      </c>
      <c r="L70" s="56"/>
      <c r="M70" s="56"/>
      <c r="N70" s="56"/>
      <c r="O70" s="56"/>
      <c r="P70" s="56"/>
      <c r="Q70" s="63">
        <f t="shared" si="7"/>
        <v>0</v>
      </c>
      <c r="R70" s="56"/>
      <c r="S70" s="56"/>
      <c r="T70" s="56"/>
      <c r="U70" s="61"/>
      <c r="V70" s="72"/>
      <c r="W70" s="76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5">D71*F71</f>
        <v>750000</v>
      </c>
      <c r="H71" s="103">
        <v>44244</v>
      </c>
      <c r="I71" s="57">
        <v>2</v>
      </c>
      <c r="J71" s="65" t="s">
        <v>25</v>
      </c>
      <c r="K71" s="59">
        <f t="shared" si="13"/>
        <v>500000</v>
      </c>
      <c r="L71" s="56"/>
      <c r="M71" s="56"/>
      <c r="N71" s="56"/>
      <c r="O71" s="56"/>
      <c r="P71" s="56"/>
      <c r="Q71" s="63">
        <f t="shared" ref="Q71:Q120" si="16">P71*N71</f>
        <v>0</v>
      </c>
      <c r="R71" s="56"/>
      <c r="S71" s="56"/>
      <c r="T71" s="56"/>
      <c r="U71" s="57"/>
      <c r="V71" s="72"/>
      <c r="W71" s="62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5"/>
        <v>200000</v>
      </c>
      <c r="H72" s="103">
        <v>44411</v>
      </c>
      <c r="I72" s="57">
        <v>0</v>
      </c>
      <c r="J72" s="65" t="s">
        <v>25</v>
      </c>
      <c r="K72" s="59">
        <f t="shared" si="13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5"/>
        <v>95000</v>
      </c>
      <c r="H73" s="57" t="s">
        <v>188</v>
      </c>
      <c r="I73" s="57"/>
      <c r="J73" s="147" t="s">
        <v>67</v>
      </c>
      <c r="K73" s="59">
        <f t="shared" si="13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3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3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5"/>
        <v>100000</v>
      </c>
      <c r="H76" s="109" t="s">
        <v>194</v>
      </c>
      <c r="I76" s="57">
        <v>40</v>
      </c>
      <c r="J76" s="65" t="s">
        <v>25</v>
      </c>
      <c r="K76" s="59">
        <f t="shared" si="13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5"/>
        <v>170000</v>
      </c>
      <c r="H77" s="103" t="s">
        <v>196</v>
      </c>
      <c r="I77" s="57">
        <v>0</v>
      </c>
      <c r="J77" s="65" t="s">
        <v>25</v>
      </c>
      <c r="K77" s="59">
        <f t="shared" si="13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5"/>
        <v>260000</v>
      </c>
      <c r="H78" s="103" t="s">
        <v>198</v>
      </c>
      <c r="I78" s="57">
        <v>0</v>
      </c>
      <c r="J78" s="65" t="s">
        <v>25</v>
      </c>
      <c r="K78" s="59">
        <f t="shared" si="13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3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5"/>
        <v>190000</v>
      </c>
      <c r="H80" s="2">
        <v>45248</v>
      </c>
      <c r="I80" s="57"/>
      <c r="J80" s="65" t="s">
        <v>25</v>
      </c>
      <c r="K80" s="59">
        <f t="shared" si="13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5"/>
        <v>290000</v>
      </c>
      <c r="H81" s="79">
        <v>45120</v>
      </c>
      <c r="I81" s="57">
        <v>1</v>
      </c>
      <c r="J81" s="147" t="s">
        <v>67</v>
      </c>
      <c r="K81" s="59">
        <f t="shared" si="13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3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3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3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3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3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699"/>
      <c r="V86" s="72"/>
      <c r="W86" s="117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3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3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3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3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3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3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17">D93*F93</f>
        <v>7942000</v>
      </c>
      <c r="H93" s="2">
        <v>45196</v>
      </c>
      <c r="I93" s="57">
        <v>103</v>
      </c>
      <c r="J93" s="151" t="s">
        <v>203</v>
      </c>
      <c r="K93" s="59">
        <f t="shared" si="13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17"/>
        <v>1200000</v>
      </c>
      <c r="H94" s="85" t="s">
        <v>173</v>
      </c>
      <c r="I94" s="57"/>
      <c r="J94" s="151" t="s">
        <v>29</v>
      </c>
      <c r="K94" s="59">
        <f t="shared" si="13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17"/>
        <v>6855200</v>
      </c>
      <c r="H95" s="79">
        <v>45202</v>
      </c>
      <c r="I95" s="57">
        <v>142</v>
      </c>
      <c r="J95" s="151" t="s">
        <v>203</v>
      </c>
      <c r="K95" s="59">
        <f t="shared" si="13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17"/>
        <v>6750000</v>
      </c>
      <c r="H96" s="79">
        <v>45125</v>
      </c>
      <c r="I96" s="57">
        <v>60</v>
      </c>
      <c r="J96" s="65" t="s">
        <v>203</v>
      </c>
      <c r="K96" s="59">
        <f t="shared" si="13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17"/>
        <v>192000</v>
      </c>
      <c r="H98" s="114">
        <v>45020</v>
      </c>
      <c r="I98" s="155">
        <v>1</v>
      </c>
      <c r="J98" s="65" t="s">
        <v>25</v>
      </c>
      <c r="K98" s="59">
        <f t="shared" si="13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17"/>
        <v>280000</v>
      </c>
      <c r="H99" s="156">
        <v>44007</v>
      </c>
      <c r="I99" s="57">
        <v>1</v>
      </c>
      <c r="J99" s="65" t="s">
        <v>25</v>
      </c>
      <c r="K99" s="59">
        <f t="shared" si="13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17"/>
        <v>690000</v>
      </c>
      <c r="H100" s="157" t="s">
        <v>228</v>
      </c>
      <c r="I100" s="57">
        <v>1</v>
      </c>
      <c r="J100" s="65" t="s">
        <v>25</v>
      </c>
      <c r="K100" s="59">
        <f t="shared" si="13"/>
        <v>690000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56"/>
      <c r="T100" s="74"/>
      <c r="U100" s="57"/>
      <c r="V100" s="72"/>
      <c r="W100" s="77"/>
      <c r="X100" s="63">
        <f t="shared" si="1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17"/>
        <v>2322378</v>
      </c>
      <c r="H101" s="79">
        <v>45210</v>
      </c>
      <c r="I101" s="57">
        <v>2</v>
      </c>
      <c r="J101" s="65" t="s">
        <v>25</v>
      </c>
      <c r="K101" s="59">
        <f t="shared" si="13"/>
        <v>516084</v>
      </c>
      <c r="L101" s="56"/>
      <c r="M101" s="56"/>
      <c r="N101" s="56"/>
      <c r="O101" s="56"/>
      <c r="P101" s="56"/>
      <c r="Q101" s="63">
        <f t="shared" si="16"/>
        <v>0</v>
      </c>
      <c r="R101" s="56"/>
      <c r="S101" s="55"/>
      <c r="T101" s="75"/>
      <c r="U101" s="57"/>
      <c r="V101" s="72"/>
      <c r="W101" s="76"/>
      <c r="X101" s="63">
        <f t="shared" si="1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1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18">I102*F102</f>
        <v>1125340</v>
      </c>
      <c r="L102" s="56"/>
      <c r="M102" s="56"/>
      <c r="N102" s="56"/>
      <c r="O102" s="56"/>
      <c r="P102" s="56"/>
      <c r="Q102" s="63">
        <f t="shared" si="16"/>
        <v>0</v>
      </c>
      <c r="R102" s="56"/>
      <c r="S102" s="56"/>
      <c r="T102" s="71"/>
      <c r="U102" s="699"/>
      <c r="V102" s="72"/>
      <c r="W102" s="62"/>
      <c r="X102" s="63">
        <f t="shared" si="1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17"/>
        <v>1830200</v>
      </c>
      <c r="H103" s="79">
        <v>45176</v>
      </c>
      <c r="I103" s="57">
        <v>5</v>
      </c>
      <c r="J103" s="65" t="s">
        <v>25</v>
      </c>
      <c r="K103" s="59">
        <f t="shared" si="18"/>
        <v>915100</v>
      </c>
      <c r="L103" s="56"/>
      <c r="M103" s="56"/>
      <c r="N103" s="56"/>
      <c r="O103" s="56"/>
      <c r="P103" s="56"/>
      <c r="Q103" s="63">
        <f t="shared" si="16"/>
        <v>0</v>
      </c>
      <c r="R103" s="56"/>
      <c r="S103" s="56"/>
      <c r="T103" s="56"/>
      <c r="U103" s="57"/>
      <c r="V103" s="72"/>
      <c r="W103" s="77"/>
      <c r="X103" s="63">
        <f t="shared" ref="X103:X150" si="19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17"/>
        <v>1707516</v>
      </c>
      <c r="H104" s="79">
        <v>45210</v>
      </c>
      <c r="I104" s="57">
        <v>4</v>
      </c>
      <c r="J104" s="65" t="s">
        <v>25</v>
      </c>
      <c r="K104" s="59">
        <f t="shared" si="18"/>
        <v>758896</v>
      </c>
      <c r="L104" s="56"/>
      <c r="M104" s="56"/>
      <c r="N104" s="56"/>
      <c r="O104" s="56"/>
      <c r="P104" s="56"/>
      <c r="Q104" s="63">
        <f t="shared" si="16"/>
        <v>0</v>
      </c>
      <c r="R104" s="56"/>
      <c r="S104" s="56"/>
      <c r="T104" s="56"/>
      <c r="U104" s="61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17"/>
        <v>125000</v>
      </c>
      <c r="H105" s="79">
        <v>45136</v>
      </c>
      <c r="I105" s="57">
        <v>0</v>
      </c>
      <c r="J105" s="65" t="s">
        <v>25</v>
      </c>
      <c r="K105" s="59">
        <f t="shared" si="18"/>
        <v>0</v>
      </c>
      <c r="L105" s="56"/>
      <c r="M105" s="56"/>
      <c r="N105" s="56"/>
      <c r="O105" s="56"/>
      <c r="P105" s="56"/>
      <c r="Q105" s="63">
        <f t="shared" si="16"/>
        <v>0</v>
      </c>
      <c r="R105" s="56"/>
      <c r="S105" s="55"/>
      <c r="T105" s="56"/>
      <c r="U105" s="57"/>
      <c r="V105" s="72"/>
      <c r="W105" s="76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17"/>
        <v>450000</v>
      </c>
      <c r="H106" s="61"/>
      <c r="I106" s="57">
        <v>1</v>
      </c>
      <c r="J106" s="65" t="s">
        <v>25</v>
      </c>
      <c r="K106" s="59">
        <f t="shared" si="18"/>
        <v>225000</v>
      </c>
      <c r="L106" s="56"/>
      <c r="M106" s="56"/>
      <c r="N106" s="56"/>
      <c r="O106" s="56"/>
      <c r="P106" s="56"/>
      <c r="Q106" s="63">
        <f t="shared" si="16"/>
        <v>0</v>
      </c>
      <c r="R106" s="56"/>
      <c r="S106" s="56"/>
      <c r="T106" s="71"/>
      <c r="U106" s="699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17"/>
        <v>362500</v>
      </c>
      <c r="H107" s="79">
        <v>45205</v>
      </c>
      <c r="I107" s="57">
        <v>0</v>
      </c>
      <c r="J107" s="65" t="s">
        <v>25</v>
      </c>
      <c r="K107" s="59">
        <f t="shared" si="18"/>
        <v>0</v>
      </c>
      <c r="L107" s="56"/>
      <c r="M107" s="56"/>
      <c r="N107" s="56"/>
      <c r="O107" s="56"/>
      <c r="P107" s="56"/>
      <c r="Q107" s="63">
        <f t="shared" si="16"/>
        <v>0</v>
      </c>
      <c r="R107" s="56"/>
      <c r="S107" s="55"/>
      <c r="T107" s="56"/>
      <c r="U107" s="700"/>
      <c r="V107" s="72"/>
      <c r="W107" s="76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17"/>
        <v>110000</v>
      </c>
      <c r="H108" s="103" t="s">
        <v>244</v>
      </c>
      <c r="I108" s="57"/>
      <c r="J108" s="65" t="s">
        <v>25</v>
      </c>
      <c r="K108" s="59">
        <f t="shared" si="18"/>
        <v>0</v>
      </c>
      <c r="L108" s="56"/>
      <c r="M108" s="56"/>
      <c r="N108" s="56"/>
      <c r="O108" s="56"/>
      <c r="P108" s="56"/>
      <c r="Q108" s="63">
        <f t="shared" si="16"/>
        <v>0</v>
      </c>
      <c r="R108" s="56"/>
      <c r="S108" s="55"/>
      <c r="T108" s="75"/>
      <c r="U108" s="61"/>
      <c r="V108" s="72"/>
      <c r="W108" s="77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17"/>
        <v>180000</v>
      </c>
      <c r="H109" s="103" t="s">
        <v>244</v>
      </c>
      <c r="I109" s="57"/>
      <c r="J109" s="65" t="s">
        <v>25</v>
      </c>
      <c r="K109" s="59">
        <f t="shared" si="18"/>
        <v>0</v>
      </c>
      <c r="L109" s="56"/>
      <c r="M109" s="56"/>
      <c r="N109" s="56"/>
      <c r="O109" s="56"/>
      <c r="P109" s="56"/>
      <c r="Q109" s="63">
        <f t="shared" si="16"/>
        <v>0</v>
      </c>
      <c r="R109" s="56"/>
      <c r="S109" s="55"/>
      <c r="T109" s="71"/>
      <c r="U109" s="699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17"/>
        <v>4680000</v>
      </c>
      <c r="H110" s="2">
        <v>45181</v>
      </c>
      <c r="I110" s="57">
        <v>4</v>
      </c>
      <c r="J110" s="65" t="s">
        <v>25</v>
      </c>
      <c r="K110" s="59">
        <f t="shared" si="18"/>
        <v>3120000</v>
      </c>
      <c r="L110" s="56"/>
      <c r="M110" s="56"/>
      <c r="N110" s="56"/>
      <c r="O110" s="56"/>
      <c r="P110" s="56"/>
      <c r="Q110" s="63">
        <f t="shared" si="16"/>
        <v>0</v>
      </c>
      <c r="R110" s="56"/>
      <c r="S110" s="55"/>
      <c r="T110" s="71"/>
      <c r="U110" s="699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17"/>
        <v>5460000</v>
      </c>
      <c r="H111" s="79">
        <v>45181</v>
      </c>
      <c r="I111" s="57">
        <v>5</v>
      </c>
      <c r="J111" s="65" t="s">
        <v>25</v>
      </c>
      <c r="K111" s="59">
        <f t="shared" si="18"/>
        <v>3900000</v>
      </c>
      <c r="L111" s="56"/>
      <c r="M111" s="56"/>
      <c r="N111" s="56"/>
      <c r="O111" s="56"/>
      <c r="P111" s="56"/>
      <c r="Q111" s="63">
        <f t="shared" si="16"/>
        <v>0</v>
      </c>
      <c r="R111" s="56"/>
      <c r="S111" s="55"/>
      <c r="T111" s="71"/>
      <c r="U111" s="699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17"/>
        <v>690000</v>
      </c>
      <c r="H112" s="123" t="s">
        <v>252</v>
      </c>
      <c r="I112" s="57">
        <v>1</v>
      </c>
      <c r="J112" s="65" t="s">
        <v>25</v>
      </c>
      <c r="K112" s="59">
        <f t="shared" si="18"/>
        <v>690000</v>
      </c>
      <c r="L112" s="56"/>
      <c r="M112" s="56"/>
      <c r="N112" s="56"/>
      <c r="O112" s="56"/>
      <c r="P112" s="56"/>
      <c r="Q112" s="63">
        <f t="shared" si="16"/>
        <v>0</v>
      </c>
      <c r="R112" s="56"/>
      <c r="S112" s="55"/>
      <c r="T112" s="71"/>
      <c r="U112" s="699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17"/>
        <v>1960000</v>
      </c>
      <c r="H113" s="57" t="s">
        <v>255</v>
      </c>
      <c r="I113" s="57">
        <v>0</v>
      </c>
      <c r="J113" s="65" t="s">
        <v>25</v>
      </c>
      <c r="K113" s="59">
        <f t="shared" si="18"/>
        <v>0</v>
      </c>
      <c r="L113" s="56"/>
      <c r="M113" s="56"/>
      <c r="N113" s="56"/>
      <c r="O113" s="56"/>
      <c r="P113" s="56"/>
      <c r="Q113" s="63">
        <f t="shared" si="16"/>
        <v>0</v>
      </c>
      <c r="R113" s="56"/>
      <c r="S113" s="55"/>
      <c r="T113" s="71"/>
      <c r="U113" s="699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17"/>
        <v>680000</v>
      </c>
      <c r="H114" s="174" t="s">
        <v>153</v>
      </c>
      <c r="I114" s="57"/>
      <c r="J114" s="65" t="s">
        <v>25</v>
      </c>
      <c r="K114" s="59">
        <f t="shared" si="18"/>
        <v>0</v>
      </c>
      <c r="L114" s="56"/>
      <c r="M114" s="56"/>
      <c r="N114" s="56"/>
      <c r="O114" s="56"/>
      <c r="P114" s="56"/>
      <c r="Q114" s="63">
        <f t="shared" si="16"/>
        <v>0</v>
      </c>
      <c r="R114" s="56"/>
      <c r="S114" s="55"/>
      <c r="T114" s="71"/>
      <c r="U114" s="699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17"/>
        <v>160000</v>
      </c>
      <c r="H115" s="115">
        <v>45018</v>
      </c>
      <c r="I115" s="57">
        <v>20</v>
      </c>
      <c r="J115" s="65" t="s">
        <v>25</v>
      </c>
      <c r="K115" s="59">
        <f t="shared" si="18"/>
        <v>80000</v>
      </c>
      <c r="L115" s="56"/>
      <c r="M115" s="56"/>
      <c r="N115" s="56"/>
      <c r="O115" s="56"/>
      <c r="P115" s="56"/>
      <c r="Q115" s="63">
        <f t="shared" si="16"/>
        <v>0</v>
      </c>
      <c r="R115" s="56"/>
      <c r="S115" s="55"/>
      <c r="T115" s="71"/>
      <c r="U115" s="699"/>
      <c r="V115" s="72"/>
      <c r="W115" s="62"/>
      <c r="X115" s="63">
        <f t="shared" si="19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17"/>
        <v>1000000</v>
      </c>
      <c r="H116" s="114">
        <v>44212</v>
      </c>
      <c r="I116" s="57">
        <v>0</v>
      </c>
      <c r="J116" s="136" t="s">
        <v>67</v>
      </c>
      <c r="K116" s="59">
        <f t="shared" si="18"/>
        <v>0</v>
      </c>
      <c r="L116" s="56"/>
      <c r="M116" s="56"/>
      <c r="N116" s="56"/>
      <c r="O116" s="56"/>
      <c r="P116" s="56"/>
      <c r="Q116" s="63">
        <f t="shared" si="16"/>
        <v>0</v>
      </c>
      <c r="R116" s="56"/>
      <c r="S116" s="55"/>
      <c r="T116" s="71"/>
      <c r="U116" s="699"/>
      <c r="V116" s="72"/>
      <c r="W116" s="62"/>
      <c r="X116" s="63">
        <f t="shared" si="19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17"/>
        <v>1700000</v>
      </c>
      <c r="H117" s="114">
        <v>44212</v>
      </c>
      <c r="I117" s="57">
        <v>2</v>
      </c>
      <c r="J117" s="136" t="s">
        <v>67</v>
      </c>
      <c r="K117" s="59">
        <f t="shared" si="18"/>
        <v>850000</v>
      </c>
      <c r="L117" s="56"/>
      <c r="M117" s="56"/>
      <c r="N117" s="56"/>
      <c r="O117" s="56"/>
      <c r="P117" s="56"/>
      <c r="Q117" s="63">
        <f t="shared" si="16"/>
        <v>0</v>
      </c>
      <c r="R117" s="56"/>
      <c r="S117" s="55"/>
      <c r="T117" s="71"/>
      <c r="U117" s="699"/>
      <c r="V117" s="72"/>
      <c r="W117" s="62"/>
      <c r="X117" s="63">
        <f t="shared" si="19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17"/>
        <v>1230000</v>
      </c>
      <c r="H118" s="114">
        <v>44212</v>
      </c>
      <c r="I118" s="57">
        <v>0</v>
      </c>
      <c r="J118" s="147" t="s">
        <v>67</v>
      </c>
      <c r="K118" s="59">
        <f t="shared" si="18"/>
        <v>0</v>
      </c>
      <c r="L118" s="56"/>
      <c r="M118" s="56"/>
      <c r="N118" s="56"/>
      <c r="O118" s="56"/>
      <c r="P118" s="56"/>
      <c r="Q118" s="63">
        <f t="shared" si="16"/>
        <v>0</v>
      </c>
      <c r="R118" s="56"/>
      <c r="S118" s="68"/>
      <c r="T118" s="71"/>
      <c r="U118" s="699"/>
      <c r="V118" s="72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16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1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16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17"/>
        <v>1575000</v>
      </c>
      <c r="H121" s="103" t="s">
        <v>268</v>
      </c>
      <c r="I121" s="57">
        <v>14</v>
      </c>
      <c r="J121" s="65" t="s">
        <v>25</v>
      </c>
      <c r="K121" s="59">
        <f t="shared" si="18"/>
        <v>630000</v>
      </c>
      <c r="L121" s="166"/>
      <c r="M121" s="178"/>
      <c r="N121" s="159"/>
      <c r="O121" s="160"/>
      <c r="P121" s="161"/>
      <c r="Q121" s="161"/>
      <c r="R121" s="772"/>
      <c r="S121" s="68"/>
      <c r="T121" s="56" t="s">
        <v>2</v>
      </c>
      <c r="U121" s="698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17"/>
        <v>110000</v>
      </c>
      <c r="H122" s="79">
        <v>45220</v>
      </c>
      <c r="I122" s="57"/>
      <c r="J122" s="65" t="s">
        <v>25</v>
      </c>
      <c r="K122" s="59">
        <f t="shared" si="18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698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17"/>
        <v>630000</v>
      </c>
      <c r="H123" s="79">
        <v>45140</v>
      </c>
      <c r="I123" s="57">
        <v>2</v>
      </c>
      <c r="J123" s="65" t="s">
        <v>25</v>
      </c>
      <c r="K123" s="59">
        <f t="shared" si="18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698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17"/>
        <v>750000</v>
      </c>
      <c r="H124" s="79">
        <v>45140</v>
      </c>
      <c r="I124" s="57">
        <v>10</v>
      </c>
      <c r="J124" s="65" t="s">
        <v>25</v>
      </c>
      <c r="K124" s="59">
        <f t="shared" si="18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698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17"/>
        <v>900000</v>
      </c>
      <c r="H125" s="79">
        <v>45227</v>
      </c>
      <c r="I125" s="57">
        <v>11</v>
      </c>
      <c r="J125" s="65" t="s">
        <v>25</v>
      </c>
      <c r="K125" s="59">
        <f t="shared" si="18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698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17"/>
        <v>190000</v>
      </c>
      <c r="H126" s="79">
        <v>45169</v>
      </c>
      <c r="I126" s="57">
        <v>0</v>
      </c>
      <c r="J126" s="65" t="s">
        <v>25</v>
      </c>
      <c r="K126" s="59">
        <f t="shared" si="18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698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17"/>
        <v>40000</v>
      </c>
      <c r="H127" s="57"/>
      <c r="I127" s="57">
        <v>0</v>
      </c>
      <c r="J127" s="65" t="s">
        <v>25</v>
      </c>
      <c r="K127" s="59">
        <f t="shared" si="18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698"/>
      <c r="V127" s="66"/>
      <c r="W127" s="62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7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698"/>
      <c r="V128" s="66"/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17"/>
        <v>120000</v>
      </c>
      <c r="H129" s="114" t="s">
        <v>276</v>
      </c>
      <c r="I129" s="57">
        <v>0</v>
      </c>
      <c r="J129" s="65" t="s">
        <v>25</v>
      </c>
      <c r="K129" s="59">
        <f t="shared" si="18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698"/>
      <c r="V129" s="66"/>
      <c r="W129" s="62"/>
      <c r="X129" s="63">
        <f t="shared" si="1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17"/>
        <v>120000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1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17"/>
        <v>50000</v>
      </c>
      <c r="H131" s="79">
        <v>45226</v>
      </c>
      <c r="I131" s="57"/>
      <c r="J131" s="65" t="s">
        <v>25</v>
      </c>
      <c r="K131" s="59">
        <f t="shared" si="18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698"/>
      <c r="V131" s="66" t="s">
        <v>29</v>
      </c>
      <c r="W131" s="62"/>
      <c r="X131" s="63">
        <f t="shared" si="1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17"/>
        <v>869500</v>
      </c>
      <c r="H132" s="82">
        <v>43842</v>
      </c>
      <c r="I132" s="57"/>
      <c r="J132" s="65" t="s">
        <v>25</v>
      </c>
      <c r="K132" s="59">
        <f t="shared" si="18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698"/>
      <c r="V132" s="66" t="s">
        <v>29</v>
      </c>
      <c r="W132" s="62"/>
      <c r="X132" s="63">
        <f t="shared" si="1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17"/>
        <v>928000</v>
      </c>
      <c r="H133" s="79">
        <v>45141</v>
      </c>
      <c r="I133" s="57"/>
      <c r="J133" s="65" t="s">
        <v>25</v>
      </c>
      <c r="K133" s="59">
        <f t="shared" si="18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698"/>
      <c r="V133" s="66" t="s">
        <v>29</v>
      </c>
      <c r="W133" s="62"/>
      <c r="X133" s="63">
        <f t="shared" si="1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17"/>
        <v>160000</v>
      </c>
      <c r="H134" s="79">
        <v>45255</v>
      </c>
      <c r="I134" s="87"/>
      <c r="J134" s="65" t="s">
        <v>25</v>
      </c>
      <c r="K134" s="59">
        <f t="shared" si="18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698"/>
      <c r="V134" s="66" t="s">
        <v>29</v>
      </c>
      <c r="W134" s="62"/>
      <c r="X134" s="63">
        <f t="shared" si="1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17"/>
        <v>390000</v>
      </c>
      <c r="H135" s="190" t="s">
        <v>286</v>
      </c>
      <c r="I135" s="57"/>
      <c r="J135" s="65" t="s">
        <v>25</v>
      </c>
      <c r="K135" s="59">
        <f t="shared" si="18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13"/>
      <c r="V135" s="56" t="s">
        <v>29</v>
      </c>
      <c r="W135" s="62"/>
      <c r="X135" s="63">
        <f t="shared" si="1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17"/>
        <v>1082250</v>
      </c>
      <c r="H136" s="79">
        <v>45141</v>
      </c>
      <c r="I136" s="57"/>
      <c r="J136" s="65" t="s">
        <v>25</v>
      </c>
      <c r="K136" s="59">
        <f t="shared" si="18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13"/>
      <c r="V136" s="56" t="s">
        <v>29</v>
      </c>
      <c r="W136" s="62"/>
      <c r="X136" s="63">
        <f t="shared" si="1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17"/>
        <v>916500</v>
      </c>
      <c r="H137" s="79">
        <v>45141</v>
      </c>
      <c r="I137" s="57"/>
      <c r="J137" s="65" t="s">
        <v>25</v>
      </c>
      <c r="K137" s="59">
        <f t="shared" si="18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1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17"/>
        <v>1200000</v>
      </c>
      <c r="H138" s="191">
        <v>45020</v>
      </c>
      <c r="I138" s="57">
        <v>0</v>
      </c>
      <c r="J138" s="65" t="s">
        <v>25</v>
      </c>
      <c r="K138" s="59">
        <f t="shared" si="18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1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17"/>
        <v>250000</v>
      </c>
      <c r="H139" s="79">
        <v>45224</v>
      </c>
      <c r="I139" s="57"/>
      <c r="J139" s="65" t="s">
        <v>25</v>
      </c>
      <c r="K139" s="59">
        <f t="shared" si="18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1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17"/>
        <v>100000</v>
      </c>
      <c r="H140" s="194">
        <v>44414</v>
      </c>
      <c r="I140" s="57">
        <v>1</v>
      </c>
      <c r="J140" s="65" t="s">
        <v>25</v>
      </c>
      <c r="K140" s="59">
        <f t="shared" si="18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13"/>
      <c r="V140" s="56" t="s">
        <v>29</v>
      </c>
      <c r="W140" s="62"/>
      <c r="X140" s="63">
        <f t="shared" si="1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17"/>
        <v>100000</v>
      </c>
      <c r="H141" s="194">
        <v>44414</v>
      </c>
      <c r="I141" s="57">
        <v>6</v>
      </c>
      <c r="J141" s="65" t="s">
        <v>25</v>
      </c>
      <c r="K141" s="59">
        <f t="shared" si="18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13"/>
      <c r="V141" s="56" t="s">
        <v>29</v>
      </c>
      <c r="W141" s="62"/>
      <c r="X141" s="63">
        <f t="shared" si="1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17"/>
        <v>424000</v>
      </c>
      <c r="H142" s="194">
        <v>44445</v>
      </c>
      <c r="I142" s="57">
        <v>0</v>
      </c>
      <c r="J142" s="65" t="s">
        <v>29</v>
      </c>
      <c r="K142" s="59">
        <f t="shared" si="18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13"/>
      <c r="V142" s="56" t="s">
        <v>29</v>
      </c>
      <c r="W142" s="62"/>
      <c r="X142" s="63">
        <f t="shared" si="1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17"/>
        <v>456000</v>
      </c>
      <c r="H143" s="194">
        <v>44445</v>
      </c>
      <c r="I143" s="57">
        <v>0</v>
      </c>
      <c r="J143" s="65" t="s">
        <v>25</v>
      </c>
      <c r="K143" s="59">
        <f t="shared" si="18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13"/>
      <c r="V143" s="56" t="s">
        <v>29</v>
      </c>
      <c r="W143" s="62"/>
      <c r="X143" s="63">
        <f t="shared" si="1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17"/>
        <v>780000</v>
      </c>
      <c r="H144" s="194">
        <v>44321</v>
      </c>
      <c r="I144" s="57">
        <v>4</v>
      </c>
      <c r="J144" s="65" t="s">
        <v>25</v>
      </c>
      <c r="K144" s="59">
        <f t="shared" si="18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13"/>
      <c r="V144" s="56" t="s">
        <v>29</v>
      </c>
      <c r="W144" s="62"/>
      <c r="X144" s="63">
        <f t="shared" si="1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17"/>
        <v>470000</v>
      </c>
      <c r="H145" s="82">
        <v>44321</v>
      </c>
      <c r="I145" s="57">
        <v>0</v>
      </c>
      <c r="J145" s="65" t="s">
        <v>25</v>
      </c>
      <c r="K145" s="59">
        <f t="shared" si="18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13"/>
      <c r="V145" s="56" t="s">
        <v>29</v>
      </c>
      <c r="W145" s="62"/>
      <c r="X145" s="63">
        <f t="shared" si="1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17"/>
        <v>1989000</v>
      </c>
      <c r="H146" s="79">
        <v>45251</v>
      </c>
      <c r="I146" s="57"/>
      <c r="J146" s="65" t="s">
        <v>25</v>
      </c>
      <c r="K146" s="59">
        <f t="shared" si="18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13"/>
      <c r="V146" s="56" t="s">
        <v>29</v>
      </c>
      <c r="W146" s="62"/>
      <c r="X146" s="63">
        <f t="shared" si="1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17"/>
        <v>2320500</v>
      </c>
      <c r="H147" s="79">
        <v>45251</v>
      </c>
      <c r="I147" s="57">
        <v>12</v>
      </c>
      <c r="J147" s="65" t="s">
        <v>25</v>
      </c>
      <c r="K147" s="59">
        <f t="shared" si="18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13"/>
      <c r="V147" s="56" t="s">
        <v>29</v>
      </c>
      <c r="W147" s="62"/>
      <c r="X147" s="63">
        <f t="shared" si="1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17"/>
        <v>2720000</v>
      </c>
      <c r="H148" s="79">
        <v>45251</v>
      </c>
      <c r="I148" s="57"/>
      <c r="J148" s="65" t="s">
        <v>25</v>
      </c>
      <c r="K148" s="59">
        <f t="shared" si="18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13"/>
      <c r="V148" s="56" t="s">
        <v>29</v>
      </c>
      <c r="W148" s="62"/>
      <c r="X148" s="63">
        <f t="shared" si="1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17"/>
        <v>2100000</v>
      </c>
      <c r="H149" s="2">
        <v>45181</v>
      </c>
      <c r="I149" s="57">
        <v>4</v>
      </c>
      <c r="J149" s="65" t="s">
        <v>25</v>
      </c>
      <c r="K149" s="59">
        <f t="shared" si="18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13"/>
      <c r="V149" s="56" t="s">
        <v>29</v>
      </c>
      <c r="W149" s="62"/>
      <c r="X149" s="63">
        <f t="shared" si="1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17"/>
        <v>3375000</v>
      </c>
      <c r="H150" s="79">
        <v>45134</v>
      </c>
      <c r="I150" s="57">
        <v>3</v>
      </c>
      <c r="J150" s="65" t="s">
        <v>29</v>
      </c>
      <c r="K150" s="59">
        <f t="shared" si="18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13"/>
      <c r="V150" s="56" t="s">
        <v>29</v>
      </c>
      <c r="W150" s="62"/>
      <c r="X150" s="63">
        <f t="shared" si="19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17"/>
        <v>110000</v>
      </c>
      <c r="H151" s="190">
        <v>45143</v>
      </c>
      <c r="I151" s="57"/>
      <c r="J151" s="65" t="s">
        <v>29</v>
      </c>
      <c r="K151" s="59">
        <f t="shared" si="18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17"/>
        <v>3172388.88</v>
      </c>
      <c r="H152" s="2">
        <v>45252</v>
      </c>
      <c r="I152" s="57"/>
      <c r="J152" s="65" t="s">
        <v>29</v>
      </c>
      <c r="K152" s="59">
        <f t="shared" si="18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17"/>
        <v>2635930</v>
      </c>
      <c r="H153" s="79">
        <v>45132</v>
      </c>
      <c r="I153" s="57"/>
      <c r="J153" s="65" t="s">
        <v>29</v>
      </c>
      <c r="K153" s="59">
        <f t="shared" si="18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17"/>
        <v>51250000</v>
      </c>
      <c r="H154" s="79">
        <v>45115</v>
      </c>
      <c r="I154" s="57">
        <v>0</v>
      </c>
      <c r="J154" s="65" t="s">
        <v>25</v>
      </c>
      <c r="K154" s="59">
        <f t="shared" si="18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17"/>
        <v>1694064</v>
      </c>
      <c r="H155" s="79">
        <v>45254</v>
      </c>
      <c r="I155" s="57">
        <v>10</v>
      </c>
      <c r="J155" s="65" t="s">
        <v>29</v>
      </c>
      <c r="K155" s="59">
        <f t="shared" si="18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17"/>
        <v>5071500</v>
      </c>
      <c r="H156" s="79">
        <v>45254</v>
      </c>
      <c r="I156" s="57">
        <v>10</v>
      </c>
      <c r="J156" s="65" t="s">
        <v>29</v>
      </c>
      <c r="K156" s="59">
        <f t="shared" si="18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17"/>
        <v>2690000</v>
      </c>
      <c r="H157" s="79">
        <v>45238</v>
      </c>
      <c r="I157" s="57">
        <v>0</v>
      </c>
      <c r="J157" s="65" t="s">
        <v>29</v>
      </c>
      <c r="K157" s="59">
        <f t="shared" si="18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0">D158*F158</f>
        <v>130000</v>
      </c>
      <c r="H158" s="79">
        <v>45169</v>
      </c>
      <c r="I158" s="56"/>
      <c r="J158" s="56" t="s">
        <v>29</v>
      </c>
      <c r="K158" s="59">
        <f t="shared" si="18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0"/>
        <v>380000</v>
      </c>
      <c r="H159" s="79">
        <v>45181</v>
      </c>
      <c r="I159" s="56">
        <v>1</v>
      </c>
      <c r="J159" s="56" t="s">
        <v>25</v>
      </c>
      <c r="K159" s="59">
        <f t="shared" si="18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0"/>
        <v>420000</v>
      </c>
      <c r="H160" s="79">
        <v>45181</v>
      </c>
      <c r="I160" s="56"/>
      <c r="J160" s="56" t="s">
        <v>25</v>
      </c>
      <c r="K160" s="59">
        <f t="shared" si="18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0"/>
        <v>3224000</v>
      </c>
      <c r="H161" s="79">
        <v>45246</v>
      </c>
      <c r="I161" s="56">
        <v>0</v>
      </c>
      <c r="J161" s="56" t="s">
        <v>29</v>
      </c>
      <c r="K161" s="59">
        <f t="shared" si="18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0"/>
        <v>1950000</v>
      </c>
      <c r="H162" s="79">
        <v>45187</v>
      </c>
      <c r="I162" s="56"/>
      <c r="J162" s="56" t="s">
        <v>25</v>
      </c>
      <c r="K162" s="59">
        <f t="shared" si="18"/>
        <v>0</v>
      </c>
      <c r="L162" s="162"/>
      <c r="M162" s="169"/>
      <c r="N162" s="164"/>
      <c r="O162" s="165"/>
      <c r="P162" s="161"/>
      <c r="Q162" s="183"/>
      <c r="R162" s="77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0"/>
        <v>965000</v>
      </c>
      <c r="H163" s="79">
        <v>45187</v>
      </c>
      <c r="I163" s="56"/>
      <c r="J163" s="56" t="s">
        <v>25</v>
      </c>
      <c r="K163" s="59">
        <f t="shared" si="18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0"/>
        <v>2100000</v>
      </c>
      <c r="H164" s="79">
        <v>45187</v>
      </c>
      <c r="I164" s="56"/>
      <c r="J164" s="56" t="s">
        <v>25</v>
      </c>
      <c r="K164" s="59">
        <f t="shared" si="18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0"/>
        <v>585000</v>
      </c>
      <c r="H165" s="79">
        <v>45163</v>
      </c>
      <c r="I165" s="56">
        <v>1</v>
      </c>
      <c r="J165" s="56" t="s">
        <v>25</v>
      </c>
      <c r="K165" s="59">
        <f t="shared" si="18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0"/>
        <v>900000</v>
      </c>
      <c r="H166" s="59" t="s">
        <v>331</v>
      </c>
      <c r="I166" s="56">
        <v>1</v>
      </c>
      <c r="J166" s="56" t="s">
        <v>25</v>
      </c>
      <c r="K166" s="59">
        <f t="shared" si="18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0"/>
        <v>1120000</v>
      </c>
      <c r="H167" s="76" t="s">
        <v>331</v>
      </c>
      <c r="I167" s="56"/>
      <c r="J167" s="56" t="s">
        <v>25</v>
      </c>
      <c r="K167" s="59">
        <f t="shared" ref="K167:K208" si="21">I167*F167</f>
        <v>0</v>
      </c>
      <c r="L167" s="133"/>
      <c r="M167" s="163"/>
      <c r="N167" s="164"/>
      <c r="O167" s="165"/>
      <c r="P167" s="161"/>
      <c r="Q167" s="161"/>
      <c r="R167" s="77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0"/>
        <v>980000</v>
      </c>
      <c r="H168" s="76" t="s">
        <v>331</v>
      </c>
      <c r="I168" s="56">
        <v>5</v>
      </c>
      <c r="J168" s="56" t="s">
        <v>25</v>
      </c>
      <c r="K168" s="59">
        <f t="shared" si="21"/>
        <v>490000</v>
      </c>
      <c r="L168" s="133"/>
      <c r="M168" s="198"/>
      <c r="N168" s="164"/>
      <c r="O168" s="165"/>
      <c r="P168" s="161"/>
      <c r="Q168" s="145"/>
      <c r="R168" s="77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0"/>
        <v>880000</v>
      </c>
      <c r="H169" s="203">
        <v>44654</v>
      </c>
      <c r="I169" s="56"/>
      <c r="J169" s="56" t="s">
        <v>25</v>
      </c>
      <c r="K169" s="59">
        <f t="shared" si="21"/>
        <v>0</v>
      </c>
      <c r="L169" s="166"/>
      <c r="M169" s="198"/>
      <c r="N169" s="164"/>
      <c r="O169" s="165"/>
      <c r="P169" s="161"/>
      <c r="Q169" s="161"/>
      <c r="R169" s="77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0"/>
        <v>568000</v>
      </c>
      <c r="H170" s="203">
        <v>44654</v>
      </c>
      <c r="I170" s="56">
        <v>1</v>
      </c>
      <c r="J170" s="56" t="s">
        <v>25</v>
      </c>
      <c r="K170" s="59">
        <f t="shared" si="21"/>
        <v>284000</v>
      </c>
      <c r="L170" s="166"/>
      <c r="M170" s="198"/>
      <c r="N170" s="164"/>
      <c r="O170" s="165"/>
      <c r="P170" s="161"/>
      <c r="Q170" s="161"/>
      <c r="R170" s="77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0"/>
        <v>1400000</v>
      </c>
      <c r="H171" s="203">
        <v>44654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0"/>
        <v>985000</v>
      </c>
      <c r="H172" s="79">
        <v>45240</v>
      </c>
      <c r="I172" s="56"/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0"/>
        <v>3100000</v>
      </c>
      <c r="H173" s="56" t="s">
        <v>339</v>
      </c>
      <c r="I173" s="56">
        <v>0</v>
      </c>
      <c r="J173" s="56" t="s">
        <v>25</v>
      </c>
      <c r="K173" s="59">
        <f t="shared" si="21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0"/>
        <v>1964000</v>
      </c>
      <c r="H174" s="2">
        <v>45205</v>
      </c>
      <c r="I174" s="56">
        <v>1</v>
      </c>
      <c r="J174" s="56" t="s">
        <v>25</v>
      </c>
      <c r="K174" s="59">
        <f t="shared" si="21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0"/>
        <v>2250000</v>
      </c>
      <c r="H175" s="79">
        <v>45241</v>
      </c>
      <c r="I175" s="56"/>
      <c r="J175" s="56" t="s">
        <v>25</v>
      </c>
      <c r="K175" s="59">
        <f t="shared" si="21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0"/>
        <v>700000</v>
      </c>
      <c r="H176" s="79">
        <v>45240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0"/>
        <v>2490000</v>
      </c>
      <c r="H177" s="62" t="s">
        <v>344</v>
      </c>
      <c r="I177" s="56"/>
      <c r="J177" s="56" t="s">
        <v>25</v>
      </c>
      <c r="K177" s="59">
        <f t="shared" si="21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0"/>
        <v>390000</v>
      </c>
      <c r="H178" s="204" t="s">
        <v>346</v>
      </c>
      <c r="I178" s="56">
        <v>0</v>
      </c>
      <c r="J178" s="56" t="s">
        <v>25</v>
      </c>
      <c r="K178" s="59">
        <f t="shared" si="21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0"/>
        <v>1300000</v>
      </c>
      <c r="H179" s="62" t="s">
        <v>348</v>
      </c>
      <c r="I179" s="56"/>
      <c r="J179" s="56" t="s">
        <v>25</v>
      </c>
      <c r="K179" s="59">
        <f t="shared" si="21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0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2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2"/>
        <v>1407000</v>
      </c>
      <c r="H202" s="56" t="s">
        <v>377</v>
      </c>
      <c r="I202" s="56">
        <v>1</v>
      </c>
      <c r="J202" s="56"/>
      <c r="K202" s="59">
        <f t="shared" si="2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2"/>
        <v>2352000</v>
      </c>
      <c r="H203" s="79">
        <v>45189</v>
      </c>
      <c r="I203" s="56">
        <v>3</v>
      </c>
      <c r="J203" s="56"/>
      <c r="K203" s="59">
        <f t="shared" si="2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2"/>
        <v>3942000</v>
      </c>
      <c r="H204" s="79">
        <v>45189</v>
      </c>
      <c r="I204" s="56">
        <v>2</v>
      </c>
      <c r="J204" s="56"/>
      <c r="K204" s="59">
        <f t="shared" si="2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2"/>
        <v>357000</v>
      </c>
      <c r="H205" s="56" t="s">
        <v>377</v>
      </c>
      <c r="I205" s="56">
        <v>6</v>
      </c>
      <c r="J205" s="56"/>
      <c r="K205" s="59">
        <f t="shared" si="2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2"/>
        <v>600000</v>
      </c>
      <c r="H206" s="79">
        <v>45189</v>
      </c>
      <c r="I206" s="56">
        <v>4</v>
      </c>
      <c r="J206" s="56"/>
      <c r="K206" s="59">
        <f t="shared" si="2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2"/>
        <v>840000</v>
      </c>
      <c r="H207" s="79">
        <v>45189</v>
      </c>
      <c r="I207" s="56">
        <v>3</v>
      </c>
      <c r="J207" s="56"/>
      <c r="K207" s="59">
        <f t="shared" si="2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2"/>
        <v>1375000</v>
      </c>
      <c r="H208" s="79">
        <v>45189</v>
      </c>
      <c r="I208" s="56">
        <v>6</v>
      </c>
      <c r="J208" s="56"/>
      <c r="K208" s="56">
        <f t="shared" si="2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BZ1990"/>
  <sheetViews>
    <sheetView topLeftCell="L1" zoomScale="85" zoomScaleNormal="85" workbookViewId="0">
      <pane xSplit="7" ySplit="5" topLeftCell="BC6" activePane="bottomRight" state="frozen"/>
      <selection activeCell="L1" sqref="L1"/>
      <selection pane="topRight" activeCell="S1" sqref="S1"/>
      <selection pane="bottomLeft" activeCell="L6" sqref="L6"/>
      <selection pane="bottomRight" activeCell="R9" sqref="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4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20.7109375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784" t="s">
        <v>7851</v>
      </c>
      <c r="N6" s="57">
        <v>2</v>
      </c>
      <c r="O6" s="72" t="s">
        <v>29</v>
      </c>
      <c r="P6" s="117">
        <v>16500</v>
      </c>
      <c r="Q6" s="819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00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0</v>
      </c>
      <c r="BQ6" s="63">
        <f>BP6*BN6</f>
        <v>0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454" t="s">
        <v>7358</v>
      </c>
      <c r="N7" s="57">
        <v>25</v>
      </c>
      <c r="O7" s="72" t="s">
        <v>122</v>
      </c>
      <c r="P7" s="76">
        <v>22500</v>
      </c>
      <c r="Q7" s="819">
        <f t="shared" si="2"/>
        <v>562500</v>
      </c>
      <c r="R7" s="408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486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ref="BH7:BH42" si="6">BG7*BE7</f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819">
        <f t="shared" ref="BQ7:BQ23" si="7">BP7*BN7</f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784" t="s">
        <v>7765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08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787" t="s">
        <v>7852</v>
      </c>
      <c r="N9" s="57">
        <v>10</v>
      </c>
      <c r="O9" s="68" t="s">
        <v>29</v>
      </c>
      <c r="P9" s="76">
        <v>1500</v>
      </c>
      <c r="Q9" s="853">
        <f>P9*N9</f>
        <v>15000</v>
      </c>
      <c r="R9" s="828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784" t="s">
        <v>7755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469"/>
      <c r="AN10" s="562"/>
      <c r="AO10" s="471"/>
      <c r="AP10" s="63">
        <f t="shared" si="4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784" t="s">
        <v>7755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>SUM(BQ6:BQ10)</f>
        <v>1183000</v>
      </c>
      <c r="BR11" s="64"/>
      <c r="BS11" s="56"/>
      <c r="BT11" s="89"/>
      <c r="BU11" s="90"/>
      <c r="BV11" s="91"/>
      <c r="BW11" s="92"/>
      <c r="BX11" s="93"/>
      <c r="BY11" s="77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784" t="s">
        <v>7736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784" t="s">
        <v>7736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63">
        <f t="shared" si="6"/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 t="shared" si="6"/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 t="shared" si="6"/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>SUM(Q6:Q16)</f>
        <v>2620500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 t="shared" si="6"/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819">
        <f t="shared" ref="X18:X64" si="9">W18*U18</f>
        <v>1069300</v>
      </c>
      <c r="Y18" s="41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si="6"/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819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6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08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6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72" t="s">
        <v>7341</v>
      </c>
      <c r="BD21" s="105" t="s">
        <v>117</v>
      </c>
      <c r="BE21" s="83">
        <v>2</v>
      </c>
      <c r="BF21" s="599" t="s">
        <v>29</v>
      </c>
      <c r="BG21" s="849">
        <v>183020.13</v>
      </c>
      <c r="BH21" s="712">
        <f t="shared" si="6"/>
        <v>366040.26</v>
      </c>
      <c r="BI21" s="825" t="s">
        <v>7244</v>
      </c>
      <c r="BJ21" s="105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6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6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6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6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6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6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74"/>
      <c r="BD28" s="56"/>
      <c r="BE28" s="57"/>
      <c r="BF28" s="72"/>
      <c r="BG28" s="76"/>
      <c r="BH28" s="63">
        <f t="shared" si="6"/>
        <v>0</v>
      </c>
      <c r="BI28" s="64"/>
      <c r="BJ28" s="56"/>
      <c r="BK28" s="821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74"/>
      <c r="BD29" s="56"/>
      <c r="BE29" s="57"/>
      <c r="BF29" s="72"/>
      <c r="BG29" s="76"/>
      <c r="BH29" s="63">
        <f t="shared" si="6"/>
        <v>0</v>
      </c>
      <c r="BI29" s="64"/>
      <c r="BJ29" s="56"/>
      <c r="BK29" s="821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72"/>
      <c r="BG30" s="76"/>
      <c r="BH30" s="63">
        <f t="shared" si="6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869" t="s">
        <v>7909</v>
      </c>
      <c r="BD31" s="869"/>
      <c r="BE31" s="561">
        <v>2</v>
      </c>
      <c r="BF31" s="870" t="s">
        <v>7743</v>
      </c>
      <c r="BG31" s="871">
        <v>168750</v>
      </c>
      <c r="BH31" s="63">
        <f t="shared" si="6"/>
        <v>337500</v>
      </c>
      <c r="BI31" s="64" t="s">
        <v>7244</v>
      </c>
      <c r="BJ31" s="56" t="s">
        <v>7344</v>
      </c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81"/>
      <c r="BD32" s="581"/>
      <c r="BE32" s="591"/>
      <c r="BF32" s="592"/>
      <c r="BG32" s="790"/>
      <c r="BH32" s="63">
        <f t="shared" si="6"/>
        <v>0</v>
      </c>
      <c r="BI32" s="81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81"/>
      <c r="BD33" s="581"/>
      <c r="BE33" s="591"/>
      <c r="BF33" s="592"/>
      <c r="BG33" s="790"/>
      <c r="BH33" s="63">
        <f t="shared" si="6"/>
        <v>0</v>
      </c>
      <c r="BI33" s="81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2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>SUM(BH6:BH34)</f>
        <v>19272426.274200004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3">I36*F36</f>
        <v>0</v>
      </c>
      <c r="L36" s="55"/>
      <c r="M36" s="56"/>
      <c r="N36" s="129"/>
      <c r="O36" s="56"/>
      <c r="P36" s="117"/>
      <c r="Q36" s="63">
        <f t="shared" ref="Q36:Q99" si="14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2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3"/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5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2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3"/>
        <v>0</v>
      </c>
      <c r="L38" s="55"/>
      <c r="M38" s="56"/>
      <c r="N38" s="699"/>
      <c r="O38" s="56"/>
      <c r="P38" s="117"/>
      <c r="Q38" s="63">
        <f t="shared" ref="Q38:Q45" si="16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5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2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3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2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63">
        <f t="shared" si="6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3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2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63">
        <f t="shared" si="6"/>
        <v>0</v>
      </c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3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2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63">
        <f t="shared" si="6"/>
        <v>0</v>
      </c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3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81"/>
      <c r="T42" s="56"/>
      <c r="U42" s="57"/>
      <c r="V42" s="72"/>
      <c r="W42" s="76"/>
      <c r="X42" s="63">
        <f>SUM(X6:X41)</f>
        <v>9342309.4830999989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2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  <c r="BC42" s="56"/>
      <c r="BD42" s="56"/>
      <c r="BE42" s="56"/>
      <c r="BF42" s="65"/>
      <c r="BG42" s="56"/>
      <c r="BH42" s="63">
        <f t="shared" si="6"/>
        <v>0</v>
      </c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3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3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>SUM(X42,BH35,BQ11)</f>
        <v>29797735.757300004</v>
      </c>
      <c r="Y44" s="408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3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2"/>
        <v>0</v>
      </c>
      <c r="AQ45" s="64"/>
      <c r="AR45" s="56"/>
      <c r="BC45" s="56"/>
      <c r="BD45" s="56"/>
      <c r="BE45" s="56"/>
      <c r="BF45" s="65"/>
      <c r="BG45" s="56"/>
      <c r="BH45" s="56"/>
      <c r="BI45" s="56"/>
      <c r="BJ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3"/>
        <v>0</v>
      </c>
      <c r="L46" s="56"/>
      <c r="M46" s="80"/>
      <c r="N46" s="120"/>
      <c r="O46" s="56"/>
      <c r="P46" s="121"/>
      <c r="Q46" s="63">
        <f t="shared" si="14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08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2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3"/>
        <v>180000</v>
      </c>
      <c r="L47" s="81"/>
      <c r="M47" s="80"/>
      <c r="N47" s="57"/>
      <c r="O47" s="56"/>
      <c r="P47" s="77"/>
      <c r="Q47" s="63">
        <f t="shared" si="14"/>
        <v>0</v>
      </c>
      <c r="R47" s="64"/>
      <c r="S47" s="56"/>
      <c r="T47" s="56"/>
      <c r="U47" s="57"/>
      <c r="V47" s="152"/>
      <c r="W47" s="76"/>
      <c r="X47" s="63"/>
      <c r="Y47" s="408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2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3"/>
        <v>0</v>
      </c>
      <c r="L48" s="56"/>
      <c r="M48" s="56"/>
      <c r="N48" s="57"/>
      <c r="O48" s="56"/>
      <c r="P48" s="62"/>
      <c r="Q48" s="63">
        <f t="shared" si="14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2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3"/>
        <v>800000</v>
      </c>
      <c r="L49" s="56"/>
      <c r="M49" s="137"/>
      <c r="N49" s="138"/>
      <c r="O49" s="56"/>
      <c r="P49" s="139"/>
      <c r="Q49" s="63">
        <f t="shared" si="14"/>
        <v>0</v>
      </c>
      <c r="R49" s="64"/>
      <c r="S49" s="74"/>
      <c r="T49" s="56"/>
      <c r="U49" s="57"/>
      <c r="V49" s="72"/>
      <c r="W49" s="62"/>
      <c r="X49" s="712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2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3"/>
        <v>0</v>
      </c>
      <c r="L50" s="56"/>
      <c r="M50" s="137"/>
      <c r="N50" s="140"/>
      <c r="O50" s="56"/>
      <c r="P50" s="141"/>
      <c r="Q50" s="63">
        <f t="shared" si="14"/>
        <v>0</v>
      </c>
      <c r="R50" s="64"/>
      <c r="S50" s="264"/>
      <c r="T50" s="264"/>
      <c r="U50" s="469"/>
      <c r="V50" s="562"/>
      <c r="W50" s="753"/>
      <c r="X50" s="471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2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3"/>
        <v>220000</v>
      </c>
      <c r="L51" s="56"/>
      <c r="M51" s="137"/>
      <c r="N51" s="140"/>
      <c r="O51" s="56"/>
      <c r="P51" s="141"/>
      <c r="Q51" s="63">
        <f t="shared" si="14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2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3"/>
        <v>0</v>
      </c>
      <c r="L52" s="56"/>
      <c r="M52" s="137"/>
      <c r="N52" s="116"/>
      <c r="O52" s="56"/>
      <c r="P52" s="117"/>
      <c r="Q52" s="63">
        <f t="shared" si="14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3"/>
        <v>110000</v>
      </c>
      <c r="L53" s="68"/>
      <c r="M53" s="137"/>
      <c r="N53" s="116"/>
      <c r="O53" s="56"/>
      <c r="P53" s="117"/>
      <c r="Q53" s="63">
        <f t="shared" si="14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3"/>
        <v>2275000</v>
      </c>
      <c r="L54" s="56"/>
      <c r="M54" s="137"/>
      <c r="N54" s="138"/>
      <c r="O54" s="56"/>
      <c r="P54" s="139"/>
      <c r="Q54" s="63">
        <f t="shared" si="14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3"/>
        <v>0</v>
      </c>
      <c r="L55" s="56"/>
      <c r="M55" s="137"/>
      <c r="N55" s="116"/>
      <c r="O55" s="56"/>
      <c r="P55" s="117"/>
      <c r="Q55" s="63">
        <f t="shared" si="14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3"/>
        <v>1716000</v>
      </c>
      <c r="L56" s="56"/>
      <c r="M56" s="137"/>
      <c r="N56" s="116"/>
      <c r="O56" s="56"/>
      <c r="P56" s="117"/>
      <c r="Q56" s="63">
        <f t="shared" si="14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3"/>
        <v>0</v>
      </c>
      <c r="L57" s="56"/>
      <c r="M57" s="137"/>
      <c r="N57" s="116"/>
      <c r="O57" s="56"/>
      <c r="P57" s="117"/>
      <c r="Q57" s="63">
        <f t="shared" si="14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3"/>
        <v>0</v>
      </c>
      <c r="L58" s="56"/>
      <c r="M58" s="56"/>
      <c r="N58" s="107"/>
      <c r="O58" s="56"/>
      <c r="P58" s="58"/>
      <c r="Q58" s="63">
        <f t="shared" si="14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3"/>
        <v>0</v>
      </c>
      <c r="L59" s="56"/>
      <c r="M59" s="56"/>
      <c r="N59" s="56"/>
      <c r="O59" s="56"/>
      <c r="P59" s="58"/>
      <c r="Q59" s="63">
        <f t="shared" si="14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3"/>
        <v>80000</v>
      </c>
      <c r="L60" s="56"/>
      <c r="M60" s="56"/>
      <c r="N60" s="56"/>
      <c r="O60" s="56"/>
      <c r="P60" s="58"/>
      <c r="Q60" s="63">
        <f t="shared" si="14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3"/>
        <v>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3"/>
        <v>288000</v>
      </c>
      <c r="L62" s="56"/>
      <c r="M62" s="56"/>
      <c r="N62" s="56"/>
      <c r="O62" s="56"/>
      <c r="P62" s="56"/>
      <c r="Q62" s="63">
        <f t="shared" si="14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3"/>
        <v>312000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3"/>
        <v>414000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3"/>
        <v>125000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7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3"/>
        <v>675000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74"/>
      <c r="T66" s="56"/>
      <c r="U66" s="57"/>
      <c r="V66" s="72" t="s">
        <v>25</v>
      </c>
      <c r="W66" s="62"/>
      <c r="X66" s="63">
        <f t="shared" si="1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3"/>
        <v>0</v>
      </c>
      <c r="L67" s="56"/>
      <c r="M67" s="56"/>
      <c r="N67" s="56"/>
      <c r="O67" s="56"/>
      <c r="P67" s="56"/>
      <c r="Q67" s="63">
        <f t="shared" si="14"/>
        <v>0</v>
      </c>
      <c r="R67" s="56"/>
      <c r="S67" s="56"/>
      <c r="T67" s="56"/>
      <c r="U67" s="61"/>
      <c r="V67" s="72"/>
      <c r="W67" s="76"/>
      <c r="X67" s="63">
        <f t="shared" si="1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3"/>
        <v>1541475</v>
      </c>
      <c r="L68" s="56"/>
      <c r="M68" s="56"/>
      <c r="N68" s="56"/>
      <c r="O68" s="56"/>
      <c r="P68" s="56"/>
      <c r="Q68" s="63">
        <f t="shared" si="14"/>
        <v>0</v>
      </c>
      <c r="R68" s="56"/>
      <c r="S68" s="56"/>
      <c r="T68" s="56"/>
      <c r="U68" s="57"/>
      <c r="V68" s="72"/>
      <c r="W68" s="62"/>
      <c r="X68" s="63">
        <f t="shared" si="1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4"/>
        <v>0</v>
      </c>
      <c r="R69" s="56"/>
      <c r="S69" s="56"/>
      <c r="T69" s="56"/>
      <c r="U69" s="129"/>
      <c r="V69" s="72"/>
      <c r="W69" s="117"/>
      <c r="X69" s="63">
        <f t="shared" si="1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3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6"/>
      <c r="T70" s="56"/>
      <c r="U70" s="57"/>
      <c r="V70" s="72"/>
      <c r="W70" s="76"/>
      <c r="X70" s="63">
        <f t="shared" si="1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8">D71*F71</f>
        <v>750000</v>
      </c>
      <c r="H71" s="103">
        <v>44244</v>
      </c>
      <c r="I71" s="57">
        <v>2</v>
      </c>
      <c r="J71" s="65" t="s">
        <v>25</v>
      </c>
      <c r="K71" s="59">
        <f t="shared" si="13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81"/>
      <c r="T71" s="71"/>
      <c r="U71" s="57"/>
      <c r="V71" s="72"/>
      <c r="W71" s="62"/>
      <c r="X71" s="63">
        <f t="shared" si="1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8"/>
        <v>200000</v>
      </c>
      <c r="H72" s="103">
        <v>44411</v>
      </c>
      <c r="I72" s="57">
        <v>0</v>
      </c>
      <c r="J72" s="65" t="s">
        <v>25</v>
      </c>
      <c r="K72" s="59">
        <f t="shared" si="13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56"/>
      <c r="T72" s="56"/>
      <c r="U72" s="57"/>
      <c r="V72" s="72"/>
      <c r="W72" s="77"/>
      <c r="X72" s="63">
        <f t="shared" si="1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8"/>
        <v>95000</v>
      </c>
      <c r="H73" s="57" t="s">
        <v>188</v>
      </c>
      <c r="I73" s="57"/>
      <c r="J73" s="147" t="s">
        <v>67</v>
      </c>
      <c r="K73" s="59">
        <f t="shared" si="13"/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74"/>
      <c r="T73" s="56"/>
      <c r="U73" s="57"/>
      <c r="V73" s="72"/>
      <c r="W73" s="62"/>
      <c r="X73" s="63">
        <f t="shared" si="1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3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56"/>
      <c r="T74" s="56"/>
      <c r="U74" s="129"/>
      <c r="V74" s="72"/>
      <c r="W74" s="117"/>
      <c r="X74" s="63">
        <f t="shared" si="1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3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56"/>
      <c r="T75" s="56"/>
      <c r="U75" s="83"/>
      <c r="V75" s="81"/>
      <c r="W75" s="77"/>
      <c r="X75" s="63">
        <f t="shared" si="1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8"/>
        <v>100000</v>
      </c>
      <c r="H76" s="109" t="s">
        <v>194</v>
      </c>
      <c r="I76" s="57">
        <v>40</v>
      </c>
      <c r="J76" s="65" t="s">
        <v>25</v>
      </c>
      <c r="K76" s="59">
        <f t="shared" si="13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55"/>
      <c r="T76" s="75"/>
      <c r="U76" s="57"/>
      <c r="V76" s="66"/>
      <c r="W76" s="62"/>
      <c r="X76" s="63">
        <f t="shared" si="1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8"/>
        <v>170000</v>
      </c>
      <c r="H77" s="103" t="s">
        <v>196</v>
      </c>
      <c r="I77" s="57">
        <v>0</v>
      </c>
      <c r="J77" s="65" t="s">
        <v>25</v>
      </c>
      <c r="K77" s="59">
        <f t="shared" si="13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56"/>
      <c r="T77" s="56"/>
      <c r="U77" s="109"/>
      <c r="V77" s="69"/>
      <c r="W77" s="77"/>
      <c r="X77" s="63">
        <f t="shared" si="1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8"/>
        <v>260000</v>
      </c>
      <c r="H78" s="103" t="s">
        <v>198</v>
      </c>
      <c r="I78" s="57">
        <v>0</v>
      </c>
      <c r="J78" s="65" t="s">
        <v>25</v>
      </c>
      <c r="K78" s="59">
        <f t="shared" si="13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56"/>
      <c r="T78" s="56"/>
      <c r="U78" s="109"/>
      <c r="V78" s="69"/>
      <c r="W78" s="77"/>
      <c r="X78" s="63">
        <f t="shared" si="1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3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56"/>
      <c r="T79" s="56"/>
      <c r="U79" s="109"/>
      <c r="V79" s="69"/>
      <c r="W79" s="77"/>
      <c r="X79" s="63">
        <f t="shared" si="1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8"/>
        <v>190000</v>
      </c>
      <c r="H80" s="2">
        <v>45248</v>
      </c>
      <c r="I80" s="57"/>
      <c r="J80" s="65" t="s">
        <v>25</v>
      </c>
      <c r="K80" s="59">
        <f t="shared" si="13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5"/>
      <c r="T80" s="56"/>
      <c r="U80" s="57"/>
      <c r="V80" s="72"/>
      <c r="W80" s="62"/>
      <c r="X80" s="63">
        <f t="shared" si="1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8"/>
        <v>290000</v>
      </c>
      <c r="H81" s="79">
        <v>45120</v>
      </c>
      <c r="I81" s="57">
        <v>1</v>
      </c>
      <c r="J81" s="147" t="s">
        <v>67</v>
      </c>
      <c r="K81" s="59">
        <f t="shared" si="13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5"/>
      <c r="T81" s="56"/>
      <c r="U81" s="61"/>
      <c r="V81" s="72"/>
      <c r="W81" s="62"/>
      <c r="X81" s="63">
        <f t="shared" si="1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3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55"/>
      <c r="T82" s="56"/>
      <c r="U82" s="57"/>
      <c r="V82" s="69"/>
      <c r="W82" s="77"/>
      <c r="X82" s="63">
        <f t="shared" si="1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3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56"/>
      <c r="T83" s="72"/>
      <c r="U83" s="699"/>
      <c r="V83" s="72"/>
      <c r="W83" s="117"/>
      <c r="X83" s="63">
        <f t="shared" si="1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3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55"/>
      <c r="T84" s="56"/>
      <c r="U84" s="57"/>
      <c r="V84" s="72"/>
      <c r="W84" s="62"/>
      <c r="X84" s="63">
        <f t="shared" si="1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3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5"/>
      <c r="T85" s="56"/>
      <c r="U85" s="57"/>
      <c r="V85" s="72"/>
      <c r="W85" s="62"/>
      <c r="X85" s="63">
        <f t="shared" si="1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3"/>
        <v>8710000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5"/>
      <c r="T86" s="56"/>
      <c r="U86" s="57"/>
      <c r="V86" s="72"/>
      <c r="W86" s="117"/>
      <c r="X86" s="63">
        <f t="shared" si="1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3"/>
        <v>9227200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129"/>
      <c r="V87" s="72"/>
      <c r="W87" s="117"/>
      <c r="X87" s="63">
        <f t="shared" si="1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3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72"/>
      <c r="W88" s="62"/>
      <c r="X88" s="63">
        <f t="shared" si="1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3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72"/>
      <c r="W89" s="62"/>
      <c r="X89" s="63">
        <f t="shared" si="1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3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68"/>
      <c r="T90" s="56"/>
      <c r="U90" s="57"/>
      <c r="V90" s="72"/>
      <c r="W90" s="62"/>
      <c r="X90" s="63">
        <f t="shared" si="1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3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61"/>
      <c r="V91" s="72"/>
      <c r="W91" s="62"/>
      <c r="X91" s="63">
        <f t="shared" si="1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3"/>
        <v>5986000</v>
      </c>
      <c r="L92" s="56"/>
      <c r="M92" s="56"/>
      <c r="N92" s="56"/>
      <c r="O92" s="56"/>
      <c r="P92" s="56"/>
      <c r="Q92" s="63">
        <f t="shared" si="14"/>
        <v>0</v>
      </c>
      <c r="R92" s="56"/>
      <c r="S92" s="95"/>
      <c r="T92" s="56"/>
      <c r="U92" s="83"/>
      <c r="V92" s="72"/>
      <c r="W92" s="77"/>
      <c r="X92" s="63">
        <f t="shared" si="1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19">D93*F93</f>
        <v>7942000</v>
      </c>
      <c r="H93" s="2">
        <v>45196</v>
      </c>
      <c r="I93" s="57">
        <v>103</v>
      </c>
      <c r="J93" s="151" t="s">
        <v>203</v>
      </c>
      <c r="K93" s="59">
        <f t="shared" si="13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71"/>
      <c r="U93" s="56"/>
      <c r="V93" s="72"/>
      <c r="W93" s="58"/>
      <c r="X93" s="63">
        <f t="shared" si="1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19"/>
        <v>1200000</v>
      </c>
      <c r="H94" s="85" t="s">
        <v>173</v>
      </c>
      <c r="I94" s="57"/>
      <c r="J94" s="151" t="s">
        <v>29</v>
      </c>
      <c r="K94" s="59">
        <f t="shared" si="13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7"/>
      <c r="V94" s="72"/>
      <c r="W94" s="62"/>
      <c r="X94" s="63">
        <f t="shared" si="1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19"/>
        <v>6855200</v>
      </c>
      <c r="H95" s="79">
        <v>45202</v>
      </c>
      <c r="I95" s="57">
        <v>142</v>
      </c>
      <c r="J95" s="151" t="s">
        <v>203</v>
      </c>
      <c r="K95" s="59">
        <f t="shared" si="13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5"/>
      <c r="T95" s="56"/>
      <c r="U95" s="57"/>
      <c r="V95" s="72"/>
      <c r="W95" s="62"/>
      <c r="X95" s="63">
        <f t="shared" si="1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3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5"/>
      <c r="T96" s="56"/>
      <c r="U96" s="57"/>
      <c r="V96" s="72"/>
      <c r="W96" s="62"/>
      <c r="X96" s="63">
        <f t="shared" si="1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74"/>
      <c r="U97" s="57"/>
      <c r="V97" s="72"/>
      <c r="W97" s="77"/>
      <c r="X97" s="63">
        <f t="shared" si="1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19"/>
        <v>192000</v>
      </c>
      <c r="H98" s="114">
        <v>45020</v>
      </c>
      <c r="I98" s="155">
        <v>1</v>
      </c>
      <c r="J98" s="65" t="s">
        <v>25</v>
      </c>
      <c r="K98" s="59">
        <f t="shared" si="13"/>
        <v>96000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5"/>
      <c r="T98" s="75"/>
      <c r="U98" s="57"/>
      <c r="V98" s="72"/>
      <c r="W98" s="76"/>
      <c r="X98" s="63">
        <f t="shared" si="1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19"/>
        <v>280000</v>
      </c>
      <c r="H99" s="156">
        <v>44007</v>
      </c>
      <c r="I99" s="57">
        <v>1</v>
      </c>
      <c r="J99" s="65" t="s">
        <v>25</v>
      </c>
      <c r="K99" s="59">
        <f t="shared" si="13"/>
        <v>140000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71"/>
      <c r="U99" s="699"/>
      <c r="V99" s="72"/>
      <c r="W99" s="62"/>
      <c r="X99" s="63">
        <f t="shared" si="1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19"/>
        <v>690000</v>
      </c>
      <c r="H100" s="157" t="s">
        <v>228</v>
      </c>
      <c r="I100" s="57">
        <v>1</v>
      </c>
      <c r="J100" s="65" t="s">
        <v>25</v>
      </c>
      <c r="K100" s="59">
        <f t="shared" si="13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19"/>
        <v>2322378</v>
      </c>
      <c r="H101" s="79">
        <v>45210</v>
      </c>
      <c r="I101" s="57">
        <v>2</v>
      </c>
      <c r="J101" s="65" t="s">
        <v>25</v>
      </c>
      <c r="K101" s="59">
        <f t="shared" si="13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1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0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19"/>
        <v>1830200</v>
      </c>
      <c r="H103" s="79">
        <v>45176</v>
      </c>
      <c r="I103" s="57">
        <v>5</v>
      </c>
      <c r="J103" s="65" t="s">
        <v>25</v>
      </c>
      <c r="K103" s="59">
        <f t="shared" si="20"/>
        <v>915100</v>
      </c>
      <c r="L103" s="56"/>
      <c r="M103" s="56"/>
      <c r="N103" s="56"/>
      <c r="O103" s="56"/>
      <c r="P103" s="56"/>
      <c r="Q103" s="63">
        <f t="shared" ref="Q103:Q120" si="21">P104*N104</f>
        <v>0</v>
      </c>
      <c r="R103" s="56"/>
      <c r="S103" s="56"/>
      <c r="T103" s="71"/>
      <c r="U103" s="699"/>
      <c r="V103" s="72"/>
      <c r="W103" s="62"/>
      <c r="X103" s="63">
        <f t="shared" si="1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19"/>
        <v>1707516</v>
      </c>
      <c r="H104" s="79">
        <v>45210</v>
      </c>
      <c r="I104" s="57">
        <v>4</v>
      </c>
      <c r="J104" s="65" t="s">
        <v>25</v>
      </c>
      <c r="K104" s="59">
        <f t="shared" si="20"/>
        <v>758896</v>
      </c>
      <c r="L104" s="56"/>
      <c r="M104" s="56"/>
      <c r="N104" s="56"/>
      <c r="O104" s="56"/>
      <c r="P104" s="56"/>
      <c r="Q104" s="63">
        <f t="shared" si="21"/>
        <v>0</v>
      </c>
      <c r="R104" s="56"/>
      <c r="S104" s="55"/>
      <c r="T104" s="56"/>
      <c r="U104" s="700"/>
      <c r="V104" s="72"/>
      <c r="W104" s="76"/>
      <c r="X104" s="63">
        <f t="shared" si="1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19"/>
        <v>125000</v>
      </c>
      <c r="H105" s="79">
        <v>45136</v>
      </c>
      <c r="I105" s="57">
        <v>0</v>
      </c>
      <c r="J105" s="65" t="s">
        <v>25</v>
      </c>
      <c r="K105" s="59">
        <f t="shared" si="20"/>
        <v>0</v>
      </c>
      <c r="L105" s="56"/>
      <c r="M105" s="56"/>
      <c r="N105" s="56"/>
      <c r="O105" s="56"/>
      <c r="P105" s="56"/>
      <c r="Q105" s="63">
        <f t="shared" si="21"/>
        <v>0</v>
      </c>
      <c r="R105" s="56"/>
      <c r="S105" s="55"/>
      <c r="T105" s="75"/>
      <c r="U105" s="61"/>
      <c r="V105" s="72"/>
      <c r="W105" s="77"/>
      <c r="X105" s="63">
        <f t="shared" si="1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19"/>
        <v>450000</v>
      </c>
      <c r="H106" s="61"/>
      <c r="I106" s="57">
        <v>1</v>
      </c>
      <c r="J106" s="65" t="s">
        <v>25</v>
      </c>
      <c r="K106" s="59">
        <f t="shared" si="20"/>
        <v>225000</v>
      </c>
      <c r="L106" s="56"/>
      <c r="M106" s="56"/>
      <c r="N106" s="56"/>
      <c r="O106" s="56"/>
      <c r="P106" s="56"/>
      <c r="Q106" s="63">
        <f t="shared" si="21"/>
        <v>0</v>
      </c>
      <c r="R106" s="56"/>
      <c r="S106" s="55"/>
      <c r="T106" s="71"/>
      <c r="U106" s="699"/>
      <c r="V106" s="72"/>
      <c r="W106" s="62"/>
      <c r="X106" s="63">
        <f t="shared" si="17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19"/>
        <v>362500</v>
      </c>
      <c r="H107" s="79">
        <v>45205</v>
      </c>
      <c r="I107" s="57">
        <v>0</v>
      </c>
      <c r="J107" s="65" t="s">
        <v>25</v>
      </c>
      <c r="K107" s="59">
        <f t="shared" si="20"/>
        <v>0</v>
      </c>
      <c r="L107" s="56"/>
      <c r="M107" s="56"/>
      <c r="N107" s="56"/>
      <c r="O107" s="56"/>
      <c r="P107" s="56"/>
      <c r="Q107" s="63">
        <f t="shared" si="21"/>
        <v>0</v>
      </c>
      <c r="R107" s="56"/>
      <c r="S107" s="55"/>
      <c r="T107" s="71"/>
      <c r="U107" s="699"/>
      <c r="V107" s="72"/>
      <c r="W107" s="62"/>
      <c r="X107" s="63">
        <f t="shared" si="17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19"/>
        <v>110000</v>
      </c>
      <c r="H108" s="103" t="s">
        <v>244</v>
      </c>
      <c r="I108" s="57"/>
      <c r="J108" s="65" t="s">
        <v>25</v>
      </c>
      <c r="K108" s="59">
        <f t="shared" si="20"/>
        <v>0</v>
      </c>
      <c r="L108" s="56"/>
      <c r="M108" s="56"/>
      <c r="N108" s="56"/>
      <c r="O108" s="56"/>
      <c r="P108" s="56"/>
      <c r="Q108" s="63">
        <f t="shared" si="21"/>
        <v>0</v>
      </c>
      <c r="R108" s="56"/>
      <c r="S108" s="55"/>
      <c r="T108" s="71"/>
      <c r="U108" s="699"/>
      <c r="V108" s="72"/>
      <c r="W108" s="62"/>
      <c r="X108" s="63">
        <f t="shared" si="17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19"/>
        <v>180000</v>
      </c>
      <c r="H109" s="103" t="s">
        <v>244</v>
      </c>
      <c r="I109" s="57"/>
      <c r="J109" s="65" t="s">
        <v>25</v>
      </c>
      <c r="K109" s="59">
        <f t="shared" si="20"/>
        <v>0</v>
      </c>
      <c r="L109" s="56"/>
      <c r="M109" s="56"/>
      <c r="N109" s="56"/>
      <c r="O109" s="56"/>
      <c r="P109" s="56"/>
      <c r="Q109" s="63">
        <f t="shared" si="21"/>
        <v>0</v>
      </c>
      <c r="R109" s="56"/>
      <c r="S109" s="55"/>
      <c r="T109" s="71"/>
      <c r="U109" s="699"/>
      <c r="V109" s="72"/>
      <c r="W109" s="62"/>
      <c r="X109" s="63">
        <f t="shared" si="17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19"/>
        <v>4680000</v>
      </c>
      <c r="H110" s="2">
        <v>45181</v>
      </c>
      <c r="I110" s="57">
        <v>4</v>
      </c>
      <c r="J110" s="65" t="s">
        <v>25</v>
      </c>
      <c r="K110" s="59">
        <f t="shared" si="20"/>
        <v>3120000</v>
      </c>
      <c r="L110" s="56"/>
      <c r="M110" s="56"/>
      <c r="N110" s="56"/>
      <c r="O110" s="56"/>
      <c r="P110" s="56"/>
      <c r="Q110" s="63">
        <f t="shared" si="21"/>
        <v>0</v>
      </c>
      <c r="R110" s="56"/>
      <c r="S110" s="55"/>
      <c r="T110" s="71"/>
      <c r="U110" s="699"/>
      <c r="V110" s="72"/>
      <c r="W110" s="62"/>
      <c r="X110" s="63">
        <f t="shared" si="17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19"/>
        <v>5460000</v>
      </c>
      <c r="H111" s="79">
        <v>45181</v>
      </c>
      <c r="I111" s="57">
        <v>5</v>
      </c>
      <c r="J111" s="65" t="s">
        <v>25</v>
      </c>
      <c r="K111" s="59">
        <f t="shared" si="20"/>
        <v>3900000</v>
      </c>
      <c r="L111" s="56"/>
      <c r="M111" s="56"/>
      <c r="N111" s="56"/>
      <c r="O111" s="56"/>
      <c r="P111" s="56"/>
      <c r="Q111" s="63">
        <f t="shared" si="21"/>
        <v>0</v>
      </c>
      <c r="R111" s="56"/>
      <c r="S111" s="55"/>
      <c r="T111" s="71"/>
      <c r="U111" s="699"/>
      <c r="V111" s="72"/>
      <c r="W111" s="62"/>
      <c r="X111" s="63">
        <f t="shared" si="17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19"/>
        <v>690000</v>
      </c>
      <c r="H112" s="123" t="s">
        <v>252</v>
      </c>
      <c r="I112" s="57">
        <v>1</v>
      </c>
      <c r="J112" s="65" t="s">
        <v>25</v>
      </c>
      <c r="K112" s="59">
        <f t="shared" si="20"/>
        <v>690000</v>
      </c>
      <c r="L112" s="56"/>
      <c r="M112" s="56"/>
      <c r="N112" s="56"/>
      <c r="O112" s="56"/>
      <c r="P112" s="56"/>
      <c r="Q112" s="63">
        <f t="shared" si="21"/>
        <v>0</v>
      </c>
      <c r="R112" s="56"/>
      <c r="S112" s="55"/>
      <c r="T112" s="71"/>
      <c r="U112" s="699"/>
      <c r="V112" s="72"/>
      <c r="W112" s="62"/>
      <c r="X112" s="63">
        <f t="shared" si="17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19"/>
        <v>1960000</v>
      </c>
      <c r="H113" s="57" t="s">
        <v>255</v>
      </c>
      <c r="I113" s="57">
        <v>0</v>
      </c>
      <c r="J113" s="65" t="s">
        <v>25</v>
      </c>
      <c r="K113" s="59">
        <f t="shared" si="20"/>
        <v>0</v>
      </c>
      <c r="L113" s="56"/>
      <c r="M113" s="56"/>
      <c r="N113" s="56"/>
      <c r="O113" s="56"/>
      <c r="P113" s="56"/>
      <c r="Q113" s="63">
        <f t="shared" si="21"/>
        <v>0</v>
      </c>
      <c r="R113" s="56"/>
      <c r="S113" s="55"/>
      <c r="T113" s="71"/>
      <c r="U113" s="699"/>
      <c r="V113" s="72"/>
      <c r="W113" s="62"/>
      <c r="X113" s="63">
        <f t="shared" si="17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19"/>
        <v>680000</v>
      </c>
      <c r="H114" s="174" t="s">
        <v>153</v>
      </c>
      <c r="I114" s="57"/>
      <c r="J114" s="65" t="s">
        <v>25</v>
      </c>
      <c r="K114" s="59">
        <f t="shared" si="20"/>
        <v>0</v>
      </c>
      <c r="L114" s="56"/>
      <c r="M114" s="56"/>
      <c r="N114" s="56"/>
      <c r="O114" s="56"/>
      <c r="P114" s="56"/>
      <c r="Q114" s="63">
        <f t="shared" si="21"/>
        <v>0</v>
      </c>
      <c r="R114" s="56"/>
      <c r="S114" s="55"/>
      <c r="T114" s="71"/>
      <c r="U114" s="699"/>
      <c r="V114" s="72"/>
      <c r="W114" s="62"/>
      <c r="X114" s="63">
        <f t="shared" si="17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19"/>
        <v>160000</v>
      </c>
      <c r="H115" s="115">
        <v>45018</v>
      </c>
      <c r="I115" s="57">
        <v>20</v>
      </c>
      <c r="J115" s="65" t="s">
        <v>25</v>
      </c>
      <c r="K115" s="59">
        <f t="shared" si="20"/>
        <v>80000</v>
      </c>
      <c r="L115" s="56"/>
      <c r="M115" s="56"/>
      <c r="N115" s="56"/>
      <c r="O115" s="56"/>
      <c r="P115" s="56"/>
      <c r="Q115" s="63">
        <f t="shared" si="21"/>
        <v>0</v>
      </c>
      <c r="R115" s="56"/>
      <c r="S115" s="68"/>
      <c r="T115" s="71"/>
      <c r="U115" s="699"/>
      <c r="V115" s="72"/>
      <c r="W115" s="62"/>
      <c r="X115" s="63">
        <f t="shared" si="17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19"/>
        <v>1000000</v>
      </c>
      <c r="H116" s="114">
        <v>44212</v>
      </c>
      <c r="I116" s="57">
        <v>0</v>
      </c>
      <c r="J116" s="136" t="s">
        <v>67</v>
      </c>
      <c r="K116" s="59">
        <f t="shared" si="20"/>
        <v>0</v>
      </c>
      <c r="L116" s="56"/>
      <c r="M116" s="56"/>
      <c r="N116" s="56"/>
      <c r="O116" s="56"/>
      <c r="P116" s="56"/>
      <c r="Q116" s="63">
        <f t="shared" si="21"/>
        <v>0</v>
      </c>
      <c r="R116" s="56"/>
      <c r="S116" s="68"/>
      <c r="T116" s="56" t="s">
        <v>2</v>
      </c>
      <c r="U116" s="698"/>
      <c r="V116" s="66"/>
      <c r="W116" s="62"/>
      <c r="X116" s="63">
        <f t="shared" si="17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19"/>
        <v>1700000</v>
      </c>
      <c r="H117" s="114">
        <v>44212</v>
      </c>
      <c r="I117" s="57">
        <v>2</v>
      </c>
      <c r="J117" s="136" t="s">
        <v>67</v>
      </c>
      <c r="K117" s="59">
        <f t="shared" si="20"/>
        <v>850000</v>
      </c>
      <c r="L117" s="56"/>
      <c r="M117" s="56"/>
      <c r="N117" s="56"/>
      <c r="O117" s="56"/>
      <c r="P117" s="56"/>
      <c r="Q117" s="63">
        <f t="shared" si="21"/>
        <v>0</v>
      </c>
      <c r="R117" s="56"/>
      <c r="S117" s="68"/>
      <c r="T117" s="56" t="s">
        <v>2</v>
      </c>
      <c r="U117" s="698"/>
      <c r="V117" s="66"/>
      <c r="W117" s="62"/>
      <c r="X117" s="63">
        <f t="shared" si="17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19"/>
        <v>1230000</v>
      </c>
      <c r="H118" s="114">
        <v>44212</v>
      </c>
      <c r="I118" s="57">
        <v>0</v>
      </c>
      <c r="J118" s="147" t="s">
        <v>67</v>
      </c>
      <c r="K118" s="59">
        <f t="shared" si="20"/>
        <v>0</v>
      </c>
      <c r="L118" s="56"/>
      <c r="M118" s="56"/>
      <c r="N118" s="56"/>
      <c r="O118" s="56"/>
      <c r="P118" s="56"/>
      <c r="Q118" s="63">
        <f t="shared" si="21"/>
        <v>0</v>
      </c>
      <c r="R118" s="56"/>
      <c r="S118" s="68"/>
      <c r="T118" s="56" t="s">
        <v>2</v>
      </c>
      <c r="U118" s="698"/>
      <c r="V118" s="66"/>
      <c r="W118" s="62"/>
      <c r="X118" s="63">
        <f t="shared" si="17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1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17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1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1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17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19"/>
        <v>1575000</v>
      </c>
      <c r="H121" s="103" t="s">
        <v>268</v>
      </c>
      <c r="I121" s="57">
        <v>14</v>
      </c>
      <c r="J121" s="65" t="s">
        <v>25</v>
      </c>
      <c r="K121" s="59">
        <f t="shared" si="20"/>
        <v>630000</v>
      </c>
      <c r="L121" s="166"/>
      <c r="M121" s="178"/>
      <c r="N121" s="159"/>
      <c r="O121" s="160"/>
      <c r="P121" s="161"/>
      <c r="Q121" s="161"/>
      <c r="R121" s="773"/>
      <c r="S121" s="68"/>
      <c r="T121" s="56" t="s">
        <v>2</v>
      </c>
      <c r="U121" s="698"/>
      <c r="V121" s="66"/>
      <c r="W121" s="62"/>
      <c r="X121" s="63">
        <f t="shared" si="17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19"/>
        <v>110000</v>
      </c>
      <c r="H122" s="79">
        <v>45220</v>
      </c>
      <c r="I122" s="57"/>
      <c r="J122" s="65" t="s">
        <v>25</v>
      </c>
      <c r="K122" s="59">
        <f t="shared" si="20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698"/>
      <c r="V122" s="66"/>
      <c r="W122" s="62"/>
      <c r="X122" s="63">
        <f t="shared" si="17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19"/>
        <v>630000</v>
      </c>
      <c r="H123" s="79">
        <v>45140</v>
      </c>
      <c r="I123" s="57">
        <v>2</v>
      </c>
      <c r="J123" s="65" t="s">
        <v>25</v>
      </c>
      <c r="K123" s="59">
        <f t="shared" si="20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698"/>
      <c r="V123" s="66"/>
      <c r="W123" s="62"/>
      <c r="X123" s="63">
        <f t="shared" si="17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19"/>
        <v>750000</v>
      </c>
      <c r="H124" s="79">
        <v>45140</v>
      </c>
      <c r="I124" s="57">
        <v>10</v>
      </c>
      <c r="J124" s="65" t="s">
        <v>25</v>
      </c>
      <c r="K124" s="59">
        <f t="shared" si="20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698"/>
      <c r="V124" s="66"/>
      <c r="W124" s="62"/>
      <c r="X124" s="63">
        <f t="shared" si="17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19"/>
        <v>900000</v>
      </c>
      <c r="H125" s="79">
        <v>45227</v>
      </c>
      <c r="I125" s="57">
        <v>11</v>
      </c>
      <c r="J125" s="65" t="s">
        <v>25</v>
      </c>
      <c r="K125" s="59">
        <f t="shared" si="20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698"/>
      <c r="V125" s="66"/>
      <c r="W125" s="62"/>
      <c r="X125" s="63">
        <f t="shared" si="17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19"/>
        <v>190000</v>
      </c>
      <c r="H126" s="79">
        <v>45169</v>
      </c>
      <c r="I126" s="57">
        <v>0</v>
      </c>
      <c r="J126" s="65" t="s">
        <v>25</v>
      </c>
      <c r="K126" s="59">
        <f t="shared" si="20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698"/>
      <c r="V126" s="66"/>
      <c r="W126" s="62"/>
      <c r="X126" s="63">
        <f t="shared" si="17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19"/>
        <v>40000</v>
      </c>
      <c r="H127" s="57"/>
      <c r="I127" s="57">
        <v>0</v>
      </c>
      <c r="J127" s="65" t="s">
        <v>25</v>
      </c>
      <c r="K127" s="59">
        <f t="shared" si="20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7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0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698"/>
      <c r="V128" s="66" t="s">
        <v>29</v>
      </c>
      <c r="W128" s="62"/>
      <c r="X128" s="63">
        <f t="shared" si="1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19"/>
        <v>120000</v>
      </c>
      <c r="H129" s="114" t="s">
        <v>276</v>
      </c>
      <c r="I129" s="57">
        <v>0</v>
      </c>
      <c r="J129" s="65" t="s">
        <v>25</v>
      </c>
      <c r="K129" s="59">
        <f t="shared" si="20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698"/>
      <c r="V129" s="66" t="s">
        <v>29</v>
      </c>
      <c r="W129" s="62"/>
      <c r="X129" s="63">
        <f t="shared" ref="X129:X147" si="22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19"/>
        <v>120000</v>
      </c>
      <c r="H130" s="79">
        <v>45226</v>
      </c>
      <c r="I130" s="57"/>
      <c r="J130" s="65" t="s">
        <v>25</v>
      </c>
      <c r="K130" s="59">
        <f t="shared" si="20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698"/>
      <c r="V130" s="6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19"/>
        <v>50000</v>
      </c>
      <c r="H131" s="79">
        <v>45226</v>
      </c>
      <c r="I131" s="57"/>
      <c r="J131" s="65" t="s">
        <v>25</v>
      </c>
      <c r="K131" s="59">
        <f t="shared" si="20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698"/>
      <c r="V131" s="6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19"/>
        <v>869500</v>
      </c>
      <c r="H132" s="82">
        <v>43842</v>
      </c>
      <c r="I132" s="57"/>
      <c r="J132" s="65" t="s">
        <v>25</v>
      </c>
      <c r="K132" s="59">
        <f t="shared" si="20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13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19"/>
        <v>928000</v>
      </c>
      <c r="H133" s="79">
        <v>45141</v>
      </c>
      <c r="I133" s="57"/>
      <c r="J133" s="65" t="s">
        <v>25</v>
      </c>
      <c r="K133" s="59">
        <f t="shared" si="20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13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19"/>
        <v>160000</v>
      </c>
      <c r="H134" s="79">
        <v>45255</v>
      </c>
      <c r="I134" s="87"/>
      <c r="J134" s="65" t="s">
        <v>25</v>
      </c>
      <c r="K134" s="59">
        <f t="shared" si="20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19"/>
        <v>390000</v>
      </c>
      <c r="H135" s="190" t="s">
        <v>286</v>
      </c>
      <c r="I135" s="57"/>
      <c r="J135" s="65" t="s">
        <v>25</v>
      </c>
      <c r="K135" s="59">
        <f t="shared" si="20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19"/>
        <v>1082250</v>
      </c>
      <c r="H136" s="79">
        <v>45141</v>
      </c>
      <c r="I136" s="57"/>
      <c r="J136" s="65" t="s">
        <v>25</v>
      </c>
      <c r="K136" s="59">
        <f t="shared" si="20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19"/>
        <v>916500</v>
      </c>
      <c r="H137" s="79">
        <v>45141</v>
      </c>
      <c r="I137" s="57"/>
      <c r="J137" s="65" t="s">
        <v>25</v>
      </c>
      <c r="K137" s="59">
        <f t="shared" si="20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13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19"/>
        <v>1200000</v>
      </c>
      <c r="H138" s="191">
        <v>45020</v>
      </c>
      <c r="I138" s="57">
        <v>0</v>
      </c>
      <c r="J138" s="65" t="s">
        <v>25</v>
      </c>
      <c r="K138" s="59">
        <f t="shared" si="20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13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19"/>
        <v>250000</v>
      </c>
      <c r="H139" s="79">
        <v>45224</v>
      </c>
      <c r="I139" s="57"/>
      <c r="J139" s="65" t="s">
        <v>25</v>
      </c>
      <c r="K139" s="59">
        <f t="shared" si="20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13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19"/>
        <v>100000</v>
      </c>
      <c r="H140" s="194">
        <v>44414</v>
      </c>
      <c r="I140" s="57">
        <v>1</v>
      </c>
      <c r="J140" s="65" t="s">
        <v>25</v>
      </c>
      <c r="K140" s="59">
        <f t="shared" si="20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13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19"/>
        <v>100000</v>
      </c>
      <c r="H141" s="194">
        <v>44414</v>
      </c>
      <c r="I141" s="57">
        <v>6</v>
      </c>
      <c r="J141" s="65" t="s">
        <v>25</v>
      </c>
      <c r="K141" s="59">
        <f t="shared" si="20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13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19"/>
        <v>424000</v>
      </c>
      <c r="H142" s="194">
        <v>44445</v>
      </c>
      <c r="I142" s="57">
        <v>0</v>
      </c>
      <c r="J142" s="65" t="s">
        <v>29</v>
      </c>
      <c r="K142" s="59">
        <f t="shared" si="20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13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19"/>
        <v>456000</v>
      </c>
      <c r="H143" s="194">
        <v>44445</v>
      </c>
      <c r="I143" s="57">
        <v>0</v>
      </c>
      <c r="J143" s="65" t="s">
        <v>25</v>
      </c>
      <c r="K143" s="59">
        <f t="shared" si="20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13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19"/>
        <v>780000</v>
      </c>
      <c r="H144" s="194">
        <v>44321</v>
      </c>
      <c r="I144" s="57">
        <v>4</v>
      </c>
      <c r="J144" s="65" t="s">
        <v>25</v>
      </c>
      <c r="K144" s="59">
        <f t="shared" si="20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13"/>
      <c r="V144" s="56" t="s">
        <v>29</v>
      </c>
      <c r="W144" s="62"/>
      <c r="X144" s="63">
        <f t="shared" si="2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19"/>
        <v>470000</v>
      </c>
      <c r="H145" s="82">
        <v>44321</v>
      </c>
      <c r="I145" s="57">
        <v>0</v>
      </c>
      <c r="J145" s="65" t="s">
        <v>25</v>
      </c>
      <c r="K145" s="59">
        <f t="shared" si="20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13"/>
      <c r="V145" s="56" t="s">
        <v>29</v>
      </c>
      <c r="W145" s="62"/>
      <c r="X145" s="63">
        <f t="shared" si="2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19"/>
        <v>1989000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13"/>
      <c r="V146" s="56" t="s">
        <v>29</v>
      </c>
      <c r="W146" s="62"/>
      <c r="X146" s="63">
        <f t="shared" si="2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19"/>
        <v>2320500</v>
      </c>
      <c r="H147" s="79">
        <v>45251</v>
      </c>
      <c r="I147" s="57">
        <v>12</v>
      </c>
      <c r="J147" s="65" t="s">
        <v>25</v>
      </c>
      <c r="K147" s="59">
        <f t="shared" si="20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13"/>
      <c r="V147" s="56" t="s">
        <v>29</v>
      </c>
      <c r="W147" s="62"/>
      <c r="X147" s="63">
        <f t="shared" si="22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19"/>
        <v>2720000</v>
      </c>
      <c r="H148" s="79">
        <v>45251</v>
      </c>
      <c r="I148" s="57"/>
      <c r="J148" s="65" t="s">
        <v>25</v>
      </c>
      <c r="K148" s="59">
        <f t="shared" si="20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19"/>
        <v>2100000</v>
      </c>
      <c r="H149" s="2">
        <v>45181</v>
      </c>
      <c r="I149" s="57">
        <v>4</v>
      </c>
      <c r="J149" s="65" t="s">
        <v>25</v>
      </c>
      <c r="K149" s="59">
        <f t="shared" si="20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19"/>
        <v>3375000</v>
      </c>
      <c r="H150" s="79">
        <v>45134</v>
      </c>
      <c r="I150" s="57">
        <v>3</v>
      </c>
      <c r="J150" s="65" t="s">
        <v>29</v>
      </c>
      <c r="K150" s="59">
        <f t="shared" si="20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19"/>
        <v>110000</v>
      </c>
      <c r="H151" s="190">
        <v>45143</v>
      </c>
      <c r="I151" s="57"/>
      <c r="J151" s="65" t="s">
        <v>29</v>
      </c>
      <c r="K151" s="59">
        <f t="shared" si="20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19"/>
        <v>3172388.88</v>
      </c>
      <c r="H152" s="2">
        <v>45252</v>
      </c>
      <c r="I152" s="57"/>
      <c r="J152" s="65" t="s">
        <v>29</v>
      </c>
      <c r="K152" s="59">
        <f t="shared" si="20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19"/>
        <v>2635930</v>
      </c>
      <c r="H153" s="79">
        <v>45132</v>
      </c>
      <c r="I153" s="57"/>
      <c r="J153" s="65" t="s">
        <v>29</v>
      </c>
      <c r="K153" s="59">
        <f t="shared" si="20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19"/>
        <v>51250000</v>
      </c>
      <c r="H154" s="79">
        <v>45115</v>
      </c>
      <c r="I154" s="57">
        <v>0</v>
      </c>
      <c r="J154" s="65" t="s">
        <v>25</v>
      </c>
      <c r="K154" s="59">
        <f t="shared" si="20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19"/>
        <v>1694064</v>
      </c>
      <c r="H155" s="79">
        <v>45254</v>
      </c>
      <c r="I155" s="57">
        <v>10</v>
      </c>
      <c r="J155" s="65" t="s">
        <v>29</v>
      </c>
      <c r="K155" s="59">
        <f t="shared" si="20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19"/>
        <v>5071500</v>
      </c>
      <c r="H156" s="79">
        <v>45254</v>
      </c>
      <c r="I156" s="57">
        <v>10</v>
      </c>
      <c r="J156" s="65" t="s">
        <v>29</v>
      </c>
      <c r="K156" s="59">
        <f t="shared" si="20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19"/>
        <v>2690000</v>
      </c>
      <c r="H157" s="79">
        <v>45238</v>
      </c>
      <c r="I157" s="57">
        <v>0</v>
      </c>
      <c r="J157" s="65" t="s">
        <v>29</v>
      </c>
      <c r="K157" s="59">
        <f t="shared" si="20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3">D158*F158</f>
        <v>130000</v>
      </c>
      <c r="H158" s="79">
        <v>45169</v>
      </c>
      <c r="I158" s="56"/>
      <c r="J158" s="56" t="s">
        <v>29</v>
      </c>
      <c r="K158" s="59">
        <f t="shared" si="20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3"/>
        <v>380000</v>
      </c>
      <c r="H159" s="79">
        <v>45181</v>
      </c>
      <c r="I159" s="56">
        <v>1</v>
      </c>
      <c r="J159" s="56" t="s">
        <v>25</v>
      </c>
      <c r="K159" s="59">
        <f t="shared" si="20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3"/>
        <v>420000</v>
      </c>
      <c r="H160" s="79">
        <v>45181</v>
      </c>
      <c r="I160" s="56"/>
      <c r="J160" s="56" t="s">
        <v>25</v>
      </c>
      <c r="K160" s="59">
        <f t="shared" si="20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3"/>
        <v>3224000</v>
      </c>
      <c r="H161" s="79">
        <v>45246</v>
      </c>
      <c r="I161" s="56">
        <v>0</v>
      </c>
      <c r="J161" s="56" t="s">
        <v>29</v>
      </c>
      <c r="K161" s="59">
        <f t="shared" si="20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3"/>
        <v>1950000</v>
      </c>
      <c r="H162" s="79">
        <v>45187</v>
      </c>
      <c r="I162" s="56"/>
      <c r="J162" s="56" t="s">
        <v>25</v>
      </c>
      <c r="K162" s="59">
        <f t="shared" si="20"/>
        <v>0</v>
      </c>
      <c r="L162" s="162"/>
      <c r="M162" s="169"/>
      <c r="N162" s="164"/>
      <c r="O162" s="165"/>
      <c r="P162" s="161"/>
      <c r="Q162" s="183"/>
      <c r="R162" s="77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3"/>
        <v>965000</v>
      </c>
      <c r="H163" s="79">
        <v>45187</v>
      </c>
      <c r="I163" s="56"/>
      <c r="J163" s="56" t="s">
        <v>25</v>
      </c>
      <c r="K163" s="59">
        <f t="shared" si="20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3"/>
        <v>2100000</v>
      </c>
      <c r="H164" s="79">
        <v>45187</v>
      </c>
      <c r="I164" s="56"/>
      <c r="J164" s="56" t="s">
        <v>25</v>
      </c>
      <c r="K164" s="59">
        <f t="shared" si="20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3"/>
        <v>585000</v>
      </c>
      <c r="H165" s="79">
        <v>45163</v>
      </c>
      <c r="I165" s="56">
        <v>1</v>
      </c>
      <c r="J165" s="56" t="s">
        <v>25</v>
      </c>
      <c r="K165" s="59">
        <f t="shared" si="20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3"/>
        <v>900000</v>
      </c>
      <c r="H166" s="59" t="s">
        <v>331</v>
      </c>
      <c r="I166" s="56">
        <v>1</v>
      </c>
      <c r="J166" s="56" t="s">
        <v>25</v>
      </c>
      <c r="K166" s="59">
        <f t="shared" si="20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3"/>
        <v>1120000</v>
      </c>
      <c r="H167" s="76" t="s">
        <v>331</v>
      </c>
      <c r="I167" s="56"/>
      <c r="J167" s="56" t="s">
        <v>25</v>
      </c>
      <c r="K167" s="59">
        <f t="shared" ref="K167:K208" si="24">I167*F167</f>
        <v>0</v>
      </c>
      <c r="L167" s="133"/>
      <c r="M167" s="163"/>
      <c r="N167" s="164"/>
      <c r="O167" s="165"/>
      <c r="P167" s="161"/>
      <c r="Q167" s="161"/>
      <c r="R167" s="77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3"/>
        <v>980000</v>
      </c>
      <c r="H168" s="76" t="s">
        <v>331</v>
      </c>
      <c r="I168" s="56">
        <v>5</v>
      </c>
      <c r="J168" s="56" t="s">
        <v>25</v>
      </c>
      <c r="K168" s="59">
        <f t="shared" si="24"/>
        <v>490000</v>
      </c>
      <c r="L168" s="133"/>
      <c r="M168" s="198"/>
      <c r="N168" s="164"/>
      <c r="O168" s="165"/>
      <c r="P168" s="161"/>
      <c r="Q168" s="145"/>
      <c r="R168" s="77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3"/>
        <v>880000</v>
      </c>
      <c r="H169" s="203">
        <v>44654</v>
      </c>
      <c r="I169" s="56"/>
      <c r="J169" s="56" t="s">
        <v>25</v>
      </c>
      <c r="K169" s="59">
        <f t="shared" si="24"/>
        <v>0</v>
      </c>
      <c r="L169" s="166"/>
      <c r="M169" s="198"/>
      <c r="N169" s="164"/>
      <c r="O169" s="165"/>
      <c r="P169" s="161"/>
      <c r="Q169" s="161"/>
      <c r="R169" s="77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3"/>
        <v>568000</v>
      </c>
      <c r="H170" s="203">
        <v>44654</v>
      </c>
      <c r="I170" s="56">
        <v>1</v>
      </c>
      <c r="J170" s="56" t="s">
        <v>25</v>
      </c>
      <c r="K170" s="59">
        <f t="shared" si="24"/>
        <v>284000</v>
      </c>
      <c r="L170" s="166"/>
      <c r="M170" s="198"/>
      <c r="N170" s="164"/>
      <c r="O170" s="165"/>
      <c r="P170" s="161"/>
      <c r="Q170" s="161"/>
      <c r="R170" s="77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3"/>
        <v>1400000</v>
      </c>
      <c r="H171" s="203">
        <v>44654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3"/>
        <v>985000</v>
      </c>
      <c r="H172" s="79">
        <v>45240</v>
      </c>
      <c r="I172" s="56"/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77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3"/>
        <v>3100000</v>
      </c>
      <c r="H173" s="56" t="s">
        <v>339</v>
      </c>
      <c r="I173" s="56">
        <v>0</v>
      </c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3"/>
        <v>1964000</v>
      </c>
      <c r="H174" s="2">
        <v>45205</v>
      </c>
      <c r="I174" s="56">
        <v>1</v>
      </c>
      <c r="J174" s="56" t="s">
        <v>25</v>
      </c>
      <c r="K174" s="59">
        <f t="shared" si="24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3"/>
        <v>2250000</v>
      </c>
      <c r="H175" s="79">
        <v>45241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3"/>
        <v>700000</v>
      </c>
      <c r="H176" s="79">
        <v>45240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3"/>
        <v>2490000</v>
      </c>
      <c r="H177" s="62" t="s">
        <v>344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3"/>
        <v>390000</v>
      </c>
      <c r="H178" s="204" t="s">
        <v>346</v>
      </c>
      <c r="I178" s="56">
        <v>0</v>
      </c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3"/>
        <v>1300000</v>
      </c>
      <c r="H179" s="62" t="s">
        <v>348</v>
      </c>
      <c r="I179" s="56"/>
      <c r="J179" s="56" t="s">
        <v>25</v>
      </c>
      <c r="K179" s="59">
        <f t="shared" si="24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3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5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20" sqref="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0.7109375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0.710937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784" t="s">
        <v>7738</v>
      </c>
      <c r="N6" s="57">
        <v>2</v>
      </c>
      <c r="O6" s="72" t="s">
        <v>703</v>
      </c>
      <c r="P6" s="829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f>1.11*18900</f>
        <v>20979.000000000004</v>
      </c>
      <c r="AG6" s="819">
        <f>AF6*AD6</f>
        <v>104895.00000000001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00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784" t="s">
        <v>7738</v>
      </c>
      <c r="N7" s="57">
        <v>10</v>
      </c>
      <c r="O7" s="72" t="s">
        <v>26</v>
      </c>
      <c r="P7" s="76">
        <v>3100</v>
      </c>
      <c r="Q7" s="819">
        <f t="shared" si="2"/>
        <v>31000</v>
      </c>
      <c r="R7" s="408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8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819">
        <f t="shared" ref="AG7:AG57" si="9"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486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784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08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819">
        <f t="shared" si="9"/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784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08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9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784" t="s">
        <v>88</v>
      </c>
      <c r="N10" s="57">
        <v>4</v>
      </c>
      <c r="O10" s="72" t="s">
        <v>29</v>
      </c>
      <c r="P10" s="76">
        <v>50000</v>
      </c>
      <c r="Q10" s="63">
        <f t="shared" ref="Q10:Q14" si="11">P10*N10</f>
        <v>200000</v>
      </c>
      <c r="R10" s="408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29200</v>
      </c>
      <c r="X10" s="63">
        <f t="shared" ref="X10:X42" si="12">W10*U10</f>
        <v>262800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9"/>
        <v>28000</v>
      </c>
      <c r="AH10" s="64" t="s">
        <v>6814</v>
      </c>
      <c r="AI10" s="56" t="s">
        <v>7384</v>
      </c>
      <c r="AJ10" s="60"/>
      <c r="AK10" s="264"/>
      <c r="AL10" s="264"/>
      <c r="AM10" s="469"/>
      <c r="AN10" s="562"/>
      <c r="AO10" s="471"/>
      <c r="AP10" s="63">
        <f t="shared" si="4"/>
        <v>0</v>
      </c>
      <c r="AQ10" s="56"/>
      <c r="AR10" s="56"/>
      <c r="AS10" s="486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784" t="s">
        <v>88</v>
      </c>
      <c r="N11" s="87">
        <v>10</v>
      </c>
      <c r="O11" s="72" t="s">
        <v>29</v>
      </c>
      <c r="P11" s="76">
        <v>200000</v>
      </c>
      <c r="Q11" s="63">
        <f t="shared" si="11"/>
        <v>2000000</v>
      </c>
      <c r="R11" s="408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2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9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784" t="s">
        <v>88</v>
      </c>
      <c r="N12" s="57">
        <v>10</v>
      </c>
      <c r="O12" s="72" t="s">
        <v>29</v>
      </c>
      <c r="P12" s="76">
        <v>50000</v>
      </c>
      <c r="Q12" s="63">
        <f t="shared" si="11"/>
        <v>500000</v>
      </c>
      <c r="R12" s="408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2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9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486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784" t="s">
        <v>88</v>
      </c>
      <c r="N13" s="57">
        <v>10</v>
      </c>
      <c r="O13" s="72" t="s">
        <v>29</v>
      </c>
      <c r="P13" s="62">
        <v>240000</v>
      </c>
      <c r="Q13" s="63">
        <f t="shared" si="11"/>
        <v>2400000</v>
      </c>
      <c r="R13" s="408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9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486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784" t="s">
        <v>88</v>
      </c>
      <c r="N14" s="57">
        <v>10</v>
      </c>
      <c r="O14" s="72" t="s">
        <v>29</v>
      </c>
      <c r="P14" s="62">
        <v>100000</v>
      </c>
      <c r="Q14" s="63">
        <f t="shared" si="11"/>
        <v>1000000</v>
      </c>
      <c r="R14" s="408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2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9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486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784" t="s">
        <v>59</v>
      </c>
      <c r="N15" s="57">
        <v>8</v>
      </c>
      <c r="O15" s="72" t="s">
        <v>26</v>
      </c>
      <c r="P15" s="76">
        <f>15675676/8*1.11</f>
        <v>2175000.0450000004</v>
      </c>
      <c r="Q15" s="712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2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819">
        <f t="shared" si="9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784" t="s">
        <v>59</v>
      </c>
      <c r="N16" s="57">
        <v>2</v>
      </c>
      <c r="O16" s="72" t="s">
        <v>29</v>
      </c>
      <c r="P16" s="76">
        <f>6441441/2*1.11</f>
        <v>3574999.7550000004</v>
      </c>
      <c r="Q16" s="712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2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819">
        <f t="shared" si="9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84" t="s">
        <v>7734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2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819">
        <f t="shared" si="9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784" t="s">
        <v>7783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825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819">
        <f t="shared" si="9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3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784" t="s">
        <v>7783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825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2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819">
        <f t="shared" si="9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3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784" t="s">
        <v>7736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819">
        <f t="shared" si="12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819">
        <f t="shared" si="9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784" t="s">
        <v>7853</v>
      </c>
      <c r="N21" s="106">
        <v>1</v>
      </c>
      <c r="O21" s="72" t="s">
        <v>29</v>
      </c>
      <c r="P21" s="204">
        <v>100000</v>
      </c>
      <c r="Q21" s="819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819">
        <f t="shared" si="12"/>
        <v>31000</v>
      </c>
      <c r="Y21" s="408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9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784" t="s">
        <v>7775</v>
      </c>
      <c r="N22" s="57">
        <v>1</v>
      </c>
      <c r="O22" s="72" t="s">
        <v>6665</v>
      </c>
      <c r="P22" s="62">
        <v>1052500</v>
      </c>
      <c r="Q22" s="712">
        <f t="shared" si="2"/>
        <v>1052500</v>
      </c>
      <c r="R22" s="64" t="s">
        <v>7910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4">W22*U22</f>
        <v>20000</v>
      </c>
      <c r="Y22" s="408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9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784" t="s">
        <v>7785</v>
      </c>
      <c r="N23" s="61">
        <v>45</v>
      </c>
      <c r="O23" s="72" t="s">
        <v>29</v>
      </c>
      <c r="P23" s="76">
        <v>500</v>
      </c>
      <c r="Q23" s="819">
        <f t="shared" si="2"/>
        <v>22500</v>
      </c>
      <c r="R23" s="408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819">
        <f t="shared" si="14"/>
        <v>22500</v>
      </c>
      <c r="Y23" s="408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si="9"/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784" t="s">
        <v>7428</v>
      </c>
      <c r="N24" s="57">
        <v>1</v>
      </c>
      <c r="O24" s="72" t="s">
        <v>29</v>
      </c>
      <c r="P24" s="76">
        <v>500000</v>
      </c>
      <c r="Q24" s="819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2</v>
      </c>
      <c r="V24" s="69" t="s">
        <v>203</v>
      </c>
      <c r="W24" s="77">
        <v>29000</v>
      </c>
      <c r="X24" s="63">
        <f t="shared" si="12"/>
        <v>58000</v>
      </c>
      <c r="Y24" s="408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9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3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784" t="s">
        <v>7428</v>
      </c>
      <c r="N25" s="57">
        <v>1</v>
      </c>
      <c r="O25" s="72" t="s">
        <v>29</v>
      </c>
      <c r="P25" s="76">
        <v>200000</v>
      </c>
      <c r="Q25" s="819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2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9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3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2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9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3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2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si="9"/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3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2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9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7854</v>
      </c>
      <c r="M29" s="784" t="s">
        <v>7742</v>
      </c>
      <c r="N29" s="129" t="s">
        <v>388</v>
      </c>
      <c r="O29" s="72" t="s">
        <v>7797</v>
      </c>
      <c r="P29" s="76">
        <v>15000</v>
      </c>
      <c r="Q29" s="819">
        <f t="shared" si="2"/>
        <v>30000</v>
      </c>
      <c r="R29" s="64" t="s">
        <v>433</v>
      </c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2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9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2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9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17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9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2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9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>SUM(Q6:Q32)</f>
        <v>41105999.870000005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2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>SUM(AG6:AG32)</f>
        <v>11883895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819">
        <f t="shared" si="12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9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819">
        <f t="shared" si="12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9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9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9"/>
        <v>0</v>
      </c>
      <c r="AH36" s="64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9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819">
        <f t="shared" ref="X37" si="20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9"/>
        <v>0</v>
      </c>
      <c r="AH37" s="64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9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9"/>
        <v>0</v>
      </c>
      <c r="AH38" s="64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9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2"/>
        <v>0</v>
      </c>
      <c r="Y39" s="64"/>
      <c r="Z39" s="264"/>
      <c r="AB39" s="56"/>
      <c r="AC39" s="56"/>
      <c r="AD39" s="57"/>
      <c r="AE39" s="72"/>
      <c r="AF39" s="62"/>
      <c r="AG39" s="63">
        <f t="shared" si="9"/>
        <v>0</v>
      </c>
      <c r="AH39" s="64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9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9"/>
        <v>0</v>
      </c>
      <c r="AH40" s="64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9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55" t="s">
        <v>7854</v>
      </c>
      <c r="T41" s="784" t="s">
        <v>7742</v>
      </c>
      <c r="U41" s="129" t="s">
        <v>388</v>
      </c>
      <c r="V41" s="72" t="s">
        <v>7797</v>
      </c>
      <c r="W41" s="76">
        <v>15000</v>
      </c>
      <c r="X41" s="819">
        <f t="shared" si="12"/>
        <v>30000</v>
      </c>
      <c r="Y41" s="64" t="s">
        <v>433</v>
      </c>
      <c r="Z41" s="56"/>
      <c r="AB41" s="56"/>
      <c r="AC41" s="56"/>
      <c r="AD41" s="57"/>
      <c r="AE41" s="72"/>
      <c r="AF41" s="62"/>
      <c r="AG41" s="63">
        <f t="shared" si="9"/>
        <v>0</v>
      </c>
      <c r="AH41" s="64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9"/>
        <v>360000</v>
      </c>
      <c r="L42" s="55"/>
      <c r="M42" s="56"/>
      <c r="N42" s="129"/>
      <c r="O42" s="56"/>
      <c r="P42" s="117"/>
      <c r="Q42" s="63">
        <f t="shared" ref="Q42:Q105" si="21">P43*N43</f>
        <v>0</v>
      </c>
      <c r="R42" s="64"/>
      <c r="S42" s="56"/>
      <c r="T42" s="56"/>
      <c r="U42" s="83"/>
      <c r="V42" s="56"/>
      <c r="W42" s="77"/>
      <c r="X42" s="63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9"/>
        <v>0</v>
      </c>
      <c r="AH42" s="64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9"/>
        <v>1480000</v>
      </c>
      <c r="L43" s="55"/>
      <c r="M43" s="56"/>
      <c r="N43" s="129"/>
      <c r="O43" s="56"/>
      <c r="P43" s="117"/>
      <c r="Q43" s="63">
        <f t="shared" si="21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08"/>
      <c r="Z43" s="56"/>
      <c r="AA43" s="135"/>
      <c r="AB43" s="56"/>
      <c r="AC43" s="56"/>
      <c r="AD43" s="57"/>
      <c r="AE43" s="72"/>
      <c r="AF43" s="62"/>
      <c r="AG43" s="63">
        <f t="shared" si="9"/>
        <v>0</v>
      </c>
      <c r="AH43" s="64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9"/>
        <v>500000</v>
      </c>
      <c r="L44" s="55"/>
      <c r="M44" s="56"/>
      <c r="N44" s="699"/>
      <c r="O44" s="56"/>
      <c r="P44" s="117"/>
      <c r="Q44" s="63">
        <f t="shared" ref="Q44:Q51" si="22">P44*N44</f>
        <v>0</v>
      </c>
      <c r="R44" s="64"/>
      <c r="S44" s="56"/>
      <c r="T44" s="56"/>
      <c r="U44" s="57"/>
      <c r="V44" s="72"/>
      <c r="W44" s="76"/>
      <c r="X44" s="63"/>
      <c r="Y44" s="408"/>
      <c r="Z44" s="56"/>
      <c r="AA44" s="135"/>
      <c r="AB44" s="56"/>
      <c r="AC44" s="56"/>
      <c r="AD44" s="57"/>
      <c r="AE44" s="72"/>
      <c r="AF44" s="62"/>
      <c r="AG44" s="63">
        <f t="shared" si="9"/>
        <v>0</v>
      </c>
      <c r="AH44" s="64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9"/>
        <v>0</v>
      </c>
      <c r="L45" s="55"/>
      <c r="M45" s="56"/>
      <c r="N45" s="129"/>
      <c r="O45" s="56"/>
      <c r="P45" s="117"/>
      <c r="Q45" s="63">
        <f t="shared" si="22"/>
        <v>0</v>
      </c>
      <c r="R45" s="64"/>
      <c r="S45" s="56"/>
      <c r="T45" s="56"/>
      <c r="U45" s="57"/>
      <c r="V45" s="152"/>
      <c r="W45" s="76"/>
      <c r="X45" s="63">
        <f>SUM(X6:X44)</f>
        <v>9299338.987999998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9"/>
        <v>0</v>
      </c>
      <c r="AH45" s="64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9"/>
        <v>0</v>
      </c>
      <c r="L46" s="55"/>
      <c r="M46" s="56"/>
      <c r="N46" s="129"/>
      <c r="O46" s="56"/>
      <c r="P46" s="117"/>
      <c r="Q46" s="63">
        <f t="shared" si="22"/>
        <v>0</v>
      </c>
      <c r="R46" s="64"/>
      <c r="S46" s="55"/>
      <c r="T46" s="65"/>
      <c r="U46" s="57"/>
      <c r="V46" s="68"/>
      <c r="W46" s="76"/>
      <c r="X46" s="712">
        <f t="shared" ref="X46:X78" si="23"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9"/>
        <v>0</v>
      </c>
      <c r="AH46" s="64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9"/>
        <v>180000</v>
      </c>
      <c r="L47" s="56"/>
      <c r="M47" s="56"/>
      <c r="N47" s="129"/>
      <c r="O47" s="56"/>
      <c r="P47" s="62"/>
      <c r="Q47" s="63">
        <f t="shared" si="22"/>
        <v>0</v>
      </c>
      <c r="R47" s="64"/>
      <c r="S47" s="74"/>
      <c r="T47" s="56"/>
      <c r="U47" s="57"/>
      <c r="V47" s="72"/>
      <c r="W47" s="62"/>
      <c r="X47" s="471">
        <f>SUM(X45,AG33)</f>
        <v>21183233.987999998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9"/>
        <v>0</v>
      </c>
      <c r="AH47" s="64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9"/>
        <v>0</v>
      </c>
      <c r="L48" s="56"/>
      <c r="M48" s="56"/>
      <c r="N48" s="130"/>
      <c r="O48" s="56"/>
      <c r="P48" s="131"/>
      <c r="Q48" s="63">
        <f t="shared" si="22"/>
        <v>0</v>
      </c>
      <c r="R48" s="64"/>
      <c r="S48" s="264"/>
      <c r="T48" s="264"/>
      <c r="U48" s="469"/>
      <c r="V48" s="562"/>
      <c r="W48" s="753"/>
      <c r="X48" s="63">
        <f t="shared" si="2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9"/>
        <v>0</v>
      </c>
      <c r="AH48" s="64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9"/>
        <v>800000</v>
      </c>
      <c r="L49" s="55"/>
      <c r="M49" s="56"/>
      <c r="N49" s="129"/>
      <c r="O49" s="56"/>
      <c r="P49" s="62"/>
      <c r="Q49" s="63">
        <f t="shared" si="22"/>
        <v>0</v>
      </c>
      <c r="R49" s="64"/>
      <c r="S49" s="56"/>
      <c r="T49" s="56"/>
      <c r="U49" s="61"/>
      <c r="V49" s="72"/>
      <c r="W49" s="76"/>
      <c r="X49" s="63">
        <f t="shared" si="23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9"/>
        <v>0</v>
      </c>
      <c r="AH49" s="64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9"/>
        <v>0</v>
      </c>
      <c r="L50" s="55"/>
      <c r="M50" s="56"/>
      <c r="N50" s="120"/>
      <c r="O50" s="56"/>
      <c r="P50" s="121"/>
      <c r="Q50" s="63">
        <f t="shared" si="22"/>
        <v>0</v>
      </c>
      <c r="R50" s="64"/>
      <c r="S50" s="56"/>
      <c r="T50" s="56"/>
      <c r="U50" s="83"/>
      <c r="V50" s="56"/>
      <c r="W50" s="77"/>
      <c r="X50" s="63">
        <f t="shared" si="2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9"/>
        <v>0</v>
      </c>
      <c r="AH50" s="64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9"/>
        <v>220000</v>
      </c>
      <c r="L51" s="56"/>
      <c r="M51" s="80"/>
      <c r="N51" s="116"/>
      <c r="O51" s="56"/>
      <c r="P51" s="117"/>
      <c r="Q51" s="63">
        <f t="shared" si="22"/>
        <v>0</v>
      </c>
      <c r="R51" s="64"/>
      <c r="S51" s="56"/>
      <c r="T51" s="56"/>
      <c r="U51" s="83"/>
      <c r="V51" s="56"/>
      <c r="W51" s="77"/>
      <c r="X51" s="63">
        <f t="shared" si="2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9"/>
        <v>0</v>
      </c>
      <c r="AH51" s="64"/>
      <c r="AI51" s="56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9"/>
        <v>0</v>
      </c>
      <c r="L52" s="56"/>
      <c r="M52" s="80"/>
      <c r="N52" s="120"/>
      <c r="O52" s="56"/>
      <c r="P52" s="121"/>
      <c r="Q52" s="63">
        <f t="shared" si="21"/>
        <v>0</v>
      </c>
      <c r="R52" s="64"/>
      <c r="S52" s="56"/>
      <c r="T52" s="56"/>
      <c r="U52" s="57"/>
      <c r="V52" s="56"/>
      <c r="W52" s="59"/>
      <c r="X52" s="63">
        <f t="shared" si="2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9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9"/>
        <v>110000</v>
      </c>
      <c r="L53" s="81"/>
      <c r="M53" s="80"/>
      <c r="N53" s="57"/>
      <c r="O53" s="56"/>
      <c r="P53" s="77"/>
      <c r="Q53" s="63">
        <f t="shared" si="21"/>
        <v>0</v>
      </c>
      <c r="R53" s="64"/>
      <c r="S53" s="74"/>
      <c r="T53" s="56"/>
      <c r="U53" s="57"/>
      <c r="V53" s="72"/>
      <c r="W53" s="76"/>
      <c r="X53" s="63">
        <f t="shared" si="23"/>
        <v>0</v>
      </c>
      <c r="Y53" s="64"/>
      <c r="Z53" s="56"/>
      <c r="AB53" s="56"/>
      <c r="AC53" s="56"/>
      <c r="AD53" s="57"/>
      <c r="AE53" s="72"/>
      <c r="AF53" s="62"/>
      <c r="AG53" s="63">
        <f t="shared" si="9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9"/>
        <v>2275000</v>
      </c>
      <c r="L54" s="56"/>
      <c r="M54" s="56"/>
      <c r="N54" s="57"/>
      <c r="O54" s="56"/>
      <c r="P54" s="62"/>
      <c r="Q54" s="63">
        <f t="shared" si="21"/>
        <v>0</v>
      </c>
      <c r="R54" s="64"/>
      <c r="S54" s="55"/>
      <c r="T54" s="56"/>
      <c r="U54" s="57"/>
      <c r="V54" s="72"/>
      <c r="W54" s="67"/>
      <c r="X54" s="63">
        <f t="shared" si="23"/>
        <v>0</v>
      </c>
      <c r="Y54" s="64"/>
      <c r="Z54" s="56"/>
      <c r="AB54" s="56"/>
      <c r="AC54" s="56"/>
      <c r="AD54" s="57"/>
      <c r="AE54" s="72"/>
      <c r="AF54" s="62"/>
      <c r="AG54" s="63">
        <f t="shared" si="9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9"/>
        <v>0</v>
      </c>
      <c r="L55" s="56"/>
      <c r="M55" s="137"/>
      <c r="N55" s="138"/>
      <c r="O55" s="56"/>
      <c r="P55" s="139"/>
      <c r="Q55" s="63">
        <f t="shared" si="21"/>
        <v>0</v>
      </c>
      <c r="R55" s="64"/>
      <c r="S55" s="55"/>
      <c r="T55" s="56"/>
      <c r="U55" s="57"/>
      <c r="V55" s="72"/>
      <c r="W55" s="67"/>
      <c r="X55" s="63">
        <f t="shared" si="23"/>
        <v>0</v>
      </c>
      <c r="Y55" s="64"/>
      <c r="Z55" s="56"/>
      <c r="AB55" s="56"/>
      <c r="AC55" s="56"/>
      <c r="AD55" s="57"/>
      <c r="AE55" s="72"/>
      <c r="AF55" s="62"/>
      <c r="AG55" s="63">
        <f t="shared" si="9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9"/>
        <v>1716000</v>
      </c>
      <c r="L56" s="56"/>
      <c r="M56" s="137"/>
      <c r="N56" s="140"/>
      <c r="O56" s="56"/>
      <c r="P56" s="141"/>
      <c r="Q56" s="63">
        <f t="shared" si="21"/>
        <v>0</v>
      </c>
      <c r="R56" s="64"/>
      <c r="S56" s="55"/>
      <c r="T56" s="75"/>
      <c r="U56" s="57"/>
      <c r="V56" s="68"/>
      <c r="W56" s="77"/>
      <c r="X56" s="63">
        <f t="shared" si="23"/>
        <v>0</v>
      </c>
      <c r="Y56" s="64"/>
      <c r="Z56" s="56"/>
      <c r="AB56" s="56"/>
      <c r="AC56" s="56"/>
      <c r="AD56" s="57"/>
      <c r="AE56" s="72"/>
      <c r="AF56" s="62"/>
      <c r="AG56" s="63">
        <f t="shared" si="9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9"/>
        <v>0</v>
      </c>
      <c r="L57" s="56"/>
      <c r="M57" s="137"/>
      <c r="N57" s="140"/>
      <c r="O57" s="56"/>
      <c r="P57" s="141"/>
      <c r="Q57" s="63">
        <f t="shared" si="21"/>
        <v>0</v>
      </c>
      <c r="R57" s="64"/>
      <c r="S57" s="56"/>
      <c r="T57" s="56"/>
      <c r="U57" s="57"/>
      <c r="V57" s="69"/>
      <c r="W57" s="77"/>
      <c r="X57" s="63">
        <f t="shared" si="23"/>
        <v>0</v>
      </c>
      <c r="Y57" s="64"/>
      <c r="Z57" s="56"/>
      <c r="AB57" s="56"/>
      <c r="AC57" s="56"/>
      <c r="AD57" s="57"/>
      <c r="AE57" s="72"/>
      <c r="AF57" s="62"/>
      <c r="AG57" s="63">
        <f t="shared" si="9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1"/>
        <v>0</v>
      </c>
      <c r="R58" s="64"/>
      <c r="S58" s="56"/>
      <c r="T58" s="56"/>
      <c r="U58" s="83"/>
      <c r="V58" s="56"/>
      <c r="W58" s="77"/>
      <c r="X58" s="63">
        <f t="shared" si="2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9"/>
        <v>0</v>
      </c>
      <c r="L59" s="68"/>
      <c r="M59" s="137"/>
      <c r="N59" s="116"/>
      <c r="O59" s="56"/>
      <c r="P59" s="117"/>
      <c r="Q59" s="63">
        <f t="shared" si="21"/>
        <v>0</v>
      </c>
      <c r="R59" s="64"/>
      <c r="S59" s="55"/>
      <c r="T59" s="56"/>
      <c r="U59" s="57"/>
      <c r="V59" s="72"/>
      <c r="W59" s="62"/>
      <c r="X59" s="63">
        <f t="shared" si="2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9"/>
        <v>80000</v>
      </c>
      <c r="L60" s="56"/>
      <c r="M60" s="137"/>
      <c r="N60" s="138"/>
      <c r="O60" s="56"/>
      <c r="P60" s="139"/>
      <c r="Q60" s="63">
        <f t="shared" si="21"/>
        <v>0</v>
      </c>
      <c r="R60" s="64"/>
      <c r="S60" s="56"/>
      <c r="T60" s="80"/>
      <c r="U60" s="83"/>
      <c r="V60" s="81" t="s">
        <v>25</v>
      </c>
      <c r="W60" s="77"/>
      <c r="X60" s="63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9"/>
        <v>0</v>
      </c>
      <c r="L61" s="56"/>
      <c r="M61" s="137"/>
      <c r="N61" s="116"/>
      <c r="O61" s="56"/>
      <c r="P61" s="117"/>
      <c r="Q61" s="63">
        <f t="shared" si="21"/>
        <v>0</v>
      </c>
      <c r="R61" s="64"/>
      <c r="S61" s="56"/>
      <c r="T61" s="56"/>
      <c r="U61" s="56"/>
      <c r="V61" s="56" t="s">
        <v>25</v>
      </c>
      <c r="W61" s="56"/>
      <c r="X61" s="204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9"/>
        <v>288000</v>
      </c>
      <c r="L62" s="56"/>
      <c r="M62" s="137"/>
      <c r="N62" s="116"/>
      <c r="O62" s="56"/>
      <c r="P62" s="117"/>
      <c r="Q62" s="63">
        <f t="shared" si="21"/>
        <v>0</v>
      </c>
      <c r="R62" s="64"/>
      <c r="S62" s="55"/>
      <c r="T62" s="56"/>
      <c r="U62" s="57"/>
      <c r="V62" s="72" t="s">
        <v>29</v>
      </c>
      <c r="W62" s="117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9"/>
        <v>312000</v>
      </c>
      <c r="L63" s="56"/>
      <c r="M63" s="137"/>
      <c r="N63" s="116"/>
      <c r="O63" s="56"/>
      <c r="P63" s="117"/>
      <c r="Q63" s="63">
        <f t="shared" si="21"/>
        <v>0</v>
      </c>
      <c r="R63" s="64"/>
      <c r="S63" s="56"/>
      <c r="T63" s="71"/>
      <c r="U63" s="57"/>
      <c r="V63" s="72" t="s">
        <v>29</v>
      </c>
      <c r="W63" s="6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9"/>
        <v>414000</v>
      </c>
      <c r="L64" s="56"/>
      <c r="M64" s="56"/>
      <c r="N64" s="107"/>
      <c r="O64" s="56"/>
      <c r="P64" s="58"/>
      <c r="Q64" s="63">
        <f t="shared" si="21"/>
        <v>0</v>
      </c>
      <c r="R64" s="56"/>
      <c r="S64" s="74"/>
      <c r="T64" s="56"/>
      <c r="U64" s="57"/>
      <c r="V64" s="72" t="s">
        <v>25</v>
      </c>
      <c r="W64" s="62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9"/>
        <v>125000</v>
      </c>
      <c r="L65" s="56"/>
      <c r="M65" s="56"/>
      <c r="N65" s="56"/>
      <c r="O65" s="56"/>
      <c r="P65" s="58"/>
      <c r="Q65" s="63">
        <f t="shared" si="21"/>
        <v>0</v>
      </c>
      <c r="R65" s="56"/>
      <c r="S65" s="56"/>
      <c r="T65" s="56"/>
      <c r="U65" s="61"/>
      <c r="V65" s="72"/>
      <c r="W65" s="76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9"/>
        <v>675000</v>
      </c>
      <c r="L66" s="56"/>
      <c r="M66" s="56"/>
      <c r="N66" s="56"/>
      <c r="O66" s="56"/>
      <c r="P66" s="58"/>
      <c r="Q66" s="63">
        <f t="shared" si="21"/>
        <v>0</v>
      </c>
      <c r="R66" s="56"/>
      <c r="S66" s="56"/>
      <c r="T66" s="56"/>
      <c r="U66" s="57"/>
      <c r="V66" s="72"/>
      <c r="W66" s="62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9"/>
        <v>0</v>
      </c>
      <c r="L67" s="56"/>
      <c r="M67" s="56"/>
      <c r="N67" s="56"/>
      <c r="O67" s="56"/>
      <c r="P67" s="56"/>
      <c r="Q67" s="63">
        <f t="shared" si="21"/>
        <v>0</v>
      </c>
      <c r="R67" s="56"/>
      <c r="S67" s="56"/>
      <c r="T67" s="56"/>
      <c r="U67" s="129"/>
      <c r="V67" s="72"/>
      <c r="W67" s="117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9"/>
        <v>1541475</v>
      </c>
      <c r="L68" s="56"/>
      <c r="M68" s="56"/>
      <c r="N68" s="56"/>
      <c r="O68" s="56"/>
      <c r="P68" s="56"/>
      <c r="Q68" s="63">
        <f t="shared" si="21"/>
        <v>0</v>
      </c>
      <c r="R68" s="56"/>
      <c r="S68" s="56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1"/>
        <v>0</v>
      </c>
      <c r="R69" s="56"/>
      <c r="S69" s="81"/>
      <c r="T69" s="71"/>
      <c r="U69" s="57"/>
      <c r="V69" s="72"/>
      <c r="W69" s="62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1"/>
        <v>0</v>
      </c>
      <c r="R70" s="56"/>
      <c r="S70" s="56"/>
      <c r="T70" s="56"/>
      <c r="U70" s="57"/>
      <c r="V70" s="72"/>
      <c r="W70" s="7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1"/>
        <v>0</v>
      </c>
      <c r="R71" s="56"/>
      <c r="S71" s="74"/>
      <c r="T71" s="56"/>
      <c r="U71" s="57"/>
      <c r="V71" s="72"/>
      <c r="W71" s="62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1"/>
        <v>0</v>
      </c>
      <c r="R72" s="56"/>
      <c r="S72" s="56"/>
      <c r="T72" s="56"/>
      <c r="U72" s="129"/>
      <c r="V72" s="72"/>
      <c r="W72" s="11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1"/>
        <v>0</v>
      </c>
      <c r="R73" s="56"/>
      <c r="S73" s="56"/>
      <c r="T73" s="56"/>
      <c r="U73" s="83"/>
      <c r="V73" s="81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1"/>
        <v>0</v>
      </c>
      <c r="R74" s="56"/>
      <c r="S74" s="55"/>
      <c r="T74" s="75"/>
      <c r="U74" s="57"/>
      <c r="V74" s="66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1"/>
        <v>0</v>
      </c>
      <c r="R75" s="56"/>
      <c r="S75" s="56"/>
      <c r="T75" s="56"/>
      <c r="U75" s="109"/>
      <c r="V75" s="69"/>
      <c r="W75" s="77"/>
      <c r="X75" s="63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1"/>
        <v>0</v>
      </c>
      <c r="R76" s="56"/>
      <c r="S76" s="56"/>
      <c r="T76" s="56"/>
      <c r="U76" s="109"/>
      <c r="V76" s="69"/>
      <c r="W76" s="77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1"/>
        <v>0</v>
      </c>
      <c r="R77" s="56"/>
      <c r="S77" s="56"/>
      <c r="T77" s="56"/>
      <c r="U77" s="109"/>
      <c r="V77" s="69"/>
      <c r="W77" s="7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1"/>
        <v>0</v>
      </c>
      <c r="R78" s="56"/>
      <c r="S78" s="55"/>
      <c r="T78" s="56"/>
      <c r="U78" s="57"/>
      <c r="V78" s="72"/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1"/>
        <v>0</v>
      </c>
      <c r="R79" s="56"/>
      <c r="S79" s="55"/>
      <c r="T79" s="56"/>
      <c r="U79" s="61"/>
      <c r="V79" s="72"/>
      <c r="W79" s="62"/>
      <c r="X79" s="63">
        <f t="shared" ref="X79:X142" si="25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1"/>
        <v>0</v>
      </c>
      <c r="R80" s="56"/>
      <c r="S80" s="55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1"/>
        <v>0</v>
      </c>
      <c r="R81" s="56"/>
      <c r="S81" s="56"/>
      <c r="T81" s="72"/>
      <c r="U81" s="699"/>
      <c r="V81" s="72"/>
      <c r="W81" s="11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1"/>
        <v>0</v>
      </c>
      <c r="R82" s="56"/>
      <c r="S82" s="55"/>
      <c r="T82" s="56"/>
      <c r="U82" s="57"/>
      <c r="V82" s="72"/>
      <c r="W82" s="62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1"/>
        <v>0</v>
      </c>
      <c r="R83" s="56"/>
      <c r="S83" s="55"/>
      <c r="T83" s="56"/>
      <c r="U83" s="57"/>
      <c r="V83" s="72"/>
      <c r="W83" s="62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1"/>
        <v>0</v>
      </c>
      <c r="R84" s="56"/>
      <c r="S84" s="55"/>
      <c r="T84" s="56"/>
      <c r="U84" s="57"/>
      <c r="V84" s="72"/>
      <c r="W84" s="117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1"/>
        <v>0</v>
      </c>
      <c r="R85" s="56"/>
      <c r="S85" s="56"/>
      <c r="T85" s="56"/>
      <c r="U85" s="129"/>
      <c r="V85" s="72"/>
      <c r="W85" s="117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8710000</v>
      </c>
      <c r="L86" s="56"/>
      <c r="M86" s="56"/>
      <c r="N86" s="56"/>
      <c r="O86" s="56"/>
      <c r="P86" s="56"/>
      <c r="Q86" s="63">
        <f t="shared" si="21"/>
        <v>0</v>
      </c>
      <c r="R86" s="56"/>
      <c r="S86" s="56"/>
      <c r="T86" s="56"/>
      <c r="U86" s="57"/>
      <c r="V86" s="72"/>
      <c r="W86" s="62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9227200</v>
      </c>
      <c r="L87" s="56"/>
      <c r="M87" s="56"/>
      <c r="N87" s="56"/>
      <c r="O87" s="56"/>
      <c r="P87" s="56"/>
      <c r="Q87" s="63">
        <f t="shared" si="21"/>
        <v>0</v>
      </c>
      <c r="R87" s="56"/>
      <c r="S87" s="56"/>
      <c r="T87" s="56"/>
      <c r="U87" s="57"/>
      <c r="V87" s="72"/>
      <c r="W87" s="62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1"/>
        <v>0</v>
      </c>
      <c r="R88" s="56"/>
      <c r="S88" s="68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1"/>
        <v>0</v>
      </c>
      <c r="R89" s="56"/>
      <c r="S89" s="56"/>
      <c r="T89" s="56"/>
      <c r="U89" s="61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1"/>
        <v>0</v>
      </c>
      <c r="R90" s="56"/>
      <c r="S90" s="95"/>
      <c r="T90" s="56"/>
      <c r="U90" s="83"/>
      <c r="V90" s="72"/>
      <c r="W90" s="7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1"/>
        <v>0</v>
      </c>
      <c r="R91" s="56"/>
      <c r="S91" s="56"/>
      <c r="T91" s="71"/>
      <c r="U91" s="56"/>
      <c r="V91" s="72"/>
      <c r="W91" s="58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5986000</v>
      </c>
      <c r="L92" s="56"/>
      <c r="M92" s="56"/>
      <c r="N92" s="56"/>
      <c r="O92" s="56"/>
      <c r="P92" s="56"/>
      <c r="Q92" s="63">
        <f t="shared" si="21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1"/>
        <v>0</v>
      </c>
      <c r="R93" s="56"/>
      <c r="S93" s="55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1"/>
        <v>0</v>
      </c>
      <c r="R94" s="56"/>
      <c r="S94" s="55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1"/>
        <v>0</v>
      </c>
      <c r="R95" s="56"/>
      <c r="S95" s="56"/>
      <c r="T95" s="74"/>
      <c r="U95" s="57"/>
      <c r="V95" s="72"/>
      <c r="W95" s="77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1"/>
        <v>0</v>
      </c>
      <c r="R96" s="56"/>
      <c r="S96" s="55"/>
      <c r="T96" s="75"/>
      <c r="U96" s="57"/>
      <c r="V96" s="72"/>
      <c r="W96" s="76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1"/>
        <v>0</v>
      </c>
      <c r="R97" s="56"/>
      <c r="S97" s="56"/>
      <c r="T97" s="71"/>
      <c r="U97" s="699"/>
      <c r="V97" s="72"/>
      <c r="W97" s="62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19"/>
        <v>96000</v>
      </c>
      <c r="L98" s="56"/>
      <c r="M98" s="56"/>
      <c r="N98" s="56"/>
      <c r="O98" s="56"/>
      <c r="P98" s="56"/>
      <c r="Q98" s="63">
        <f t="shared" si="21"/>
        <v>0</v>
      </c>
      <c r="R98" s="56"/>
      <c r="S98" s="56"/>
      <c r="T98" s="56"/>
      <c r="U98" s="57"/>
      <c r="V98" s="72"/>
      <c r="W98" s="77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19"/>
        <v>140000</v>
      </c>
      <c r="L99" s="56"/>
      <c r="M99" s="56"/>
      <c r="N99" s="56"/>
      <c r="O99" s="56"/>
      <c r="P99" s="56"/>
      <c r="Q99" s="63">
        <f t="shared" si="21"/>
        <v>0</v>
      </c>
      <c r="R99" s="56"/>
      <c r="S99" s="56"/>
      <c r="T99" s="56"/>
      <c r="U99" s="61"/>
      <c r="V99" s="72"/>
      <c r="W99" s="76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19"/>
        <v>690000</v>
      </c>
      <c r="L100" s="56"/>
      <c r="M100" s="56"/>
      <c r="N100" s="56"/>
      <c r="O100" s="56"/>
      <c r="P100" s="56"/>
      <c r="Q100" s="63">
        <f t="shared" si="21"/>
        <v>0</v>
      </c>
      <c r="R100" s="56"/>
      <c r="S100" s="55"/>
      <c r="T100" s="56"/>
      <c r="U100" s="57"/>
      <c r="V100" s="72"/>
      <c r="W100" s="76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19"/>
        <v>516084</v>
      </c>
      <c r="L101" s="56"/>
      <c r="M101" s="56"/>
      <c r="N101" s="56"/>
      <c r="O101" s="56"/>
      <c r="P101" s="56"/>
      <c r="Q101" s="63">
        <f t="shared" si="21"/>
        <v>0</v>
      </c>
      <c r="R101" s="56"/>
      <c r="S101" s="56"/>
      <c r="T101" s="71"/>
      <c r="U101" s="699"/>
      <c r="V101" s="72"/>
      <c r="W101" s="62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1"/>
        <v>0</v>
      </c>
      <c r="R102" s="56"/>
      <c r="S102" s="55"/>
      <c r="T102" s="56"/>
      <c r="U102" s="700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1"/>
        <v>0</v>
      </c>
      <c r="R103" s="56"/>
      <c r="S103" s="55"/>
      <c r="T103" s="75"/>
      <c r="U103" s="61"/>
      <c r="V103" s="72"/>
      <c r="W103" s="77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1"/>
        <v>0</v>
      </c>
      <c r="R104" s="56"/>
      <c r="S104" s="55"/>
      <c r="T104" s="71"/>
      <c r="U104" s="699"/>
      <c r="V104" s="72"/>
      <c r="W104" s="62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1"/>
        <v>0</v>
      </c>
      <c r="R105" s="56"/>
      <c r="S105" s="55"/>
      <c r="T105" s="71"/>
      <c r="U105" s="699"/>
      <c r="V105" s="72"/>
      <c r="W105" s="62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699"/>
      <c r="V106" s="72"/>
      <c r="W106" s="62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699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699"/>
      <c r="V108" s="72"/>
      <c r="W108" s="62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ref="Q109:Q126" si="28">P110*N110</f>
        <v>0</v>
      </c>
      <c r="R109" s="56"/>
      <c r="S109" s="55"/>
      <c r="T109" s="71"/>
      <c r="U109" s="699"/>
      <c r="V109" s="72"/>
      <c r="W109" s="62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1"/>
      <c r="U110" s="699"/>
      <c r="V110" s="72"/>
      <c r="W110" s="62"/>
      <c r="X110" s="63">
        <f t="shared" si="25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699"/>
      <c r="V111" s="72"/>
      <c r="W111" s="62"/>
      <c r="X111" s="63">
        <f t="shared" si="25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699"/>
      <c r="V112" s="72"/>
      <c r="W112" s="62"/>
      <c r="X112" s="63">
        <f t="shared" si="25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68"/>
      <c r="T113" s="71"/>
      <c r="U113" s="699"/>
      <c r="V113" s="72"/>
      <c r="W113" s="62"/>
      <c r="X113" s="63">
        <f t="shared" si="25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68"/>
      <c r="T114" s="56" t="s">
        <v>2</v>
      </c>
      <c r="U114" s="698"/>
      <c r="V114" s="66"/>
      <c r="W114" s="62"/>
      <c r="X114" s="63">
        <f t="shared" si="25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68"/>
      <c r="T115" s="56" t="s">
        <v>2</v>
      </c>
      <c r="U115" s="698"/>
      <c r="V115" s="66"/>
      <c r="W115" s="62"/>
      <c r="X115" s="63">
        <f t="shared" si="25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 t="shared" si="28"/>
        <v>0</v>
      </c>
      <c r="R116" s="56"/>
      <c r="S116" s="68"/>
      <c r="T116" s="56" t="s">
        <v>2</v>
      </c>
      <c r="U116" s="698"/>
      <c r="V116" s="66"/>
      <c r="W116" s="62"/>
      <c r="X116" s="63">
        <f t="shared" si="25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 t="shared" si="28"/>
        <v>0</v>
      </c>
      <c r="R117" s="56"/>
      <c r="S117" s="68"/>
      <c r="T117" s="56" t="s">
        <v>2</v>
      </c>
      <c r="U117" s="698"/>
      <c r="V117" s="66"/>
      <c r="W117" s="62"/>
      <c r="X117" s="63">
        <f t="shared" si="25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 t="shared" si="28"/>
        <v>0</v>
      </c>
      <c r="R118" s="56"/>
      <c r="S118" s="68"/>
      <c r="T118" s="56" t="s">
        <v>2</v>
      </c>
      <c r="U118" s="698"/>
      <c r="V118" s="66"/>
      <c r="W118" s="62"/>
      <c r="X118" s="63">
        <f t="shared" si="25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8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25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25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698"/>
      <c r="V121" s="66"/>
      <c r="W121" s="62"/>
      <c r="X121" s="63">
        <f t="shared" si="25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698"/>
      <c r="V122" s="66"/>
      <c r="W122" s="62"/>
      <c r="X122" s="63">
        <f t="shared" si="25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698"/>
      <c r="V123" s="66"/>
      <c r="W123" s="62"/>
      <c r="X123" s="63">
        <f t="shared" si="25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698"/>
      <c r="V124" s="66"/>
      <c r="W124" s="62"/>
      <c r="X124" s="63">
        <f t="shared" si="25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/>
      <c r="U125" s="61"/>
      <c r="V125" s="69"/>
      <c r="W125" s="77"/>
      <c r="X125" s="63">
        <f t="shared" si="25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698"/>
      <c r="V126" s="66" t="s">
        <v>29</v>
      </c>
      <c r="W126" s="62"/>
      <c r="X126" s="63">
        <f t="shared" si="25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166"/>
      <c r="M127" s="178"/>
      <c r="N127" s="159"/>
      <c r="O127" s="160"/>
      <c r="P127" s="161"/>
      <c r="Q127" s="161"/>
      <c r="R127" s="775"/>
      <c r="S127" s="68"/>
      <c r="T127" s="56" t="s">
        <v>2</v>
      </c>
      <c r="U127" s="698"/>
      <c r="V127" s="66" t="s">
        <v>29</v>
      </c>
      <c r="W127" s="62"/>
      <c r="X127" s="63">
        <f t="shared" si="25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698"/>
      <c r="V128" s="66" t="s">
        <v>29</v>
      </c>
      <c r="W128" s="62"/>
      <c r="X128" s="63">
        <f t="shared" si="25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698"/>
      <c r="V129" s="66" t="s">
        <v>29</v>
      </c>
      <c r="W129" s="62"/>
      <c r="X129" s="63">
        <f t="shared" si="25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13"/>
      <c r="V130" s="56" t="s">
        <v>29</v>
      </c>
      <c r="W130" s="62"/>
      <c r="X130" s="63">
        <f t="shared" si="25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13"/>
      <c r="V131" s="56" t="s">
        <v>29</v>
      </c>
      <c r="W131" s="62"/>
      <c r="X131" s="63">
        <f t="shared" si="25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5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5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5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13"/>
      <c r="V135" s="56" t="s">
        <v>29</v>
      </c>
      <c r="W135" s="62"/>
      <c r="X135" s="63">
        <f t="shared" si="25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13"/>
      <c r="V136" s="56" t="s">
        <v>29</v>
      </c>
      <c r="W136" s="62"/>
      <c r="X136" s="63">
        <f t="shared" si="25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13"/>
      <c r="V137" s="56" t="s">
        <v>29</v>
      </c>
      <c r="W137" s="62"/>
      <c r="X137" s="63">
        <f t="shared" si="25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13"/>
      <c r="V138" s="56" t="s">
        <v>29</v>
      </c>
      <c r="W138" s="62"/>
      <c r="X138" s="63">
        <f t="shared" si="25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13"/>
      <c r="V139" s="56" t="s">
        <v>29</v>
      </c>
      <c r="W139" s="62"/>
      <c r="X139" s="63">
        <f t="shared" si="25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13"/>
      <c r="V140" s="56" t="s">
        <v>29</v>
      </c>
      <c r="W140" s="62"/>
      <c r="X140" s="63">
        <f t="shared" si="25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13"/>
      <c r="V141" s="56" t="s">
        <v>29</v>
      </c>
      <c r="W141" s="62"/>
      <c r="X141" s="63">
        <f t="shared" si="25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13"/>
      <c r="V142" s="56" t="s">
        <v>29</v>
      </c>
      <c r="W142" s="62"/>
      <c r="X142" s="63">
        <f t="shared" si="25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13"/>
      <c r="V143" s="56" t="s">
        <v>29</v>
      </c>
      <c r="W143" s="62"/>
      <c r="X143" s="63">
        <f t="shared" ref="X143:X144" si="29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13"/>
      <c r="V144" s="56" t="s">
        <v>29</v>
      </c>
      <c r="W144" s="62"/>
      <c r="X144" s="63">
        <f t="shared" si="29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2"/>
      <c r="M145" s="167"/>
      <c r="N145" s="164"/>
      <c r="O145" s="165"/>
      <c r="P145" s="161"/>
      <c r="Q145" s="161"/>
      <c r="R145" s="133"/>
      <c r="T145" s="56"/>
      <c r="U145" s="513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9"/>
      <c r="N168" s="164"/>
      <c r="O168" s="165"/>
      <c r="P168" s="161"/>
      <c r="Q168" s="183"/>
      <c r="R168" s="77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133"/>
      <c r="M173" s="163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133"/>
      <c r="M174" s="198"/>
      <c r="N174" s="164"/>
      <c r="O174" s="165"/>
      <c r="P174" s="161"/>
      <c r="Q174" s="145"/>
      <c r="R174" s="77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98"/>
      <c r="N175" s="164"/>
      <c r="O175" s="165"/>
      <c r="P175" s="161"/>
      <c r="Q175" s="161"/>
      <c r="R175" s="77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66"/>
      <c r="M176" s="198"/>
      <c r="N176" s="164"/>
      <c r="O176" s="165"/>
      <c r="P176" s="161"/>
      <c r="Q176" s="161"/>
      <c r="R176" s="77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6"/>
      <c r="M178" s="198"/>
      <c r="N178" s="164"/>
      <c r="O178" s="165"/>
      <c r="P178" s="161"/>
      <c r="Q178" s="161"/>
      <c r="R178" s="77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29" sqref="R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1.5703125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784" t="s">
        <v>7855</v>
      </c>
      <c r="N6" s="56">
        <v>10</v>
      </c>
      <c r="O6" s="72" t="s">
        <v>29</v>
      </c>
      <c r="P6" s="76">
        <v>3000</v>
      </c>
      <c r="Q6" s="819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29200</v>
      </c>
      <c r="X6" s="63">
        <f t="shared" ref="X6:X9" si="3">W6*U6</f>
        <v>73000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>AO6*AM6</f>
        <v>1050000</v>
      </c>
      <c r="AQ6" s="64" t="s">
        <v>6776</v>
      </c>
      <c r="AR6" s="56" t="s">
        <v>7453</v>
      </c>
      <c r="AS6" s="258"/>
      <c r="AT6" s="56"/>
      <c r="AU6" s="700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784" t="s">
        <v>7732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08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35" si="7">AO7*AM7</f>
        <v>1050000</v>
      </c>
      <c r="AQ7" s="64" t="s">
        <v>6776</v>
      </c>
      <c r="AR7" s="56" t="s">
        <v>7453</v>
      </c>
      <c r="AS7" s="486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0</v>
      </c>
      <c r="BH7" s="63">
        <f t="shared" ref="BH7:BH38" si="8">BG7*BE7</f>
        <v>0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85" t="s">
        <v>7783</v>
      </c>
      <c r="N8" s="57">
        <v>60</v>
      </c>
      <c r="O8" s="72" t="s">
        <v>29</v>
      </c>
      <c r="P8" s="76">
        <v>2150</v>
      </c>
      <c r="Q8" s="819">
        <f>P8*N8</f>
        <v>129000</v>
      </c>
      <c r="R8" s="408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9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7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271">
        <v>0</v>
      </c>
      <c r="BH8" s="63">
        <f t="shared" si="8"/>
        <v>0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85" t="s">
        <v>7783</v>
      </c>
      <c r="N9" s="57">
        <v>60</v>
      </c>
      <c r="O9" s="72" t="s">
        <v>29</v>
      </c>
      <c r="P9" s="76">
        <v>500</v>
      </c>
      <c r="Q9" s="819">
        <f>P9*N9</f>
        <v>30000</v>
      </c>
      <c r="R9" s="408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7"/>
        <v>1050000</v>
      </c>
      <c r="AQ9" s="64" t="s">
        <v>6776</v>
      </c>
      <c r="AR9" s="56" t="s">
        <v>7453</v>
      </c>
      <c r="AS9" s="486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8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784" t="s">
        <v>7784</v>
      </c>
      <c r="N10" s="57">
        <v>3</v>
      </c>
      <c r="O10" s="72" t="s">
        <v>29</v>
      </c>
      <c r="P10" s="76">
        <v>52000</v>
      </c>
      <c r="Q10" s="63">
        <f t="shared" ref="Q10:Q14" si="10">P10*N10</f>
        <v>156000</v>
      </c>
      <c r="R10" s="408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1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7"/>
        <v>825000</v>
      </c>
      <c r="AQ10" s="64" t="s">
        <v>6776</v>
      </c>
      <c r="AR10" s="56" t="s">
        <v>7453</v>
      </c>
      <c r="AS10" s="486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8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784" t="s">
        <v>7784</v>
      </c>
      <c r="N11" s="87">
        <v>3</v>
      </c>
      <c r="O11" s="72" t="s">
        <v>29</v>
      </c>
      <c r="P11" s="76">
        <v>54000</v>
      </c>
      <c r="Q11" s="63">
        <f t="shared" si="10"/>
        <v>162000</v>
      </c>
      <c r="R11" s="408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2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si="7"/>
        <v>825000</v>
      </c>
      <c r="AQ11" s="64" t="s">
        <v>6776</v>
      </c>
      <c r="AR11" s="56" t="s">
        <v>7453</v>
      </c>
      <c r="AS11" s="486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8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7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784" t="s">
        <v>7736</v>
      </c>
      <c r="N12" s="57">
        <v>1</v>
      </c>
      <c r="O12" s="72" t="s">
        <v>29</v>
      </c>
      <c r="P12" s="76">
        <v>720000</v>
      </c>
      <c r="Q12" s="63">
        <f t="shared" si="10"/>
        <v>720000</v>
      </c>
      <c r="R12" s="408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819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7"/>
        <v>3575000</v>
      </c>
      <c r="AQ12" s="64" t="s">
        <v>6776</v>
      </c>
      <c r="AR12" s="56" t="s">
        <v>7453</v>
      </c>
      <c r="AS12" s="486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>SUM(BH6:BH11)</f>
        <v>1050000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784" t="s">
        <v>7736</v>
      </c>
      <c r="N13" s="57">
        <v>3</v>
      </c>
      <c r="O13" s="72" t="s">
        <v>29</v>
      </c>
      <c r="P13" s="62">
        <v>80000</v>
      </c>
      <c r="Q13" s="63">
        <f t="shared" si="10"/>
        <v>240000</v>
      </c>
      <c r="R13" s="408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7"/>
        <v>1440000</v>
      </c>
      <c r="AQ13" s="64" t="s">
        <v>6776</v>
      </c>
      <c r="AR13" s="56" t="s">
        <v>7453</v>
      </c>
      <c r="AS13" s="486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8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784" t="s">
        <v>7736</v>
      </c>
      <c r="N14" s="57">
        <v>5</v>
      </c>
      <c r="O14" s="72" t="s">
        <v>29</v>
      </c>
      <c r="P14" s="117">
        <v>57500</v>
      </c>
      <c r="Q14" s="63">
        <f t="shared" si="10"/>
        <v>287500</v>
      </c>
      <c r="R14" s="408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7"/>
        <v>600000</v>
      </c>
      <c r="AQ14" s="64" t="s">
        <v>6776</v>
      </c>
      <c r="AR14" s="56" t="s">
        <v>7453</v>
      </c>
      <c r="AS14" s="486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8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784" t="s">
        <v>7780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 t="shared" si="7"/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 t="shared" si="8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784" t="s">
        <v>7736</v>
      </c>
      <c r="N16" s="57">
        <v>1</v>
      </c>
      <c r="O16" s="72" t="s">
        <v>29</v>
      </c>
      <c r="P16" s="76">
        <v>115000</v>
      </c>
      <c r="Q16" s="822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4192500</v>
      </c>
      <c r="X16" s="819">
        <f t="shared" ref="X16" si="13">W16*U16</f>
        <v>4192500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 t="shared" si="7"/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 t="shared" si="8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784" t="s">
        <v>7736</v>
      </c>
      <c r="N17" s="57">
        <v>1</v>
      </c>
      <c r="O17" s="72" t="s">
        <v>29</v>
      </c>
      <c r="P17" s="76">
        <v>115000</v>
      </c>
      <c r="Q17" s="822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 t="shared" si="7"/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 t="shared" si="8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784" t="s">
        <v>7736</v>
      </c>
      <c r="N18" s="57">
        <v>1</v>
      </c>
      <c r="O18" s="72" t="s">
        <v>29</v>
      </c>
      <c r="P18" s="76">
        <v>120000</v>
      </c>
      <c r="Q18" s="822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29200</v>
      </c>
      <c r="X18" s="101">
        <f t="shared" ref="X18:X19" si="14">W18*U18</f>
        <v>262800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 t="shared" si="7"/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si="8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84" t="s">
        <v>7736</v>
      </c>
      <c r="N19" s="57">
        <v>4</v>
      </c>
      <c r="O19" s="72" t="s">
        <v>29</v>
      </c>
      <c r="P19" s="76">
        <v>40000</v>
      </c>
      <c r="Q19" s="822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4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7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8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784" t="s">
        <v>6586</v>
      </c>
      <c r="N20" s="83">
        <v>12</v>
      </c>
      <c r="O20" s="56" t="s">
        <v>25</v>
      </c>
      <c r="P20" s="77">
        <f>1134901/12</f>
        <v>94575.083333333328</v>
      </c>
      <c r="Q20" s="63">
        <f t="shared" si="2"/>
        <v>1134901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5">W20*U20</f>
        <v>2175000.0450000004</v>
      </c>
      <c r="Y20" s="408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7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8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784" t="s">
        <v>6586</v>
      </c>
      <c r="N21" s="83">
        <v>10</v>
      </c>
      <c r="O21" s="81" t="s">
        <v>25</v>
      </c>
      <c r="P21" s="77">
        <f>906750/10</f>
        <v>90675</v>
      </c>
      <c r="Q21" s="63">
        <f t="shared" si="2"/>
        <v>906750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5"/>
        <v>2175000.0450000004</v>
      </c>
      <c r="Y21" s="408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7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8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7895</v>
      </c>
      <c r="M22" s="784" t="s">
        <v>6586</v>
      </c>
      <c r="N22" s="109">
        <v>30</v>
      </c>
      <c r="O22" s="72" t="s">
        <v>29</v>
      </c>
      <c r="P22" s="76">
        <f>819000/30</f>
        <v>27300</v>
      </c>
      <c r="Q22" s="63">
        <f t="shared" si="2"/>
        <v>819000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819">
        <f t="shared" si="15"/>
        <v>129000</v>
      </c>
      <c r="Y22" s="408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0</v>
      </c>
      <c r="AP22" s="63">
        <f t="shared" si="7"/>
        <v>0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8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7896</v>
      </c>
      <c r="M23" s="784" t="s">
        <v>6586</v>
      </c>
      <c r="N23" s="57">
        <v>30</v>
      </c>
      <c r="O23" s="72" t="s">
        <v>29</v>
      </c>
      <c r="P23" s="76">
        <f>848250/30</f>
        <v>28275</v>
      </c>
      <c r="Q23" s="63">
        <f t="shared" si="2"/>
        <v>848250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819">
        <f t="shared" si="15"/>
        <v>30000</v>
      </c>
      <c r="Y23" s="408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 t="shared" si="7"/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8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7897</v>
      </c>
      <c r="M24" s="784" t="s">
        <v>6586</v>
      </c>
      <c r="N24" s="57">
        <v>30</v>
      </c>
      <c r="O24" s="72" t="s">
        <v>29</v>
      </c>
      <c r="P24" s="76">
        <f>292499/30</f>
        <v>9749.9666666666672</v>
      </c>
      <c r="Q24" s="63">
        <f t="shared" si="2"/>
        <v>292499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819">
        <f t="shared" ref="X24:X28" si="16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3">
        <f t="shared" si="7"/>
        <v>0</v>
      </c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784" t="s">
        <v>6586</v>
      </c>
      <c r="N25" s="61">
        <v>1</v>
      </c>
      <c r="O25" s="72" t="s">
        <v>67</v>
      </c>
      <c r="P25" s="76">
        <v>4192500</v>
      </c>
      <c r="Q25" s="819">
        <f t="shared" si="2"/>
        <v>4192500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6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63">
        <f t="shared" si="7"/>
        <v>0</v>
      </c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784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6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63">
        <f>SUM(AP6:AP25)</f>
        <v>14322215</v>
      </c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85" t="s">
        <v>117</v>
      </c>
      <c r="N27" s="57">
        <v>2</v>
      </c>
      <c r="O27" s="72" t="s">
        <v>29</v>
      </c>
      <c r="P27" s="76">
        <f>2347710/2*1.11</f>
        <v>1302979.05</v>
      </c>
      <c r="Q27" s="63">
        <f t="shared" si="2"/>
        <v>2605958.1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6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63">
        <f t="shared" si="7"/>
        <v>0</v>
      </c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85" t="s">
        <v>117</v>
      </c>
      <c r="N28" s="57">
        <v>6</v>
      </c>
      <c r="O28" s="72" t="s">
        <v>29</v>
      </c>
      <c r="P28" s="62">
        <f>4601525/6*1.11</f>
        <v>851282.12500000012</v>
      </c>
      <c r="Q28" s="63">
        <f t="shared" si="2"/>
        <v>5107692.7500000009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6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si="7"/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7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85" t="s">
        <v>117</v>
      </c>
      <c r="N29" s="106">
        <v>52</v>
      </c>
      <c r="O29" s="72" t="s">
        <v>29</v>
      </c>
      <c r="P29" s="62" t="s">
        <v>7898</v>
      </c>
      <c r="Q29" s="63">
        <v>0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18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7"/>
        <v>0</v>
      </c>
      <c r="AQ29" s="64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6"/>
      <c r="BD29" s="56"/>
      <c r="BE29" s="57"/>
      <c r="BF29" s="72"/>
      <c r="BG29" s="76"/>
      <c r="BH29" s="63">
        <f t="shared" si="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18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7"/>
        <v>0</v>
      </c>
      <c r="AQ30" s="64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6"/>
      <c r="BD30" s="56"/>
      <c r="BE30" s="56"/>
      <c r="BF30" s="65"/>
      <c r="BG30" s="56"/>
      <c r="BH30" s="63">
        <f t="shared" si="8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18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7"/>
        <v>0</v>
      </c>
      <c r="AQ31" s="64"/>
      <c r="AR31" s="65"/>
      <c r="AT31" s="56"/>
      <c r="AU31" s="56"/>
      <c r="AV31" s="56"/>
      <c r="AW31" s="66"/>
      <c r="AX31" s="117"/>
      <c r="AY31" s="63">
        <f t="shared" si="17"/>
        <v>0</v>
      </c>
      <c r="AZ31" s="64"/>
      <c r="BA31" s="56"/>
      <c r="BC31" s="56"/>
      <c r="BD31" s="56"/>
      <c r="BE31" s="56"/>
      <c r="BF31" s="65"/>
      <c r="BG31" s="56"/>
      <c r="BH31" s="63">
        <f t="shared" si="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18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7"/>
        <v>0</v>
      </c>
      <c r="AQ32" s="64"/>
      <c r="AR32" s="65"/>
      <c r="AT32" s="56"/>
      <c r="AU32" s="127"/>
      <c r="AV32" s="56"/>
      <c r="AW32" s="56"/>
      <c r="AX32" s="58"/>
      <c r="AY32" s="63">
        <f t="shared" si="17"/>
        <v>0</v>
      </c>
      <c r="AZ32" s="64"/>
      <c r="BA32" s="56"/>
      <c r="BC32" s="56"/>
      <c r="BD32" s="56"/>
      <c r="BE32" s="56"/>
      <c r="BF32" s="65"/>
      <c r="BG32" s="56"/>
      <c r="BH32" s="63">
        <f t="shared" si="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 t="s">
        <v>7856</v>
      </c>
      <c r="M33" s="784" t="s">
        <v>7749</v>
      </c>
      <c r="N33" s="87">
        <v>1</v>
      </c>
      <c r="O33" s="72" t="s">
        <v>7857</v>
      </c>
      <c r="P33" s="76">
        <v>310000</v>
      </c>
      <c r="Q33" s="819">
        <f t="shared" si="2"/>
        <v>310000</v>
      </c>
      <c r="R33" s="64" t="s">
        <v>454</v>
      </c>
      <c r="S33" s="74"/>
      <c r="T33" s="56"/>
      <c r="U33" s="57"/>
      <c r="V33" s="72"/>
      <c r="W33" s="76"/>
      <c r="X33" s="63">
        <f>SUM(X6:X32)</f>
        <v>16460275.18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7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6"/>
      <c r="BF33" s="65"/>
      <c r="BG33" s="56"/>
      <c r="BH33" s="63">
        <f t="shared" si="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18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63">
        <f t="shared" si="7"/>
        <v>0</v>
      </c>
      <c r="AQ34" s="56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56"/>
      <c r="BF34" s="65"/>
      <c r="BG34" s="56"/>
      <c r="BH34" s="63">
        <f t="shared" si="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>SUM(X33,AP26,BH12)</f>
        <v>31832490.18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si="7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56"/>
      <c r="BD35" s="56"/>
      <c r="BE35" s="56"/>
      <c r="BF35" s="65"/>
      <c r="BG35" s="56"/>
      <c r="BH35" s="63">
        <f t="shared" si="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9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18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ref="AP36:AP51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56"/>
      <c r="BD36" s="56"/>
      <c r="BE36" s="56"/>
      <c r="BF36" s="65"/>
      <c r="BG36" s="56"/>
      <c r="BH36" s="63">
        <f t="shared" si="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9"/>
        <v>0</v>
      </c>
      <c r="L37" s="56"/>
      <c r="M37" s="80"/>
      <c r="N37" s="57"/>
      <c r="O37" s="72"/>
      <c r="P37" s="67"/>
      <c r="Q37" s="63">
        <f>SUM(Q6:Q36)</f>
        <v>28282050.850000001</v>
      </c>
      <c r="R37" s="64"/>
      <c r="S37" s="56"/>
      <c r="T37" s="56"/>
      <c r="U37" s="83"/>
      <c r="V37" s="56"/>
      <c r="W37" s="76"/>
      <c r="X37" s="63">
        <f t="shared" si="18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56"/>
      <c r="BD37" s="56"/>
      <c r="BE37" s="56"/>
      <c r="BF37" s="65"/>
      <c r="BG37" s="56"/>
      <c r="BH37" s="63">
        <f t="shared" si="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9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18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7"/>
        <v>0</v>
      </c>
      <c r="AZ38" s="64"/>
      <c r="BA38" s="56"/>
      <c r="BC38" s="56"/>
      <c r="BD38" s="56"/>
      <c r="BE38" s="56"/>
      <c r="BF38" s="65"/>
      <c r="BG38" s="56"/>
      <c r="BH38" s="63">
        <f t="shared" si="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9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18"/>
        <v>0</v>
      </c>
      <c r="Y39" s="408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9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18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9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08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9"/>
        <v>360000</v>
      </c>
      <c r="L42" s="55"/>
      <c r="M42" s="56"/>
      <c r="N42" s="129"/>
      <c r="O42" s="56"/>
      <c r="P42" s="117"/>
      <c r="Q42" s="63">
        <f t="shared" ref="Q42:Q105" si="21">P43*N43</f>
        <v>0</v>
      </c>
      <c r="R42" s="64"/>
      <c r="S42" s="56"/>
      <c r="T42" s="56"/>
      <c r="U42" s="57"/>
      <c r="V42" s="72"/>
      <c r="W42" s="76"/>
      <c r="X42" s="63"/>
      <c r="Y42" s="408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9"/>
        <v>1480000</v>
      </c>
      <c r="L43" s="55"/>
      <c r="M43" s="56"/>
      <c r="N43" s="129"/>
      <c r="O43" s="56"/>
      <c r="P43" s="117"/>
      <c r="Q43" s="63">
        <f t="shared" si="21"/>
        <v>0</v>
      </c>
      <c r="R43" s="64"/>
      <c r="S43" s="56"/>
      <c r="T43" s="56"/>
      <c r="U43" s="57"/>
      <c r="V43" s="152"/>
      <c r="W43" s="76"/>
      <c r="X43" s="63">
        <f t="shared" ref="X43:X106" si="22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9"/>
        <v>500000</v>
      </c>
      <c r="L44" s="55"/>
      <c r="M44" s="56"/>
      <c r="N44" s="699"/>
      <c r="O44" s="56"/>
      <c r="P44" s="117"/>
      <c r="Q44" s="63">
        <f t="shared" ref="Q44:Q51" si="23">P44*N44</f>
        <v>0</v>
      </c>
      <c r="R44" s="64"/>
      <c r="S44" s="55"/>
      <c r="T44" s="65"/>
      <c r="U44" s="57"/>
      <c r="V44" s="68"/>
      <c r="W44" s="76"/>
      <c r="X44" s="712">
        <f t="shared" si="2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9"/>
        <v>0</v>
      </c>
      <c r="L45" s="55"/>
      <c r="M45" s="56"/>
      <c r="N45" s="129"/>
      <c r="O45" s="56"/>
      <c r="P45" s="117"/>
      <c r="Q45" s="63">
        <f t="shared" si="23"/>
        <v>0</v>
      </c>
      <c r="R45" s="64"/>
      <c r="S45" s="74"/>
      <c r="T45" s="56"/>
      <c r="U45" s="57"/>
      <c r="V45" s="72"/>
      <c r="W45" s="62"/>
      <c r="X45" s="471">
        <f t="shared" si="2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9"/>
        <v>0</v>
      </c>
      <c r="L46" s="55"/>
      <c r="M46" s="56"/>
      <c r="N46" s="129"/>
      <c r="O46" s="56"/>
      <c r="P46" s="117"/>
      <c r="Q46" s="63">
        <f t="shared" si="23"/>
        <v>0</v>
      </c>
      <c r="R46" s="64"/>
      <c r="S46" s="264"/>
      <c r="T46" s="264"/>
      <c r="U46" s="469"/>
      <c r="V46" s="562"/>
      <c r="W46" s="753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9"/>
        <v>180000</v>
      </c>
      <c r="L47" s="56"/>
      <c r="M47" s="56"/>
      <c r="N47" s="129"/>
      <c r="O47" s="56"/>
      <c r="P47" s="62"/>
      <c r="Q47" s="63">
        <f t="shared" si="23"/>
        <v>0</v>
      </c>
      <c r="R47" s="64"/>
      <c r="S47" s="56"/>
      <c r="T47" s="56"/>
      <c r="U47" s="61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9"/>
        <v>0</v>
      </c>
      <c r="L48" s="56"/>
      <c r="M48" s="56"/>
      <c r="N48" s="130"/>
      <c r="O48" s="56"/>
      <c r="P48" s="131"/>
      <c r="Q48" s="63">
        <f t="shared" si="23"/>
        <v>0</v>
      </c>
      <c r="R48" s="64"/>
      <c r="S48" s="56"/>
      <c r="T48" s="56"/>
      <c r="U48" s="83"/>
      <c r="V48" s="56"/>
      <c r="W48" s="77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9"/>
        <v>800000</v>
      </c>
      <c r="L49" s="55"/>
      <c r="M49" s="56"/>
      <c r="N49" s="129"/>
      <c r="O49" s="56"/>
      <c r="P49" s="62"/>
      <c r="Q49" s="63">
        <f t="shared" si="23"/>
        <v>0</v>
      </c>
      <c r="R49" s="64"/>
      <c r="S49" s="56"/>
      <c r="T49" s="56"/>
      <c r="U49" s="83"/>
      <c r="V49" s="56"/>
      <c r="W49" s="77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9"/>
        <v>0</v>
      </c>
      <c r="L50" s="55"/>
      <c r="M50" s="56"/>
      <c r="N50" s="120"/>
      <c r="O50" s="56"/>
      <c r="P50" s="121"/>
      <c r="Q50" s="63">
        <f t="shared" si="23"/>
        <v>0</v>
      </c>
      <c r="R50" s="64"/>
      <c r="S50" s="56"/>
      <c r="T50" s="56"/>
      <c r="U50" s="57"/>
      <c r="V50" s="56"/>
      <c r="W50" s="59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9"/>
        <v>220000</v>
      </c>
      <c r="L51" s="56"/>
      <c r="M51" s="80"/>
      <c r="N51" s="116"/>
      <c r="O51" s="56"/>
      <c r="P51" s="117"/>
      <c r="Q51" s="63">
        <f t="shared" si="23"/>
        <v>0</v>
      </c>
      <c r="R51" s="64"/>
      <c r="S51" s="74"/>
      <c r="T51" s="56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9"/>
        <v>0</v>
      </c>
      <c r="L52" s="56"/>
      <c r="M52" s="80"/>
      <c r="N52" s="120"/>
      <c r="O52" s="56"/>
      <c r="P52" s="121"/>
      <c r="Q52" s="63">
        <f t="shared" si="21"/>
        <v>0</v>
      </c>
      <c r="R52" s="64"/>
      <c r="S52" s="55"/>
      <c r="T52" s="56"/>
      <c r="U52" s="57"/>
      <c r="V52" s="72"/>
      <c r="W52" s="6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9"/>
        <v>110000</v>
      </c>
      <c r="L53" s="81"/>
      <c r="M53" s="80"/>
      <c r="N53" s="57"/>
      <c r="O53" s="56"/>
      <c r="P53" s="77"/>
      <c r="Q53" s="63">
        <f t="shared" si="21"/>
        <v>0</v>
      </c>
      <c r="R53" s="64"/>
      <c r="S53" s="55"/>
      <c r="T53" s="56"/>
      <c r="U53" s="57"/>
      <c r="V53" s="72"/>
      <c r="W53" s="6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9"/>
        <v>2275000</v>
      </c>
      <c r="L54" s="56"/>
      <c r="M54" s="56"/>
      <c r="N54" s="57"/>
      <c r="O54" s="56"/>
      <c r="P54" s="62"/>
      <c r="Q54" s="63">
        <f t="shared" si="21"/>
        <v>0</v>
      </c>
      <c r="R54" s="64"/>
      <c r="S54" s="55"/>
      <c r="T54" s="75"/>
      <c r="U54" s="57"/>
      <c r="V54" s="68"/>
      <c r="W54" s="77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9"/>
        <v>0</v>
      </c>
      <c r="L55" s="56"/>
      <c r="M55" s="137"/>
      <c r="N55" s="138"/>
      <c r="O55" s="56"/>
      <c r="P55" s="139"/>
      <c r="Q55" s="63">
        <f t="shared" si="21"/>
        <v>0</v>
      </c>
      <c r="R55" s="64"/>
      <c r="S55" s="56"/>
      <c r="T55" s="56"/>
      <c r="U55" s="57"/>
      <c r="V55" s="69"/>
      <c r="W55" s="77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9"/>
        <v>1716000</v>
      </c>
      <c r="L56" s="56"/>
      <c r="M56" s="137"/>
      <c r="N56" s="140"/>
      <c r="O56" s="56"/>
      <c r="P56" s="141"/>
      <c r="Q56" s="63">
        <f t="shared" si="21"/>
        <v>0</v>
      </c>
      <c r="R56" s="64"/>
      <c r="S56" s="56"/>
      <c r="T56" s="56"/>
      <c r="U56" s="83"/>
      <c r="V56" s="56"/>
      <c r="W56" s="7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9"/>
        <v>0</v>
      </c>
      <c r="L57" s="56"/>
      <c r="M57" s="137"/>
      <c r="N57" s="140"/>
      <c r="O57" s="56"/>
      <c r="P57" s="141"/>
      <c r="Q57" s="63">
        <f t="shared" si="21"/>
        <v>0</v>
      </c>
      <c r="R57" s="64"/>
      <c r="S57" s="55"/>
      <c r="T57" s="56"/>
      <c r="U57" s="57"/>
      <c r="V57" s="72"/>
      <c r="W57" s="62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1"/>
        <v>0</v>
      </c>
      <c r="R58" s="64"/>
      <c r="S58" s="56"/>
      <c r="T58" s="80"/>
      <c r="U58" s="83"/>
      <c r="V58" s="81" t="s">
        <v>25</v>
      </c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9"/>
        <v>0</v>
      </c>
      <c r="L59" s="68"/>
      <c r="M59" s="137"/>
      <c r="N59" s="116"/>
      <c r="O59" s="56"/>
      <c r="P59" s="117"/>
      <c r="Q59" s="63">
        <f t="shared" si="21"/>
        <v>0</v>
      </c>
      <c r="R59" s="64"/>
      <c r="S59" s="56"/>
      <c r="T59" s="56"/>
      <c r="U59" s="56"/>
      <c r="V59" s="56" t="s">
        <v>25</v>
      </c>
      <c r="W59" s="56"/>
      <c r="X59" s="204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9"/>
        <v>80000</v>
      </c>
      <c r="L60" s="56"/>
      <c r="M60" s="137"/>
      <c r="N60" s="138"/>
      <c r="O60" s="56"/>
      <c r="P60" s="139"/>
      <c r="Q60" s="63">
        <f t="shared" si="21"/>
        <v>0</v>
      </c>
      <c r="R60" s="64"/>
      <c r="S60" s="55"/>
      <c r="T60" s="56"/>
      <c r="U60" s="57"/>
      <c r="V60" s="72" t="s">
        <v>29</v>
      </c>
      <c r="W60" s="11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9"/>
        <v>0</v>
      </c>
      <c r="L61" s="56"/>
      <c r="M61" s="137"/>
      <c r="N61" s="116"/>
      <c r="O61" s="56"/>
      <c r="P61" s="117"/>
      <c r="Q61" s="63">
        <f t="shared" si="21"/>
        <v>0</v>
      </c>
      <c r="R61" s="64"/>
      <c r="S61" s="56"/>
      <c r="T61" s="71"/>
      <c r="U61" s="57"/>
      <c r="V61" s="72" t="s">
        <v>29</v>
      </c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9"/>
        <v>288000</v>
      </c>
      <c r="L62" s="56"/>
      <c r="M62" s="137"/>
      <c r="N62" s="116"/>
      <c r="O62" s="56"/>
      <c r="P62" s="117"/>
      <c r="Q62" s="63">
        <f t="shared" si="21"/>
        <v>0</v>
      </c>
      <c r="R62" s="64"/>
      <c r="S62" s="74"/>
      <c r="T62" s="56"/>
      <c r="U62" s="57"/>
      <c r="V62" s="72" t="s">
        <v>25</v>
      </c>
      <c r="W62" s="62"/>
      <c r="X62" s="63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9"/>
        <v>312000</v>
      </c>
      <c r="L63" s="56"/>
      <c r="M63" s="137"/>
      <c r="N63" s="116"/>
      <c r="O63" s="56"/>
      <c r="P63" s="117"/>
      <c r="Q63" s="63">
        <f t="shared" si="21"/>
        <v>0</v>
      </c>
      <c r="R63" s="64"/>
      <c r="S63" s="56"/>
      <c r="T63" s="56"/>
      <c r="U63" s="61"/>
      <c r="V63" s="72"/>
      <c r="W63" s="7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9"/>
        <v>414000</v>
      </c>
      <c r="L64" s="56"/>
      <c r="M64" s="56"/>
      <c r="N64" s="107"/>
      <c r="O64" s="56"/>
      <c r="P64" s="58"/>
      <c r="Q64" s="63">
        <f t="shared" si="21"/>
        <v>0</v>
      </c>
      <c r="R64" s="56"/>
      <c r="S64" s="56"/>
      <c r="T64" s="56"/>
      <c r="U64" s="57"/>
      <c r="V64" s="72"/>
      <c r="W64" s="62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9"/>
        <v>125000</v>
      </c>
      <c r="L65" s="56"/>
      <c r="M65" s="56"/>
      <c r="N65" s="56"/>
      <c r="O65" s="56"/>
      <c r="P65" s="58"/>
      <c r="Q65" s="63">
        <f t="shared" si="21"/>
        <v>0</v>
      </c>
      <c r="R65" s="56"/>
      <c r="S65" s="56"/>
      <c r="T65" s="56"/>
      <c r="U65" s="129"/>
      <c r="V65" s="72"/>
      <c r="W65" s="117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9"/>
        <v>675000</v>
      </c>
      <c r="L66" s="56"/>
      <c r="M66" s="56"/>
      <c r="N66" s="56"/>
      <c r="O66" s="56"/>
      <c r="P66" s="58"/>
      <c r="Q66" s="63">
        <f t="shared" si="21"/>
        <v>0</v>
      </c>
      <c r="R66" s="56"/>
      <c r="S66" s="56"/>
      <c r="T66" s="56"/>
      <c r="U66" s="57"/>
      <c r="V66" s="72"/>
      <c r="W66" s="76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9"/>
        <v>0</v>
      </c>
      <c r="L67" s="56"/>
      <c r="M67" s="56"/>
      <c r="N67" s="56"/>
      <c r="O67" s="56"/>
      <c r="P67" s="56"/>
      <c r="Q67" s="63">
        <f t="shared" si="21"/>
        <v>0</v>
      </c>
      <c r="R67" s="56"/>
      <c r="S67" s="81"/>
      <c r="T67" s="71"/>
      <c r="U67" s="57"/>
      <c r="V67" s="72"/>
      <c r="W67" s="62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9"/>
        <v>1541475</v>
      </c>
      <c r="L68" s="56"/>
      <c r="M68" s="56"/>
      <c r="N68" s="56"/>
      <c r="O68" s="56"/>
      <c r="P68" s="56"/>
      <c r="Q68" s="63">
        <f t="shared" si="21"/>
        <v>0</v>
      </c>
      <c r="R68" s="56"/>
      <c r="S68" s="56"/>
      <c r="T68" s="56"/>
      <c r="U68" s="57"/>
      <c r="V68" s="72"/>
      <c r="W68" s="77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1"/>
        <v>0</v>
      </c>
      <c r="R69" s="56"/>
      <c r="S69" s="74"/>
      <c r="T69" s="56"/>
      <c r="U69" s="57"/>
      <c r="V69" s="72"/>
      <c r="W69" s="62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1"/>
        <v>0</v>
      </c>
      <c r="R70" s="56"/>
      <c r="S70" s="56"/>
      <c r="T70" s="56"/>
      <c r="U70" s="129"/>
      <c r="V70" s="72"/>
      <c r="W70" s="117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1"/>
        <v>0</v>
      </c>
      <c r="R71" s="56"/>
      <c r="S71" s="56"/>
      <c r="T71" s="56"/>
      <c r="U71" s="83"/>
      <c r="V71" s="81"/>
      <c r="W71" s="77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1"/>
        <v>0</v>
      </c>
      <c r="R72" s="56"/>
      <c r="S72" s="55"/>
      <c r="T72" s="75"/>
      <c r="U72" s="57"/>
      <c r="V72" s="66"/>
      <c r="W72" s="62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1"/>
        <v>0</v>
      </c>
      <c r="R73" s="56"/>
      <c r="S73" s="56"/>
      <c r="T73" s="56"/>
      <c r="U73" s="109"/>
      <c r="V73" s="69"/>
      <c r="W73" s="77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1"/>
        <v>0</v>
      </c>
      <c r="R74" s="56"/>
      <c r="S74" s="56"/>
      <c r="T74" s="56"/>
      <c r="U74" s="109"/>
      <c r="V74" s="69"/>
      <c r="W74" s="7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1"/>
        <v>0</v>
      </c>
      <c r="R75" s="56"/>
      <c r="S75" s="56"/>
      <c r="T75" s="56"/>
      <c r="U75" s="109"/>
      <c r="V75" s="69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1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1"/>
        <v>0</v>
      </c>
      <c r="R77" s="56"/>
      <c r="S77" s="55"/>
      <c r="T77" s="56"/>
      <c r="U77" s="61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1"/>
        <v>0</v>
      </c>
      <c r="R78" s="56"/>
      <c r="S78" s="55"/>
      <c r="T78" s="56"/>
      <c r="U78" s="57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1"/>
        <v>0</v>
      </c>
      <c r="R79" s="56"/>
      <c r="S79" s="56"/>
      <c r="T79" s="72"/>
      <c r="U79" s="69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1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1"/>
        <v>0</v>
      </c>
      <c r="R81" s="56"/>
      <c r="S81" s="55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1"/>
        <v>0</v>
      </c>
      <c r="R82" s="56"/>
      <c r="S82" s="55"/>
      <c r="T82" s="56"/>
      <c r="U82" s="57"/>
      <c r="V82" s="72"/>
      <c r="W82" s="11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1"/>
        <v>0</v>
      </c>
      <c r="R83" s="56"/>
      <c r="S83" s="56"/>
      <c r="T83" s="56"/>
      <c r="U83" s="129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1"/>
        <v>0</v>
      </c>
      <c r="R84" s="56"/>
      <c r="S84" s="56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1"/>
        <v>0</v>
      </c>
      <c r="R85" s="56"/>
      <c r="S85" s="56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8710000</v>
      </c>
      <c r="L86" s="56"/>
      <c r="M86" s="56"/>
      <c r="N86" s="56"/>
      <c r="O86" s="56"/>
      <c r="P86" s="56"/>
      <c r="Q86" s="63">
        <f t="shared" si="21"/>
        <v>0</v>
      </c>
      <c r="R86" s="56"/>
      <c r="S86" s="68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9227200</v>
      </c>
      <c r="L87" s="56"/>
      <c r="M87" s="56"/>
      <c r="N87" s="56"/>
      <c r="O87" s="56"/>
      <c r="P87" s="56"/>
      <c r="Q87" s="63">
        <f t="shared" si="21"/>
        <v>0</v>
      </c>
      <c r="R87" s="56"/>
      <c r="S87" s="56"/>
      <c r="T87" s="56"/>
      <c r="U87" s="61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1"/>
        <v>0</v>
      </c>
      <c r="R88" s="56"/>
      <c r="S88" s="95"/>
      <c r="T88" s="56"/>
      <c r="U88" s="83"/>
      <c r="V88" s="72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1"/>
        <v>0</v>
      </c>
      <c r="R89" s="56"/>
      <c r="S89" s="56"/>
      <c r="T89" s="71"/>
      <c r="U89" s="56"/>
      <c r="V89" s="72"/>
      <c r="W89" s="58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1"/>
        <v>0</v>
      </c>
      <c r="R90" s="56"/>
      <c r="S90" s="56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1"/>
        <v>0</v>
      </c>
      <c r="R91" s="56"/>
      <c r="S91" s="55"/>
      <c r="T91" s="56"/>
      <c r="U91" s="57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5986000</v>
      </c>
      <c r="L92" s="56"/>
      <c r="M92" s="56"/>
      <c r="N92" s="56"/>
      <c r="O92" s="56"/>
      <c r="P92" s="56"/>
      <c r="Q92" s="63">
        <f t="shared" si="21"/>
        <v>0</v>
      </c>
      <c r="R92" s="56"/>
      <c r="S92" s="55"/>
      <c r="T92" s="56"/>
      <c r="U92" s="57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1"/>
        <v>0</v>
      </c>
      <c r="R93" s="56"/>
      <c r="S93" s="56"/>
      <c r="T93" s="74"/>
      <c r="U93" s="57"/>
      <c r="V93" s="72"/>
      <c r="W93" s="77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1"/>
        <v>0</v>
      </c>
      <c r="R94" s="56"/>
      <c r="S94" s="55"/>
      <c r="T94" s="75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1"/>
        <v>0</v>
      </c>
      <c r="R95" s="56"/>
      <c r="S95" s="56"/>
      <c r="T95" s="71"/>
      <c r="U95" s="699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1"/>
        <v>0</v>
      </c>
      <c r="R96" s="56"/>
      <c r="S96" s="56"/>
      <c r="T96" s="56"/>
      <c r="U96" s="57"/>
      <c r="V96" s="72"/>
      <c r="W96" s="77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1"/>
        <v>0</v>
      </c>
      <c r="R97" s="56"/>
      <c r="S97" s="56"/>
      <c r="T97" s="56"/>
      <c r="U97" s="61"/>
      <c r="V97" s="72"/>
      <c r="W97" s="76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19"/>
        <v>96000</v>
      </c>
      <c r="L98" s="56"/>
      <c r="M98" s="56"/>
      <c r="N98" s="56"/>
      <c r="O98" s="56"/>
      <c r="P98" s="56"/>
      <c r="Q98" s="63">
        <f t="shared" si="21"/>
        <v>0</v>
      </c>
      <c r="R98" s="56"/>
      <c r="S98" s="55"/>
      <c r="T98" s="56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19"/>
        <v>140000</v>
      </c>
      <c r="L99" s="56"/>
      <c r="M99" s="56"/>
      <c r="N99" s="56"/>
      <c r="O99" s="56"/>
      <c r="P99" s="56"/>
      <c r="Q99" s="63">
        <f t="shared" si="21"/>
        <v>0</v>
      </c>
      <c r="R99" s="56"/>
      <c r="S99" s="56"/>
      <c r="T99" s="71"/>
      <c r="U99" s="699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19"/>
        <v>690000</v>
      </c>
      <c r="L100" s="56"/>
      <c r="M100" s="56"/>
      <c r="N100" s="56"/>
      <c r="O100" s="56"/>
      <c r="P100" s="56"/>
      <c r="Q100" s="63">
        <f t="shared" si="21"/>
        <v>0</v>
      </c>
      <c r="R100" s="56"/>
      <c r="S100" s="55"/>
      <c r="T100" s="56"/>
      <c r="U100" s="700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19"/>
        <v>516084</v>
      </c>
      <c r="L101" s="56"/>
      <c r="M101" s="56"/>
      <c r="N101" s="56"/>
      <c r="O101" s="56"/>
      <c r="P101" s="56"/>
      <c r="Q101" s="63">
        <f t="shared" si="21"/>
        <v>0</v>
      </c>
      <c r="R101" s="56"/>
      <c r="S101" s="55"/>
      <c r="T101" s="75"/>
      <c r="U101" s="61"/>
      <c r="V101" s="72"/>
      <c r="W101" s="77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1"/>
        <v>0</v>
      </c>
      <c r="R102" s="56"/>
      <c r="S102" s="55"/>
      <c r="T102" s="71"/>
      <c r="U102" s="699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1"/>
        <v>0</v>
      </c>
      <c r="R103" s="56"/>
      <c r="S103" s="55"/>
      <c r="T103" s="71"/>
      <c r="U103" s="699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1"/>
        <v>0</v>
      </c>
      <c r="R104" s="56"/>
      <c r="S104" s="55"/>
      <c r="T104" s="71"/>
      <c r="U104" s="699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1"/>
        <v>0</v>
      </c>
      <c r="R105" s="56"/>
      <c r="S105" s="55"/>
      <c r="T105" s="71"/>
      <c r="U105" s="699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699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699"/>
      <c r="V107" s="72"/>
      <c r="W107" s="62"/>
      <c r="X107" s="63">
        <f t="shared" ref="X107:X142" si="27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699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ref="Q109:Q126" si="28">P110*N110</f>
        <v>0</v>
      </c>
      <c r="R109" s="56"/>
      <c r="S109" s="55"/>
      <c r="T109" s="71"/>
      <c r="U109" s="699"/>
      <c r="V109" s="72"/>
      <c r="W109" s="62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1"/>
      <c r="U110" s="699"/>
      <c r="V110" s="72"/>
      <c r="W110" s="62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68"/>
      <c r="T111" s="71"/>
      <c r="U111" s="699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68"/>
      <c r="T112" s="56" t="s">
        <v>2</v>
      </c>
      <c r="U112" s="698"/>
      <c r="V112" s="66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68"/>
      <c r="T113" s="56" t="s">
        <v>2</v>
      </c>
      <c r="U113" s="698"/>
      <c r="V113" s="66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68"/>
      <c r="T114" s="56" t="s">
        <v>2</v>
      </c>
      <c r="U114" s="698"/>
      <c r="V114" s="66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68"/>
      <c r="T115" s="56" t="s">
        <v>2</v>
      </c>
      <c r="U115" s="698"/>
      <c r="V115" s="66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 t="shared" si="28"/>
        <v>0</v>
      </c>
      <c r="R116" s="56"/>
      <c r="S116" s="68"/>
      <c r="T116" s="56" t="s">
        <v>2</v>
      </c>
      <c r="U116" s="698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 t="shared" si="28"/>
        <v>0</v>
      </c>
      <c r="R117" s="56"/>
      <c r="S117" s="68"/>
      <c r="T117" s="56" t="s">
        <v>2</v>
      </c>
      <c r="U117" s="698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 t="shared" si="28"/>
        <v>0</v>
      </c>
      <c r="R118" s="56"/>
      <c r="S118" s="68"/>
      <c r="T118" s="56" t="s">
        <v>2</v>
      </c>
      <c r="U118" s="698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8"/>
        <v>0</v>
      </c>
      <c r="R119" s="56"/>
      <c r="S119" s="68"/>
      <c r="T119" s="56" t="s">
        <v>2</v>
      </c>
      <c r="U119" s="698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698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698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/>
      <c r="U123" s="61"/>
      <c r="V123" s="69"/>
      <c r="W123" s="77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698"/>
      <c r="V124" s="66" t="s">
        <v>29</v>
      </c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698"/>
      <c r="V125" s="66" t="s">
        <v>29</v>
      </c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698"/>
      <c r="V126" s="66" t="s">
        <v>29</v>
      </c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166"/>
      <c r="M127" s="178"/>
      <c r="N127" s="159"/>
      <c r="O127" s="160"/>
      <c r="P127" s="161"/>
      <c r="Q127" s="161"/>
      <c r="R127" s="776"/>
      <c r="S127" s="56"/>
      <c r="T127" s="56" t="s">
        <v>2</v>
      </c>
      <c r="U127" s="698"/>
      <c r="V127" s="66" t="s">
        <v>29</v>
      </c>
      <c r="W127" s="62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13"/>
      <c r="V128" s="5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13"/>
      <c r="V129" s="5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13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13"/>
      <c r="V134" s="56" t="s">
        <v>29</v>
      </c>
      <c r="W134" s="62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13"/>
      <c r="V135" s="56" t="s">
        <v>29</v>
      </c>
      <c r="W135" s="62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13"/>
      <c r="V136" s="56" t="s">
        <v>29</v>
      </c>
      <c r="W136" s="62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13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13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13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13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13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13"/>
      <c r="V142" s="56" t="s">
        <v>29</v>
      </c>
      <c r="W142" s="62"/>
      <c r="X142" s="63">
        <f t="shared" si="27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89"/>
      <c r="M143" s="167"/>
      <c r="N143" s="164"/>
      <c r="O143" s="165"/>
      <c r="P143" s="161"/>
      <c r="Q143" s="161"/>
      <c r="R143" s="133"/>
      <c r="T143" s="56"/>
      <c r="U143" s="513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9"/>
      <c r="N168" s="164"/>
      <c r="O168" s="165"/>
      <c r="P168" s="161"/>
      <c r="Q168" s="183"/>
      <c r="R168" s="77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133"/>
      <c r="M173" s="163"/>
      <c r="N173" s="164"/>
      <c r="O173" s="165"/>
      <c r="P173" s="161"/>
      <c r="Q173" s="161"/>
      <c r="R173" s="77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133"/>
      <c r="M174" s="198"/>
      <c r="N174" s="164"/>
      <c r="O174" s="165"/>
      <c r="P174" s="161"/>
      <c r="Q174" s="145"/>
      <c r="R174" s="77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98"/>
      <c r="N175" s="164"/>
      <c r="O175" s="165"/>
      <c r="P175" s="161"/>
      <c r="Q175" s="161"/>
      <c r="R175" s="77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66"/>
      <c r="M176" s="198"/>
      <c r="N176" s="164"/>
      <c r="O176" s="165"/>
      <c r="P176" s="161"/>
      <c r="Q176" s="161"/>
      <c r="R176" s="77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6"/>
      <c r="M178" s="198"/>
      <c r="N178" s="164"/>
      <c r="O178" s="165"/>
      <c r="P178" s="161"/>
      <c r="Q178" s="161"/>
      <c r="R178" s="77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BZ1980"/>
  <sheetViews>
    <sheetView topLeftCell="L1" zoomScale="85" zoomScaleNormal="85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7" sqref="R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style="846" customWidth="1"/>
    <col min="19" max="19" width="33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831"/>
      <c r="S1" s="11"/>
      <c r="W1" s="9" t="s">
        <v>1</v>
      </c>
      <c r="X1" s="9"/>
      <c r="Z1" s="14"/>
    </row>
    <row r="2" spans="1:78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31"/>
      <c r="S2" s="11" t="s">
        <v>2</v>
      </c>
      <c r="W2" s="9"/>
      <c r="X2" s="9"/>
      <c r="Y2" s="14" t="s">
        <v>2</v>
      </c>
      <c r="Z2" s="14"/>
    </row>
    <row r="3" spans="1:78" ht="15.75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831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832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784" t="s">
        <v>7858</v>
      </c>
      <c r="N6" s="56">
        <v>5</v>
      </c>
      <c r="O6" s="72" t="s">
        <v>427</v>
      </c>
      <c r="P6" s="76">
        <v>1599000</v>
      </c>
      <c r="Q6" s="819">
        <f>P6*N6</f>
        <v>7995000</v>
      </c>
      <c r="R6" s="791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29200</v>
      </c>
      <c r="X6" s="63">
        <f>W6*U6</f>
        <v>58400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819">
        <f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2">AO6*AM6</f>
        <v>0</v>
      </c>
      <c r="AQ6" s="64"/>
      <c r="AR6" s="56"/>
      <c r="AS6" s="258"/>
      <c r="AT6" s="56"/>
      <c r="AU6" s="700"/>
      <c r="AV6" s="56"/>
      <c r="AW6" s="76"/>
      <c r="AX6" s="63"/>
      <c r="AY6" s="101">
        <f t="shared" ref="AY6:AY23" si="3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4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5">BP6*BN6</f>
        <v>0</v>
      </c>
      <c r="BR6" s="64"/>
      <c r="BS6" s="56"/>
    </row>
    <row r="7" spans="1:78" ht="30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784" t="s">
        <v>7858</v>
      </c>
      <c r="N7" s="57">
        <v>1</v>
      </c>
      <c r="O7" s="72" t="s">
        <v>427</v>
      </c>
      <c r="P7" s="76">
        <v>7750000</v>
      </c>
      <c r="Q7" s="820">
        <f t="shared" ref="Q7:Q56" si="6">P7*N7</f>
        <v>7750000</v>
      </c>
      <c r="R7" s="833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ref="X7:X61" si="7">W7*U7</f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819">
        <f t="shared" ref="AG7:AG34" si="8"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2"/>
        <v>0</v>
      </c>
      <c r="AQ7" s="64"/>
      <c r="AR7" s="56"/>
      <c r="AS7" s="486"/>
      <c r="AT7" s="56"/>
      <c r="AU7" s="57"/>
      <c r="AV7" s="72"/>
      <c r="AW7" s="62"/>
      <c r="AX7" s="63"/>
      <c r="AY7" s="101">
        <f t="shared" si="3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4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5"/>
        <v>0</v>
      </c>
      <c r="BR7" s="64"/>
      <c r="BS7" s="56"/>
    </row>
    <row r="8" spans="1:78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84" t="s">
        <v>7858</v>
      </c>
      <c r="N8" s="57">
        <v>2</v>
      </c>
      <c r="O8" s="72" t="s">
        <v>7479</v>
      </c>
      <c r="P8" s="76">
        <v>252500</v>
      </c>
      <c r="Q8" s="819">
        <f t="shared" si="6"/>
        <v>505000</v>
      </c>
      <c r="R8" s="791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7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819">
        <f t="shared" si="8"/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2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3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4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5"/>
        <v>0</v>
      </c>
      <c r="BR8" s="64"/>
      <c r="BS8" s="56"/>
    </row>
    <row r="9" spans="1:78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784" t="s">
        <v>7736</v>
      </c>
      <c r="N9" s="57">
        <v>3</v>
      </c>
      <c r="O9" s="72" t="s">
        <v>29</v>
      </c>
      <c r="P9" s="76">
        <v>70000</v>
      </c>
      <c r="Q9" s="819">
        <f t="shared" si="6"/>
        <v>210000</v>
      </c>
      <c r="R9" s="833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7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819">
        <f t="shared" si="8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2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3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4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5"/>
        <v>0</v>
      </c>
      <c r="BR9" s="64"/>
      <c r="BS9" s="56"/>
    </row>
    <row r="10" spans="1:78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784" t="s">
        <v>7736</v>
      </c>
      <c r="N10" s="57">
        <v>2</v>
      </c>
      <c r="O10" s="72" t="s">
        <v>29</v>
      </c>
      <c r="P10" s="62">
        <v>70000</v>
      </c>
      <c r="Q10" s="819">
        <f t="shared" si="6"/>
        <v>140000</v>
      </c>
      <c r="R10" s="833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si="8"/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2"/>
        <v>0</v>
      </c>
      <c r="AQ10" s="64"/>
      <c r="AR10" s="56"/>
      <c r="AS10" s="486"/>
      <c r="AT10" s="56"/>
      <c r="AU10" s="57"/>
      <c r="AV10" s="72"/>
      <c r="AW10" s="62"/>
      <c r="AX10" s="63"/>
      <c r="AY10" s="101">
        <f t="shared" si="3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4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5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784" t="s">
        <v>7736</v>
      </c>
      <c r="N11" s="57">
        <v>2</v>
      </c>
      <c r="O11" s="72" t="s">
        <v>29</v>
      </c>
      <c r="P11" s="62">
        <v>50000</v>
      </c>
      <c r="Q11" s="819">
        <f t="shared" ref="Q11" si="9">P11*N11</f>
        <v>100000</v>
      </c>
      <c r="R11" s="833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7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819">
        <f t="shared" si="8"/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2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3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4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77"/>
      <c r="BZ11" s="89"/>
    </row>
    <row r="12" spans="1:78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784" t="s">
        <v>7736</v>
      </c>
      <c r="N12" s="57">
        <v>1</v>
      </c>
      <c r="O12" s="72" t="s">
        <v>29</v>
      </c>
      <c r="P12" s="76">
        <v>35000</v>
      </c>
      <c r="Q12" s="819">
        <f t="shared" si="6"/>
        <v>35000</v>
      </c>
      <c r="R12" s="833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si="7"/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819">
        <f t="shared" si="8"/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2"/>
        <v>0</v>
      </c>
      <c r="AQ12" s="64"/>
      <c r="AR12" s="56"/>
      <c r="AS12" s="486"/>
      <c r="AT12" s="56"/>
      <c r="AU12" s="57"/>
      <c r="AV12" s="72"/>
      <c r="AW12" s="62"/>
      <c r="AX12" s="63"/>
      <c r="AY12" s="101">
        <f t="shared" si="3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4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5"/>
        <v>0</v>
      </c>
      <c r="BR12" s="64"/>
      <c r="BS12" s="56"/>
    </row>
    <row r="13" spans="1:78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784" t="s">
        <v>7755</v>
      </c>
      <c r="N13" s="57">
        <v>1</v>
      </c>
      <c r="O13" s="72" t="s">
        <v>29</v>
      </c>
      <c r="P13" s="76">
        <v>50000</v>
      </c>
      <c r="Q13" s="819">
        <f t="shared" ref="Q13" si="10">P13*N13</f>
        <v>50000</v>
      </c>
      <c r="R13" s="833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819">
        <f t="shared" si="7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8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2"/>
        <v>0</v>
      </c>
      <c r="AQ13" s="64"/>
      <c r="AR13" s="56"/>
      <c r="AS13" s="486"/>
      <c r="AT13" s="56"/>
      <c r="AU13" s="57"/>
      <c r="AV13" s="72"/>
      <c r="AW13" s="62"/>
      <c r="AX13" s="63"/>
      <c r="AY13" s="101">
        <f t="shared" si="3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4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784" t="s">
        <v>7736</v>
      </c>
      <c r="N14" s="57">
        <v>1</v>
      </c>
      <c r="O14" s="72" t="s">
        <v>29</v>
      </c>
      <c r="P14" s="62">
        <v>190000</v>
      </c>
      <c r="Q14" s="819">
        <f t="shared" si="6"/>
        <v>190000</v>
      </c>
      <c r="R14" s="833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819">
        <f t="shared" si="7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8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2"/>
        <v>0</v>
      </c>
      <c r="AQ14" s="64"/>
      <c r="AR14" s="56"/>
      <c r="AS14" s="486"/>
      <c r="AT14" s="56"/>
      <c r="AU14" s="57"/>
      <c r="AV14" s="72"/>
      <c r="AW14" s="62"/>
      <c r="AX14" s="63"/>
      <c r="AY14" s="101">
        <f t="shared" si="3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784" t="s">
        <v>7736</v>
      </c>
      <c r="N15" s="57">
        <v>2</v>
      </c>
      <c r="O15" s="72" t="s">
        <v>29</v>
      </c>
      <c r="P15" s="819">
        <v>160000</v>
      </c>
      <c r="Q15" s="63">
        <f t="shared" ref="Q15" si="11">P15*N15</f>
        <v>320000</v>
      </c>
      <c r="R15" s="833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si="7"/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8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3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</row>
    <row r="16" spans="1:78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784" t="s">
        <v>7860</v>
      </c>
      <c r="N16" s="57">
        <v>1</v>
      </c>
      <c r="O16" s="72" t="s">
        <v>26</v>
      </c>
      <c r="P16" s="76">
        <v>310000</v>
      </c>
      <c r="Q16" s="819">
        <f t="shared" ref="Q16" si="12">P16*N16</f>
        <v>310000</v>
      </c>
      <c r="R16" s="833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7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>SUM(AG6:AG15)</f>
        <v>9170000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</row>
    <row r="17" spans="1:7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784" t="s">
        <v>6733</v>
      </c>
      <c r="N17" s="57">
        <v>3</v>
      </c>
      <c r="O17" s="72" t="s">
        <v>6547</v>
      </c>
      <c r="P17" s="76">
        <v>1500000</v>
      </c>
      <c r="Q17" s="712">
        <f t="shared" si="6"/>
        <v>4500000</v>
      </c>
      <c r="R17" s="791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7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8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5"/>
        <v>0</v>
      </c>
      <c r="BR17" s="64"/>
      <c r="BS17" s="56"/>
    </row>
    <row r="18" spans="1:7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84" t="s">
        <v>7783</v>
      </c>
      <c r="N18" s="56">
        <v>40</v>
      </c>
      <c r="O18" s="72" t="s">
        <v>29</v>
      </c>
      <c r="P18" s="58">
        <v>2735</v>
      </c>
      <c r="Q18" s="819">
        <f t="shared" si="6"/>
        <v>109400</v>
      </c>
      <c r="R18" s="791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7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8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3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3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84" t="s">
        <v>7783</v>
      </c>
      <c r="N19" s="56">
        <v>25</v>
      </c>
      <c r="O19" s="72" t="s">
        <v>29</v>
      </c>
      <c r="P19" s="58">
        <v>3710</v>
      </c>
      <c r="Q19" s="819">
        <f t="shared" ref="Q19" si="14">P19*N19</f>
        <v>92750</v>
      </c>
      <c r="R19" s="791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819">
        <f t="shared" si="7"/>
        <v>210000</v>
      </c>
      <c r="Y19" s="408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8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2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3"/>
        <v>0</v>
      </c>
      <c r="BI19" s="64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6"/>
        <v>0</v>
      </c>
      <c r="R20" s="791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819">
        <f t="shared" si="7"/>
        <v>140000</v>
      </c>
      <c r="Y20" s="408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8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2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6"/>
        <v>0</v>
      </c>
      <c r="R21" s="791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819">
        <f t="shared" si="7"/>
        <v>100000</v>
      </c>
      <c r="Y21" s="408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8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2"/>
        <v>0</v>
      </c>
      <c r="AQ21" s="56"/>
      <c r="AR21" s="56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6"/>
        <v>0</v>
      </c>
      <c r="R22" s="791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819">
        <f t="shared" si="7"/>
        <v>35000</v>
      </c>
      <c r="Y22" s="408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8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2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7055</v>
      </c>
      <c r="M23" s="784" t="s">
        <v>7742</v>
      </c>
      <c r="N23" s="57">
        <v>2</v>
      </c>
      <c r="O23" s="72" t="s">
        <v>7781</v>
      </c>
      <c r="P23" s="76">
        <v>12000</v>
      </c>
      <c r="Q23" s="819">
        <f t="shared" si="6"/>
        <v>24000</v>
      </c>
      <c r="R23" s="791" t="s">
        <v>7859</v>
      </c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819">
        <f t="shared" si="7"/>
        <v>50000</v>
      </c>
      <c r="Y23" s="408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8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3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5"/>
        <v>0</v>
      </c>
      <c r="BR23" s="64"/>
      <c r="BS23" s="56"/>
    </row>
    <row r="24" spans="1:7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7861</v>
      </c>
      <c r="M24" s="784" t="s">
        <v>7742</v>
      </c>
      <c r="N24" s="57">
        <v>1</v>
      </c>
      <c r="O24" s="72" t="s">
        <v>7743</v>
      </c>
      <c r="P24" s="76">
        <v>928262</v>
      </c>
      <c r="Q24" s="819">
        <f t="shared" si="6"/>
        <v>928262</v>
      </c>
      <c r="R24" s="791" t="s">
        <v>7862</v>
      </c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819">
        <f t="shared" si="7"/>
        <v>190000</v>
      </c>
      <c r="Y24" s="408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8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3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7893</v>
      </c>
      <c r="M25" s="787" t="s">
        <v>7892</v>
      </c>
      <c r="N25" s="61">
        <v>1</v>
      </c>
      <c r="O25" s="72" t="s">
        <v>114</v>
      </c>
      <c r="P25" s="76">
        <v>803810</v>
      </c>
      <c r="Q25" s="819">
        <f t="shared" si="6"/>
        <v>803810</v>
      </c>
      <c r="R25" s="791" t="s">
        <v>7894</v>
      </c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819">
        <f t="shared" si="7"/>
        <v>310000</v>
      </c>
      <c r="Y25" s="408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8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3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/>
      <c r="M26" s="56"/>
      <c r="N26" s="57"/>
      <c r="O26" s="72"/>
      <c r="P26" s="62"/>
      <c r="Q26" s="63">
        <f t="shared" si="6"/>
        <v>0</v>
      </c>
      <c r="R26" s="791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 t="shared" si="7"/>
        <v>15000</v>
      </c>
      <c r="Y26" s="408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8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3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/>
      <c r="M27" s="75"/>
      <c r="N27" s="57"/>
      <c r="O27" s="72"/>
      <c r="P27" s="76"/>
      <c r="Q27" s="63">
        <f t="shared" si="6"/>
        <v>0</v>
      </c>
      <c r="R27" s="791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819">
        <f t="shared" si="7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8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3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/>
      <c r="M28" s="75"/>
      <c r="N28" s="57"/>
      <c r="O28" s="72"/>
      <c r="P28" s="62"/>
      <c r="Q28" s="63">
        <f t="shared" si="6"/>
        <v>0</v>
      </c>
      <c r="R28" s="791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7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8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75"/>
      <c r="N29" s="106"/>
      <c r="O29" s="72"/>
      <c r="P29" s="62"/>
      <c r="Q29" s="63">
        <f>SUM(Q6:Q28)</f>
        <v>24063222</v>
      </c>
      <c r="R29" s="791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63">
        <f t="shared" si="7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8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6"/>
        <v>0</v>
      </c>
      <c r="R30" s="791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63">
        <f t="shared" si="7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8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6"/>
        <v>0</v>
      </c>
      <c r="R31" s="791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7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8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>P32*N32</f>
        <v>0</v>
      </c>
      <c r="R32" s="791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7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8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6"/>
        <v>0</v>
      </c>
      <c r="R33" s="791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7"/>
        <v>1809286.5</v>
      </c>
      <c r="Y33" s="408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8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6"/>
        <v>0</v>
      </c>
      <c r="R34" s="791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7"/>
        <v>1809287.5</v>
      </c>
      <c r="Y34" s="408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8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6"/>
        <v>0</v>
      </c>
      <c r="R35" s="791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7"/>
        <v>250000</v>
      </c>
      <c r="Y35" s="408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ref="AF35:AG57" si="17">AE35*AC35</f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18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16"/>
        <v>0</v>
      </c>
      <c r="AY35" s="64"/>
      <c r="AZ35" s="56"/>
      <c r="BB35" s="56"/>
      <c r="BC35" s="56"/>
      <c r="BD35" s="56"/>
      <c r="BE35" s="65"/>
      <c r="BF35" s="56"/>
      <c r="BG35" s="63">
        <f t="shared" si="13"/>
        <v>0</v>
      </c>
      <c r="BH35" s="56"/>
      <c r="BI35" s="56"/>
    </row>
    <row r="36" spans="1:62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9">I36*F36</f>
        <v>0</v>
      </c>
      <c r="L36" s="56"/>
      <c r="M36" s="56"/>
      <c r="N36" s="57"/>
      <c r="O36" s="66"/>
      <c r="P36" s="62"/>
      <c r="Q36" s="63">
        <f t="shared" si="6"/>
        <v>0</v>
      </c>
      <c r="R36" s="791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7"/>
        <v>100000</v>
      </c>
      <c r="Y36" s="408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7"/>
        <v>0</v>
      </c>
      <c r="AG36" s="64"/>
      <c r="AH36" s="56"/>
      <c r="AJ36" s="68"/>
      <c r="AK36" s="56"/>
      <c r="AL36" s="61"/>
      <c r="AM36" s="69"/>
      <c r="AN36" s="62"/>
      <c r="AO36" s="63">
        <f t="shared" si="18"/>
        <v>0</v>
      </c>
      <c r="AP36" s="64"/>
      <c r="AQ36" s="56"/>
      <c r="AS36" s="56"/>
      <c r="AT36" s="75"/>
      <c r="AU36" s="83"/>
      <c r="AV36" s="72"/>
      <c r="AW36" s="76"/>
      <c r="AX36" s="63">
        <f t="shared" si="16"/>
        <v>0</v>
      </c>
      <c r="AY36" s="64"/>
      <c r="AZ36" s="56"/>
      <c r="BB36" s="56"/>
      <c r="BC36" s="56"/>
      <c r="BD36" s="56"/>
      <c r="BE36" s="65"/>
      <c r="BF36" s="56"/>
      <c r="BG36" s="63">
        <f t="shared" si="13"/>
        <v>0</v>
      </c>
      <c r="BH36" s="56"/>
      <c r="BI36" s="56"/>
    </row>
    <row r="37" spans="1:62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9"/>
        <v>0</v>
      </c>
      <c r="L37" s="56"/>
      <c r="M37" s="80"/>
      <c r="N37" s="57"/>
      <c r="O37" s="72"/>
      <c r="P37" s="67"/>
      <c r="Q37" s="63">
        <f t="shared" si="6"/>
        <v>0</v>
      </c>
      <c r="R37" s="791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7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7"/>
        <v>0</v>
      </c>
      <c r="AH37" s="64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9"/>
        <v>0</v>
      </c>
      <c r="L38" s="56"/>
      <c r="M38" s="56"/>
      <c r="N38" s="57"/>
      <c r="O38" s="72"/>
      <c r="P38" s="76"/>
      <c r="Q38" s="63">
        <f t="shared" si="6"/>
        <v>0</v>
      </c>
      <c r="R38" s="791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7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7"/>
        <v>0</v>
      </c>
      <c r="AH38" s="64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9"/>
        <v>968000</v>
      </c>
      <c r="L39" s="55"/>
      <c r="M39" s="56"/>
      <c r="N39" s="129"/>
      <c r="O39" s="56"/>
      <c r="P39" s="117"/>
      <c r="Q39" s="63">
        <f t="shared" si="6"/>
        <v>0</v>
      </c>
      <c r="R39" s="791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si="7"/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7"/>
        <v>0</v>
      </c>
      <c r="AH39" s="64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9"/>
        <v>616000</v>
      </c>
      <c r="L40" s="55"/>
      <c r="M40" s="56"/>
      <c r="N40" s="129"/>
      <c r="O40" s="56"/>
      <c r="P40" s="117"/>
      <c r="Q40" s="63">
        <f t="shared" si="6"/>
        <v>0</v>
      </c>
      <c r="R40" s="791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7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7"/>
        <v>0</v>
      </c>
      <c r="AH40" s="64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9"/>
        <v>0</v>
      </c>
      <c r="L41" s="55"/>
      <c r="M41" s="56"/>
      <c r="N41" s="129"/>
      <c r="O41" s="56"/>
      <c r="P41" s="117"/>
      <c r="Q41" s="63">
        <f t="shared" si="6"/>
        <v>0</v>
      </c>
      <c r="R41" s="791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7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7"/>
        <v>0</v>
      </c>
      <c r="AH41" s="64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9"/>
        <v>360000</v>
      </c>
      <c r="L42" s="55"/>
      <c r="M42" s="56"/>
      <c r="N42" s="129"/>
      <c r="O42" s="56"/>
      <c r="P42" s="117"/>
      <c r="Q42" s="63">
        <f t="shared" si="6"/>
        <v>0</v>
      </c>
      <c r="R42" s="791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7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7"/>
        <v>0</v>
      </c>
      <c r="AH42" s="64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9"/>
        <v>1480000</v>
      </c>
      <c r="L43" s="55"/>
      <c r="M43" s="56"/>
      <c r="N43" s="129"/>
      <c r="O43" s="56"/>
      <c r="P43" s="117"/>
      <c r="Q43" s="63">
        <f t="shared" si="6"/>
        <v>0</v>
      </c>
      <c r="R43" s="791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si="7"/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7"/>
        <v>0</v>
      </c>
      <c r="AH43" s="64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9"/>
        <v>500000</v>
      </c>
      <c r="L44" s="55"/>
      <c r="M44" s="56"/>
      <c r="N44" s="699"/>
      <c r="O44" s="56"/>
      <c r="P44" s="117"/>
      <c r="Q44" s="63">
        <f t="shared" si="6"/>
        <v>0</v>
      </c>
      <c r="R44" s="791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7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7"/>
        <v>0</v>
      </c>
      <c r="AH44" s="64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9"/>
        <v>0</v>
      </c>
      <c r="L45" s="55"/>
      <c r="M45" s="56"/>
      <c r="N45" s="129"/>
      <c r="O45" s="56"/>
      <c r="P45" s="117"/>
      <c r="Q45" s="63">
        <f t="shared" si="6"/>
        <v>0</v>
      </c>
      <c r="R45" s="791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7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7"/>
        <v>0</v>
      </c>
      <c r="AH45" s="64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9"/>
        <v>0</v>
      </c>
      <c r="L46" s="55"/>
      <c r="M46" s="56"/>
      <c r="N46" s="129"/>
      <c r="O46" s="56"/>
      <c r="P46" s="117"/>
      <c r="Q46" s="63">
        <f t="shared" si="6"/>
        <v>0</v>
      </c>
      <c r="R46" s="791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7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7"/>
        <v>0</v>
      </c>
      <c r="AH46" s="64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9"/>
        <v>180000</v>
      </c>
      <c r="L47" s="56"/>
      <c r="M47" s="56"/>
      <c r="N47" s="129"/>
      <c r="O47" s="56"/>
      <c r="P47" s="62"/>
      <c r="Q47" s="63">
        <f t="shared" si="6"/>
        <v>0</v>
      </c>
      <c r="R47" s="791"/>
      <c r="S47" s="81"/>
      <c r="T47" s="56"/>
      <c r="U47" s="57"/>
      <c r="V47" s="72"/>
      <c r="W47" s="76"/>
      <c r="X47" s="63">
        <f t="shared" si="7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7"/>
        <v>0</v>
      </c>
      <c r="AH47" s="64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9"/>
        <v>0</v>
      </c>
      <c r="L48" s="56"/>
      <c r="M48" s="56"/>
      <c r="N48" s="130"/>
      <c r="O48" s="56"/>
      <c r="P48" s="131"/>
      <c r="Q48" s="63">
        <f t="shared" si="6"/>
        <v>0</v>
      </c>
      <c r="R48" s="791"/>
      <c r="S48" s="56"/>
      <c r="T48" s="56"/>
      <c r="U48" s="83"/>
      <c r="V48" s="56"/>
      <c r="W48" s="77"/>
      <c r="X48" s="63">
        <f t="shared" si="7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7"/>
        <v>0</v>
      </c>
      <c r="AH48" s="64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9"/>
        <v>800000</v>
      </c>
      <c r="L49" s="55"/>
      <c r="M49" s="56"/>
      <c r="N49" s="129"/>
      <c r="O49" s="56"/>
      <c r="P49" s="62"/>
      <c r="Q49" s="63">
        <f t="shared" si="6"/>
        <v>0</v>
      </c>
      <c r="R49" s="791"/>
      <c r="S49" s="81"/>
      <c r="T49" s="56"/>
      <c r="U49" s="57"/>
      <c r="V49" s="72"/>
      <c r="W49" s="76"/>
      <c r="X49" s="63">
        <f t="shared" si="7"/>
        <v>0</v>
      </c>
      <c r="Y49" s="408"/>
      <c r="Z49" s="56"/>
      <c r="AA49" s="134"/>
      <c r="AB49" s="56"/>
      <c r="AC49" s="56"/>
      <c r="AD49" s="57"/>
      <c r="AE49" s="72"/>
      <c r="AF49" s="62"/>
      <c r="AG49" s="63">
        <f t="shared" si="17"/>
        <v>0</v>
      </c>
      <c r="AH49" s="64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9"/>
        <v>0</v>
      </c>
      <c r="L50" s="55"/>
      <c r="M50" s="56"/>
      <c r="N50" s="120"/>
      <c r="O50" s="56"/>
      <c r="P50" s="121"/>
      <c r="Q50" s="63">
        <f t="shared" si="6"/>
        <v>0</v>
      </c>
      <c r="R50" s="791"/>
      <c r="S50" s="56" t="s">
        <v>7055</v>
      </c>
      <c r="T50" s="784" t="s">
        <v>7742</v>
      </c>
      <c r="U50" s="57">
        <v>2</v>
      </c>
      <c r="V50" s="72" t="s">
        <v>7781</v>
      </c>
      <c r="W50" s="76">
        <v>12000</v>
      </c>
      <c r="X50" s="819">
        <f t="shared" si="7"/>
        <v>24000</v>
      </c>
      <c r="Y50" s="791" t="s">
        <v>7859</v>
      </c>
      <c r="Z50" s="56"/>
      <c r="AA50" s="134"/>
      <c r="AB50" s="56"/>
      <c r="AC50" s="56"/>
      <c r="AD50" s="57"/>
      <c r="AE50" s="72"/>
      <c r="AF50" s="62"/>
      <c r="AG50" s="63">
        <f t="shared" si="17"/>
        <v>0</v>
      </c>
      <c r="AH50" s="64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9"/>
        <v>220000</v>
      </c>
      <c r="L51" s="56"/>
      <c r="M51" s="80"/>
      <c r="N51" s="116"/>
      <c r="O51" s="56"/>
      <c r="P51" s="117"/>
      <c r="Q51" s="63">
        <f t="shared" si="6"/>
        <v>0</v>
      </c>
      <c r="R51" s="791"/>
      <c r="S51" s="56" t="s">
        <v>7861</v>
      </c>
      <c r="T51" s="784" t="s">
        <v>7742</v>
      </c>
      <c r="U51" s="57">
        <v>1</v>
      </c>
      <c r="V51" s="72" t="s">
        <v>7743</v>
      </c>
      <c r="W51" s="76">
        <v>928262</v>
      </c>
      <c r="X51" s="819">
        <f t="shared" si="7"/>
        <v>928262</v>
      </c>
      <c r="Y51" s="791" t="s">
        <v>7862</v>
      </c>
      <c r="Z51" s="56"/>
      <c r="AA51" s="134"/>
      <c r="AB51" s="56"/>
      <c r="AC51" s="56"/>
      <c r="AD51" s="57"/>
      <c r="AE51" s="72"/>
      <c r="AF51" s="62"/>
      <c r="AG51" s="63">
        <f t="shared" si="17"/>
        <v>0</v>
      </c>
      <c r="AH51" s="64"/>
      <c r="AI51" s="56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9"/>
        <v>0</v>
      </c>
      <c r="L52" s="56"/>
      <c r="M52" s="80"/>
      <c r="N52" s="120"/>
      <c r="O52" s="56"/>
      <c r="P52" s="121"/>
      <c r="Q52" s="63">
        <f t="shared" si="6"/>
        <v>0</v>
      </c>
      <c r="R52" s="791"/>
      <c r="S52" s="65" t="s">
        <v>7893</v>
      </c>
      <c r="T52" s="787" t="s">
        <v>7892</v>
      </c>
      <c r="U52" s="61">
        <v>1</v>
      </c>
      <c r="V52" s="72" t="s">
        <v>114</v>
      </c>
      <c r="W52" s="76">
        <v>803810</v>
      </c>
      <c r="X52" s="819">
        <f t="shared" si="7"/>
        <v>803810</v>
      </c>
      <c r="Y52" s="791" t="s">
        <v>7894</v>
      </c>
      <c r="Z52" s="56"/>
      <c r="AA52" s="93"/>
      <c r="AB52" s="56"/>
      <c r="AC52" s="56"/>
      <c r="AD52" s="57"/>
      <c r="AE52" s="72"/>
      <c r="AF52" s="62"/>
      <c r="AG52" s="63">
        <f t="shared" si="17"/>
        <v>0</v>
      </c>
      <c r="AH52" s="64"/>
      <c r="AI52" s="56"/>
    </row>
    <row r="53" spans="1:44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9"/>
        <v>110000</v>
      </c>
      <c r="L53" s="81"/>
      <c r="M53" s="80"/>
      <c r="N53" s="57"/>
      <c r="O53" s="56"/>
      <c r="P53" s="77"/>
      <c r="Q53" s="63">
        <f t="shared" si="6"/>
        <v>0</v>
      </c>
      <c r="R53" s="791"/>
      <c r="S53" s="264"/>
      <c r="T53" s="264"/>
      <c r="U53" s="469"/>
      <c r="V53" s="562"/>
      <c r="W53" s="753"/>
      <c r="X53" s="63">
        <f t="shared" si="7"/>
        <v>0</v>
      </c>
      <c r="Y53" s="64"/>
      <c r="Z53" s="56"/>
      <c r="AB53" s="56"/>
      <c r="AC53" s="56"/>
      <c r="AD53" s="57"/>
      <c r="AE53" s="72"/>
      <c r="AF53" s="62"/>
      <c r="AG53" s="63">
        <f t="shared" si="17"/>
        <v>0</v>
      </c>
      <c r="AH53" s="64"/>
      <c r="AI53" s="56"/>
    </row>
    <row r="54" spans="1:44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9"/>
        <v>2275000</v>
      </c>
      <c r="L54" s="56"/>
      <c r="M54" s="56"/>
      <c r="N54" s="57"/>
      <c r="O54" s="56"/>
      <c r="P54" s="62"/>
      <c r="Q54" s="63">
        <f t="shared" si="6"/>
        <v>0</v>
      </c>
      <c r="R54" s="791"/>
      <c r="S54" s="56"/>
      <c r="T54" s="56"/>
      <c r="U54" s="61"/>
      <c r="V54" s="72"/>
      <c r="W54" s="76"/>
      <c r="X54" s="63">
        <f t="shared" si="7"/>
        <v>0</v>
      </c>
      <c r="Y54" s="64"/>
      <c r="Z54" s="56"/>
      <c r="AB54" s="56"/>
      <c r="AC54" s="56"/>
      <c r="AD54" s="57"/>
      <c r="AE54" s="72"/>
      <c r="AF54" s="62"/>
      <c r="AG54" s="63">
        <f t="shared" si="17"/>
        <v>0</v>
      </c>
      <c r="AH54" s="64"/>
      <c r="AI54" s="56"/>
    </row>
    <row r="55" spans="1:44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9"/>
        <v>0</v>
      </c>
      <c r="L55" s="56"/>
      <c r="M55" s="137"/>
      <c r="N55" s="138"/>
      <c r="O55" s="56"/>
      <c r="P55" s="139"/>
      <c r="Q55" s="63">
        <f t="shared" si="6"/>
        <v>0</v>
      </c>
      <c r="R55" s="791"/>
      <c r="S55" s="56"/>
      <c r="T55" s="56"/>
      <c r="U55" s="83"/>
      <c r="V55" s="56"/>
      <c r="W55" s="77"/>
      <c r="X55" s="63">
        <f>SUM(X6:X54)</f>
        <v>11206129.567600001</v>
      </c>
      <c r="Y55" s="64"/>
      <c r="Z55" s="56"/>
      <c r="AB55" s="56"/>
      <c r="AC55" s="56"/>
      <c r="AD55" s="57"/>
      <c r="AE55" s="72"/>
      <c r="AF55" s="62"/>
      <c r="AG55" s="63">
        <f t="shared" si="17"/>
        <v>0</v>
      </c>
      <c r="AH55" s="64"/>
      <c r="AI55" s="56"/>
    </row>
    <row r="56" spans="1:44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9"/>
        <v>1716000</v>
      </c>
      <c r="L56" s="56"/>
      <c r="M56" s="137"/>
      <c r="N56" s="140"/>
      <c r="O56" s="56"/>
      <c r="P56" s="141"/>
      <c r="Q56" s="63">
        <f t="shared" si="6"/>
        <v>0</v>
      </c>
      <c r="R56" s="791"/>
      <c r="S56" s="56"/>
      <c r="T56" s="56"/>
      <c r="U56" s="83"/>
      <c r="V56" s="56"/>
      <c r="W56" s="77"/>
      <c r="X56" s="63">
        <f t="shared" si="7"/>
        <v>0</v>
      </c>
      <c r="Y56" s="64"/>
      <c r="Z56" s="56"/>
      <c r="AB56" s="56"/>
      <c r="AC56" s="56"/>
      <c r="AD56" s="57"/>
      <c r="AE56" s="72"/>
      <c r="AF56" s="62"/>
      <c r="AG56" s="63">
        <f t="shared" si="17"/>
        <v>0</v>
      </c>
      <c r="AH56" s="64"/>
    </row>
    <row r="57" spans="1:44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9"/>
        <v>0</v>
      </c>
      <c r="L57" s="56"/>
      <c r="M57" s="137"/>
      <c r="N57" s="140"/>
      <c r="O57" s="56"/>
      <c r="P57" s="141"/>
      <c r="Q57" s="63">
        <f t="shared" ref="Q57:Q105" si="20">P58*N58</f>
        <v>0</v>
      </c>
      <c r="R57" s="791"/>
      <c r="S57" s="56"/>
      <c r="T57" s="56"/>
      <c r="U57" s="57"/>
      <c r="V57" s="56"/>
      <c r="W57" s="59"/>
      <c r="X57" s="63">
        <f>SUM(X55,AG16)</f>
        <v>20376129.567600001</v>
      </c>
      <c r="Y57" s="64"/>
      <c r="Z57" s="56"/>
      <c r="AB57" s="56"/>
      <c r="AC57" s="56"/>
      <c r="AD57" s="57"/>
      <c r="AE57" s="72"/>
      <c r="AF57" s="62"/>
      <c r="AG57" s="63">
        <f t="shared" si="17"/>
        <v>0</v>
      </c>
      <c r="AH57" s="64"/>
    </row>
    <row r="58" spans="1:44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791"/>
      <c r="S58" s="74"/>
      <c r="T58" s="56"/>
      <c r="U58" s="57"/>
      <c r="V58" s="72"/>
      <c r="W58" s="76"/>
      <c r="X58" s="63">
        <f t="shared" si="7"/>
        <v>0</v>
      </c>
      <c r="Y58" s="64"/>
      <c r="Z58" s="56"/>
    </row>
    <row r="59" spans="1:44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9"/>
        <v>0</v>
      </c>
      <c r="L59" s="68"/>
      <c r="M59" s="137"/>
      <c r="N59" s="116"/>
      <c r="O59" s="56"/>
      <c r="P59" s="117"/>
      <c r="Q59" s="63">
        <f t="shared" si="20"/>
        <v>0</v>
      </c>
      <c r="R59" s="791"/>
      <c r="S59" s="55"/>
      <c r="T59" s="56"/>
      <c r="U59" s="57"/>
      <c r="V59" s="72"/>
      <c r="W59" s="67"/>
      <c r="X59" s="63">
        <f t="shared" si="7"/>
        <v>0</v>
      </c>
      <c r="Y59" s="64"/>
      <c r="Z59" s="56"/>
    </row>
    <row r="60" spans="1:44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9"/>
        <v>80000</v>
      </c>
      <c r="L60" s="56"/>
      <c r="M60" s="137"/>
      <c r="N60" s="138"/>
      <c r="O60" s="56"/>
      <c r="P60" s="139"/>
      <c r="Q60" s="63">
        <f t="shared" si="20"/>
        <v>0</v>
      </c>
      <c r="R60" s="791"/>
      <c r="S60" s="55"/>
      <c r="T60" s="56"/>
      <c r="U60" s="57"/>
      <c r="V60" s="72"/>
      <c r="W60" s="67"/>
      <c r="X60" s="63">
        <f t="shared" si="7"/>
        <v>0</v>
      </c>
      <c r="Y60" s="64"/>
      <c r="Z60" s="56"/>
    </row>
    <row r="61" spans="1:44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9"/>
        <v>0</v>
      </c>
      <c r="L61" s="56"/>
      <c r="M61" s="137"/>
      <c r="N61" s="116"/>
      <c r="O61" s="56"/>
      <c r="P61" s="117"/>
      <c r="Q61" s="63">
        <f t="shared" si="20"/>
        <v>0</v>
      </c>
      <c r="R61" s="791"/>
      <c r="S61" s="55"/>
      <c r="T61" s="75"/>
      <c r="U61" s="57"/>
      <c r="V61" s="68"/>
      <c r="W61" s="77"/>
      <c r="X61" s="63">
        <f t="shared" si="7"/>
        <v>0</v>
      </c>
      <c r="Y61" s="64"/>
      <c r="Z61" s="56"/>
    </row>
    <row r="62" spans="1:44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9"/>
        <v>288000</v>
      </c>
      <c r="L62" s="56"/>
      <c r="M62" s="137"/>
      <c r="N62" s="116"/>
      <c r="O62" s="56"/>
      <c r="P62" s="117"/>
      <c r="Q62" s="63">
        <f t="shared" si="20"/>
        <v>0</v>
      </c>
      <c r="R62" s="791"/>
      <c r="S62" s="56"/>
      <c r="T62" s="56"/>
      <c r="U62" s="57"/>
      <c r="V62" s="69"/>
      <c r="W62" s="77"/>
      <c r="X62" s="63">
        <f t="shared" ref="X62:X113" si="21">W63*U63</f>
        <v>0</v>
      </c>
      <c r="Y62" s="64"/>
      <c r="Z62" s="56"/>
    </row>
    <row r="63" spans="1:44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9"/>
        <v>312000</v>
      </c>
      <c r="L63" s="56"/>
      <c r="M63" s="137"/>
      <c r="N63" s="116"/>
      <c r="O63" s="56"/>
      <c r="P63" s="117"/>
      <c r="Q63" s="63">
        <f t="shared" si="20"/>
        <v>0</v>
      </c>
      <c r="R63" s="791"/>
      <c r="S63" s="56"/>
      <c r="T63" s="56"/>
      <c r="U63" s="83"/>
      <c r="V63" s="56"/>
      <c r="W63" s="77"/>
      <c r="X63" s="63">
        <f t="shared" si="21"/>
        <v>0</v>
      </c>
      <c r="Y63" s="64"/>
      <c r="Z63" s="56"/>
    </row>
    <row r="64" spans="1:44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9"/>
        <v>414000</v>
      </c>
      <c r="L64" s="56"/>
      <c r="M64" s="56"/>
      <c r="N64" s="107"/>
      <c r="O64" s="56"/>
      <c r="P64" s="58"/>
      <c r="Q64" s="63">
        <f t="shared" si="20"/>
        <v>0</v>
      </c>
      <c r="R64" s="834"/>
      <c r="S64" s="55"/>
      <c r="T64" s="56"/>
      <c r="U64" s="57"/>
      <c r="V64" s="72"/>
      <c r="W64" s="62"/>
      <c r="X64" s="63">
        <f t="shared" si="21"/>
        <v>0</v>
      </c>
      <c r="Y64" s="64"/>
      <c r="Z64" s="56"/>
    </row>
    <row r="65" spans="1:26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9"/>
        <v>125000</v>
      </c>
      <c r="L65" s="56"/>
      <c r="M65" s="56"/>
      <c r="N65" s="56"/>
      <c r="O65" s="56"/>
      <c r="P65" s="58"/>
      <c r="Q65" s="63">
        <f t="shared" si="20"/>
        <v>0</v>
      </c>
      <c r="R65" s="834"/>
      <c r="S65" s="56"/>
      <c r="T65" s="80"/>
      <c r="U65" s="83"/>
      <c r="V65" s="81" t="s">
        <v>25</v>
      </c>
      <c r="W65" s="77"/>
      <c r="X65" s="63">
        <f t="shared" si="21"/>
        <v>0</v>
      </c>
      <c r="Y65" s="64"/>
      <c r="Z65" s="56"/>
    </row>
    <row r="66" spans="1:26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9"/>
        <v>675000</v>
      </c>
      <c r="L66" s="56"/>
      <c r="M66" s="56"/>
      <c r="N66" s="56"/>
      <c r="O66" s="56"/>
      <c r="P66" s="58"/>
      <c r="Q66" s="63">
        <f t="shared" si="20"/>
        <v>0</v>
      </c>
      <c r="R66" s="834"/>
      <c r="S66" s="56"/>
      <c r="T66" s="56"/>
      <c r="U66" s="56"/>
      <c r="V66" s="56" t="s">
        <v>25</v>
      </c>
      <c r="W66" s="56"/>
      <c r="X66" s="204">
        <f t="shared" si="21"/>
        <v>0</v>
      </c>
      <c r="Y66" s="64"/>
      <c r="Z66" s="56"/>
    </row>
    <row r="67" spans="1:26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9"/>
        <v>0</v>
      </c>
      <c r="L67" s="56"/>
      <c r="M67" s="56"/>
      <c r="N67" s="56"/>
      <c r="O67" s="56"/>
      <c r="P67" s="56"/>
      <c r="Q67" s="63">
        <f t="shared" si="20"/>
        <v>0</v>
      </c>
      <c r="R67" s="834"/>
      <c r="S67" s="55"/>
      <c r="T67" s="56"/>
      <c r="U67" s="57"/>
      <c r="V67" s="72" t="s">
        <v>29</v>
      </c>
      <c r="W67" s="117"/>
      <c r="X67" s="63">
        <f t="shared" si="21"/>
        <v>0</v>
      </c>
      <c r="Y67" s="64"/>
      <c r="Z67" s="56"/>
    </row>
    <row r="68" spans="1:26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9"/>
        <v>1541475</v>
      </c>
      <c r="L68" s="56"/>
      <c r="M68" s="56"/>
      <c r="N68" s="56"/>
      <c r="O68" s="56"/>
      <c r="P68" s="56"/>
      <c r="Q68" s="63">
        <f t="shared" si="20"/>
        <v>0</v>
      </c>
      <c r="R68" s="834"/>
      <c r="S68" s="56"/>
      <c r="T68" s="71"/>
      <c r="U68" s="57"/>
      <c r="V68" s="72" t="s">
        <v>29</v>
      </c>
      <c r="W68" s="62"/>
      <c r="X68" s="63">
        <f t="shared" si="21"/>
        <v>0</v>
      </c>
      <c r="Y68" s="64"/>
      <c r="Z68" s="56"/>
    </row>
    <row r="69" spans="1:26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0"/>
        <v>0</v>
      </c>
      <c r="R69" s="834"/>
      <c r="S69" s="74"/>
      <c r="T69" s="56"/>
      <c r="U69" s="57"/>
      <c r="V69" s="72" t="s">
        <v>25</v>
      </c>
      <c r="W69" s="62"/>
      <c r="X69" s="63">
        <f t="shared" si="21"/>
        <v>0</v>
      </c>
      <c r="Y69" s="64"/>
      <c r="Z69" s="56"/>
    </row>
    <row r="70" spans="1:26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834"/>
      <c r="S70" s="56"/>
      <c r="T70" s="56"/>
      <c r="U70" s="61"/>
      <c r="V70" s="72"/>
      <c r="W70" s="76"/>
      <c r="X70" s="63">
        <f t="shared" si="21"/>
        <v>0</v>
      </c>
      <c r="Y70" s="64"/>
      <c r="Z70" s="56"/>
    </row>
    <row r="71" spans="1:26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834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834"/>
      <c r="S72" s="56"/>
      <c r="T72" s="56"/>
      <c r="U72" s="129"/>
      <c r="V72" s="72"/>
      <c r="W72" s="117"/>
      <c r="X72" s="63">
        <f t="shared" si="21"/>
        <v>0</v>
      </c>
      <c r="Y72" s="64"/>
      <c r="Z72" s="56"/>
    </row>
    <row r="73" spans="1:26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834"/>
      <c r="S73" s="56"/>
      <c r="T73" s="56"/>
      <c r="U73" s="57"/>
      <c r="V73" s="72"/>
      <c r="W73" s="76"/>
      <c r="X73" s="63">
        <f t="shared" si="21"/>
        <v>0</v>
      </c>
      <c r="Y73" s="64"/>
      <c r="Z73" s="56"/>
    </row>
    <row r="74" spans="1:26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834"/>
      <c r="S74" s="81"/>
      <c r="T74" s="71"/>
      <c r="U74" s="57"/>
      <c r="V74" s="72"/>
      <c r="W74" s="62"/>
      <c r="X74" s="63">
        <f t="shared" si="21"/>
        <v>0</v>
      </c>
      <c r="Y74" s="64"/>
      <c r="Z74" s="56"/>
    </row>
    <row r="75" spans="1:26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834"/>
      <c r="S75" s="56"/>
      <c r="T75" s="56"/>
      <c r="U75" s="57"/>
      <c r="V75" s="72"/>
      <c r="W75" s="77"/>
      <c r="X75" s="63">
        <f t="shared" si="21"/>
        <v>0</v>
      </c>
      <c r="Y75" s="64"/>
      <c r="Z75" s="56"/>
    </row>
    <row r="76" spans="1:26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834"/>
      <c r="S76" s="74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834"/>
      <c r="S77" s="56"/>
      <c r="T77" s="56"/>
      <c r="U77" s="129"/>
      <c r="V77" s="72"/>
      <c r="W77" s="117"/>
      <c r="X77" s="63">
        <f t="shared" si="21"/>
        <v>0</v>
      </c>
      <c r="Y77" s="64"/>
      <c r="Z77" s="56"/>
    </row>
    <row r="78" spans="1:26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834"/>
      <c r="S78" s="56"/>
      <c r="T78" s="56"/>
      <c r="U78" s="83"/>
      <c r="V78" s="81"/>
      <c r="W78" s="77"/>
      <c r="X78" s="63">
        <f t="shared" si="21"/>
        <v>0</v>
      </c>
      <c r="Y78" s="64"/>
      <c r="Z78" s="56"/>
    </row>
    <row r="79" spans="1:26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834"/>
      <c r="S79" s="55"/>
      <c r="T79" s="75"/>
      <c r="U79" s="57"/>
      <c r="V79" s="66"/>
      <c r="W79" s="62"/>
      <c r="X79" s="63">
        <f t="shared" si="21"/>
        <v>0</v>
      </c>
      <c r="Y79" s="64"/>
      <c r="Z79" s="56"/>
    </row>
    <row r="80" spans="1:26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834"/>
      <c r="S80" s="56"/>
      <c r="T80" s="56"/>
      <c r="U80" s="109"/>
      <c r="V80" s="69"/>
      <c r="W80" s="77"/>
      <c r="X80" s="63">
        <f t="shared" si="21"/>
        <v>0</v>
      </c>
      <c r="Y80" s="64"/>
      <c r="Z80" s="56"/>
    </row>
    <row r="81" spans="1:26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834"/>
      <c r="S81" s="56"/>
      <c r="T81" s="56"/>
      <c r="U81" s="109"/>
      <c r="V81" s="69"/>
      <c r="W81" s="77"/>
      <c r="X81" s="63">
        <f t="shared" si="21"/>
        <v>0</v>
      </c>
      <c r="Y81" s="64"/>
      <c r="Z81" s="56"/>
    </row>
    <row r="82" spans="1:26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834"/>
      <c r="S82" s="56"/>
      <c r="T82" s="56"/>
      <c r="U82" s="109"/>
      <c r="V82" s="69"/>
      <c r="W82" s="77"/>
      <c r="X82" s="63">
        <f t="shared" si="21"/>
        <v>0</v>
      </c>
      <c r="Y82" s="64"/>
      <c r="Z82" s="56"/>
    </row>
    <row r="83" spans="1:26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834"/>
      <c r="S83" s="55"/>
      <c r="T83" s="56"/>
      <c r="U83" s="57"/>
      <c r="V83" s="72"/>
      <c r="W83" s="62"/>
      <c r="X83" s="63">
        <f t="shared" si="21"/>
        <v>0</v>
      </c>
      <c r="Y83" s="64"/>
      <c r="Z83" s="56"/>
    </row>
    <row r="84" spans="1:26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834"/>
      <c r="S84" s="55"/>
      <c r="T84" s="56"/>
      <c r="U84" s="61"/>
      <c r="V84" s="72"/>
      <c r="W84" s="62"/>
      <c r="X84" s="63">
        <f t="shared" si="21"/>
        <v>0</v>
      </c>
      <c r="Y84" s="64"/>
      <c r="Z84" s="56"/>
    </row>
    <row r="85" spans="1:26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834"/>
      <c r="S85" s="55"/>
      <c r="T85" s="56"/>
      <c r="U85" s="57"/>
      <c r="V85" s="69"/>
      <c r="W85" s="77"/>
      <c r="X85" s="63">
        <f t="shared" si="21"/>
        <v>0</v>
      </c>
      <c r="Y85" s="64"/>
      <c r="Z85" s="56"/>
    </row>
    <row r="86" spans="1:26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8710000</v>
      </c>
      <c r="L86" s="56"/>
      <c r="M86" s="56"/>
      <c r="N86" s="56"/>
      <c r="O86" s="56"/>
      <c r="P86" s="56"/>
      <c r="Q86" s="63">
        <f t="shared" si="20"/>
        <v>0</v>
      </c>
      <c r="R86" s="834"/>
      <c r="S86" s="56"/>
      <c r="T86" s="72"/>
      <c r="U86" s="699"/>
      <c r="V86" s="72"/>
      <c r="W86" s="117"/>
      <c r="X86" s="63">
        <f t="shared" si="21"/>
        <v>0</v>
      </c>
      <c r="Y86" s="64"/>
      <c r="Z86" s="56"/>
    </row>
    <row r="87" spans="1:26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9227200</v>
      </c>
      <c r="L87" s="56"/>
      <c r="M87" s="56"/>
      <c r="N87" s="56"/>
      <c r="O87" s="56"/>
      <c r="P87" s="56"/>
      <c r="Q87" s="63">
        <f t="shared" si="20"/>
        <v>0</v>
      </c>
      <c r="R87" s="834"/>
      <c r="S87" s="55"/>
      <c r="T87" s="56"/>
      <c r="U87" s="57"/>
      <c r="V87" s="72"/>
      <c r="W87" s="62"/>
      <c r="X87" s="63">
        <f t="shared" si="21"/>
        <v>0</v>
      </c>
      <c r="Y87" s="64"/>
      <c r="Z87" s="56"/>
    </row>
    <row r="88" spans="1:26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834"/>
      <c r="S88" s="55"/>
      <c r="T88" s="56"/>
      <c r="U88" s="57"/>
      <c r="V88" s="72"/>
      <c r="W88" s="62"/>
      <c r="X88" s="63">
        <f t="shared" si="21"/>
        <v>0</v>
      </c>
      <c r="Y88" s="64"/>
      <c r="Z88" s="56"/>
    </row>
    <row r="89" spans="1:26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834"/>
      <c r="S89" s="55"/>
      <c r="T89" s="56"/>
      <c r="U89" s="57"/>
      <c r="V89" s="72"/>
      <c r="W89" s="117"/>
      <c r="X89" s="63">
        <f t="shared" si="21"/>
        <v>0</v>
      </c>
      <c r="Y89" s="64"/>
      <c r="Z89" s="56"/>
    </row>
    <row r="90" spans="1:26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834"/>
      <c r="S90" s="56"/>
      <c r="T90" s="56"/>
      <c r="U90" s="129"/>
      <c r="V90" s="72"/>
      <c r="W90" s="117"/>
      <c r="X90" s="63">
        <f t="shared" si="21"/>
        <v>0</v>
      </c>
      <c r="Y90" s="64"/>
      <c r="Z90" s="56"/>
    </row>
    <row r="91" spans="1:26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834"/>
      <c r="S91" s="56"/>
      <c r="T91" s="56"/>
      <c r="U91" s="57"/>
      <c r="V91" s="72"/>
      <c r="W91" s="62"/>
      <c r="X91" s="63">
        <f t="shared" si="21"/>
        <v>0</v>
      </c>
      <c r="Y91" s="64"/>
      <c r="Z91" s="56"/>
    </row>
    <row r="92" spans="1:26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5986000</v>
      </c>
      <c r="L92" s="56"/>
      <c r="M92" s="56"/>
      <c r="N92" s="56"/>
      <c r="O92" s="56"/>
      <c r="P92" s="56"/>
      <c r="Q92" s="63">
        <f t="shared" si="20"/>
        <v>0</v>
      </c>
      <c r="R92" s="834"/>
      <c r="S92" s="56"/>
      <c r="T92" s="56"/>
      <c r="U92" s="57"/>
      <c r="V92" s="72"/>
      <c r="W92" s="62"/>
      <c r="X92" s="63">
        <f t="shared" si="21"/>
        <v>0</v>
      </c>
      <c r="Y92" s="64"/>
      <c r="Z92" s="56"/>
    </row>
    <row r="93" spans="1:26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834"/>
      <c r="S93" s="68"/>
      <c r="T93" s="56"/>
      <c r="U93" s="57"/>
      <c r="V93" s="72"/>
      <c r="W93" s="62"/>
      <c r="X93" s="63">
        <f t="shared" si="21"/>
        <v>0</v>
      </c>
      <c r="Y93" s="64"/>
      <c r="Z93" s="56"/>
    </row>
    <row r="94" spans="1:26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834"/>
      <c r="S94" s="56"/>
      <c r="T94" s="56"/>
      <c r="U94" s="61"/>
      <c r="V94" s="72"/>
      <c r="W94" s="62"/>
      <c r="X94" s="63">
        <f t="shared" si="21"/>
        <v>0</v>
      </c>
      <c r="Y94" s="64"/>
      <c r="Z94" s="56"/>
    </row>
    <row r="95" spans="1:26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834"/>
      <c r="S95" s="95"/>
      <c r="T95" s="56"/>
      <c r="U95" s="83"/>
      <c r="V95" s="72"/>
      <c r="W95" s="77"/>
      <c r="X95" s="63">
        <f t="shared" si="21"/>
        <v>0</v>
      </c>
      <c r="Y95" s="64"/>
      <c r="Z95" s="56"/>
    </row>
    <row r="96" spans="1:26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834"/>
      <c r="S96" s="56"/>
      <c r="T96" s="71"/>
      <c r="U96" s="56"/>
      <c r="V96" s="72"/>
      <c r="W96" s="58"/>
      <c r="X96" s="63">
        <f t="shared" si="21"/>
        <v>0</v>
      </c>
      <c r="Y96" s="64"/>
      <c r="Z96" s="56"/>
    </row>
    <row r="97" spans="1:26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0"/>
        <v>0</v>
      </c>
      <c r="R97" s="834"/>
      <c r="S97" s="56"/>
      <c r="T97" s="56"/>
      <c r="U97" s="57"/>
      <c r="V97" s="72"/>
      <c r="W97" s="62"/>
      <c r="X97" s="63">
        <f t="shared" si="21"/>
        <v>0</v>
      </c>
      <c r="Y97" s="64"/>
      <c r="Z97" s="56"/>
    </row>
    <row r="98" spans="1:26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3"/>
        <v>192000</v>
      </c>
      <c r="H98" s="114">
        <v>45020</v>
      </c>
      <c r="I98" s="155">
        <v>1</v>
      </c>
      <c r="J98" s="65" t="s">
        <v>25</v>
      </c>
      <c r="K98" s="59">
        <f t="shared" si="19"/>
        <v>96000</v>
      </c>
      <c r="L98" s="56"/>
      <c r="M98" s="56"/>
      <c r="N98" s="56"/>
      <c r="O98" s="56"/>
      <c r="P98" s="56"/>
      <c r="Q98" s="63">
        <f t="shared" si="20"/>
        <v>0</v>
      </c>
      <c r="R98" s="834"/>
      <c r="S98" s="55"/>
      <c r="T98" s="56"/>
      <c r="U98" s="57"/>
      <c r="V98" s="72"/>
      <c r="W98" s="62"/>
      <c r="X98" s="63">
        <f t="shared" si="21"/>
        <v>0</v>
      </c>
      <c r="Y98" s="64"/>
      <c r="Z98" s="56"/>
    </row>
    <row r="99" spans="1:26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3"/>
        <v>280000</v>
      </c>
      <c r="H99" s="156">
        <v>44007</v>
      </c>
      <c r="I99" s="57">
        <v>1</v>
      </c>
      <c r="J99" s="65" t="s">
        <v>25</v>
      </c>
      <c r="K99" s="59">
        <f t="shared" si="19"/>
        <v>140000</v>
      </c>
      <c r="L99" s="56"/>
      <c r="M99" s="56"/>
      <c r="N99" s="56"/>
      <c r="O99" s="56"/>
      <c r="P99" s="56"/>
      <c r="Q99" s="63">
        <f t="shared" si="20"/>
        <v>0</v>
      </c>
      <c r="R99" s="834"/>
      <c r="S99" s="55"/>
      <c r="T99" s="56"/>
      <c r="U99" s="57"/>
      <c r="V99" s="72"/>
      <c r="W99" s="62"/>
      <c r="X99" s="63">
        <f t="shared" si="21"/>
        <v>0</v>
      </c>
      <c r="Y99" s="64"/>
      <c r="Z99" s="56"/>
    </row>
    <row r="100" spans="1:26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3"/>
        <v>690000</v>
      </c>
      <c r="H100" s="157" t="s">
        <v>228</v>
      </c>
      <c r="I100" s="57">
        <v>1</v>
      </c>
      <c r="J100" s="65" t="s">
        <v>25</v>
      </c>
      <c r="K100" s="59">
        <f t="shared" si="19"/>
        <v>690000</v>
      </c>
      <c r="L100" s="56"/>
      <c r="M100" s="56"/>
      <c r="N100" s="56"/>
      <c r="O100" s="56"/>
      <c r="P100" s="56"/>
      <c r="Q100" s="63">
        <f t="shared" si="20"/>
        <v>0</v>
      </c>
      <c r="R100" s="834"/>
      <c r="S100" s="56"/>
      <c r="T100" s="74"/>
      <c r="U100" s="57"/>
      <c r="V100" s="72"/>
      <c r="W100" s="77"/>
      <c r="X100" s="63">
        <f t="shared" si="21"/>
        <v>0</v>
      </c>
      <c r="Y100" s="64"/>
      <c r="Z100" s="56"/>
    </row>
    <row r="101" spans="1:26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3"/>
        <v>2322378</v>
      </c>
      <c r="H101" s="79">
        <v>45210</v>
      </c>
      <c r="I101" s="57">
        <v>2</v>
      </c>
      <c r="J101" s="65" t="s">
        <v>25</v>
      </c>
      <c r="K101" s="59">
        <f t="shared" si="19"/>
        <v>516084</v>
      </c>
      <c r="L101" s="56"/>
      <c r="M101" s="56"/>
      <c r="N101" s="56"/>
      <c r="O101" s="56"/>
      <c r="P101" s="56"/>
      <c r="Q101" s="63">
        <f t="shared" si="20"/>
        <v>0</v>
      </c>
      <c r="R101" s="834"/>
      <c r="S101" s="55"/>
      <c r="T101" s="75"/>
      <c r="U101" s="57"/>
      <c r="V101" s="72"/>
      <c r="W101" s="76"/>
      <c r="X101" s="63">
        <f t="shared" si="21"/>
        <v>0</v>
      </c>
      <c r="Y101" s="64"/>
      <c r="Z101" s="56"/>
    </row>
    <row r="102" spans="1:26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3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4">I102*F102</f>
        <v>1125340</v>
      </c>
      <c r="L102" s="56"/>
      <c r="M102" s="56"/>
      <c r="N102" s="56"/>
      <c r="O102" s="56"/>
      <c r="P102" s="56"/>
      <c r="Q102" s="63">
        <f t="shared" si="20"/>
        <v>0</v>
      </c>
      <c r="R102" s="834"/>
      <c r="S102" s="56"/>
      <c r="T102" s="71"/>
      <c r="U102" s="699"/>
      <c r="V102" s="72"/>
      <c r="W102" s="62"/>
      <c r="X102" s="63">
        <f t="shared" si="21"/>
        <v>0</v>
      </c>
      <c r="Y102" s="64"/>
      <c r="Z102" s="56"/>
    </row>
    <row r="103" spans="1:26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3"/>
        <v>1830200</v>
      </c>
      <c r="H103" s="79">
        <v>45176</v>
      </c>
      <c r="I103" s="57">
        <v>5</v>
      </c>
      <c r="J103" s="65" t="s">
        <v>25</v>
      </c>
      <c r="K103" s="59">
        <f t="shared" si="24"/>
        <v>915100</v>
      </c>
      <c r="L103" s="56"/>
      <c r="M103" s="56"/>
      <c r="N103" s="56"/>
      <c r="O103" s="56"/>
      <c r="P103" s="56"/>
      <c r="Q103" s="63">
        <f t="shared" si="20"/>
        <v>0</v>
      </c>
      <c r="R103" s="834"/>
      <c r="S103" s="56"/>
      <c r="T103" s="56"/>
      <c r="U103" s="57"/>
      <c r="V103" s="72"/>
      <c r="W103" s="77"/>
      <c r="X103" s="63">
        <f t="shared" si="21"/>
        <v>0</v>
      </c>
      <c r="Y103" s="64"/>
      <c r="Z103" s="56"/>
    </row>
    <row r="104" spans="1:26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3"/>
        <v>1707516</v>
      </c>
      <c r="H104" s="79">
        <v>45210</v>
      </c>
      <c r="I104" s="57">
        <v>4</v>
      </c>
      <c r="J104" s="65" t="s">
        <v>25</v>
      </c>
      <c r="K104" s="59">
        <f t="shared" si="24"/>
        <v>758896</v>
      </c>
      <c r="L104" s="56"/>
      <c r="M104" s="56"/>
      <c r="N104" s="56"/>
      <c r="O104" s="56"/>
      <c r="P104" s="56"/>
      <c r="Q104" s="63">
        <f t="shared" si="20"/>
        <v>0</v>
      </c>
      <c r="R104" s="834"/>
      <c r="S104" s="56"/>
      <c r="T104" s="56"/>
      <c r="U104" s="61"/>
      <c r="V104" s="72"/>
      <c r="W104" s="76"/>
      <c r="X104" s="63">
        <f t="shared" si="21"/>
        <v>0</v>
      </c>
      <c r="Y104" s="64"/>
      <c r="Z104" s="56"/>
    </row>
    <row r="105" spans="1:26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3"/>
        <v>125000</v>
      </c>
      <c r="H105" s="79">
        <v>45136</v>
      </c>
      <c r="I105" s="57">
        <v>0</v>
      </c>
      <c r="J105" s="65" t="s">
        <v>25</v>
      </c>
      <c r="K105" s="59">
        <f t="shared" si="24"/>
        <v>0</v>
      </c>
      <c r="L105" s="56"/>
      <c r="M105" s="56"/>
      <c r="N105" s="56"/>
      <c r="O105" s="56"/>
      <c r="P105" s="56"/>
      <c r="Q105" s="63">
        <f t="shared" si="20"/>
        <v>0</v>
      </c>
      <c r="R105" s="834"/>
      <c r="S105" s="55"/>
      <c r="T105" s="56"/>
      <c r="U105" s="57"/>
      <c r="V105" s="72"/>
      <c r="W105" s="76"/>
      <c r="X105" s="63">
        <f t="shared" si="21"/>
        <v>0</v>
      </c>
      <c r="Y105" s="64"/>
      <c r="Z105" s="56"/>
    </row>
    <row r="106" spans="1:26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3"/>
        <v>450000</v>
      </c>
      <c r="H106" s="61"/>
      <c r="I106" s="57">
        <v>1</v>
      </c>
      <c r="J106" s="65" t="s">
        <v>25</v>
      </c>
      <c r="K106" s="59">
        <f t="shared" si="24"/>
        <v>225000</v>
      </c>
      <c r="L106" s="56"/>
      <c r="M106" s="56"/>
      <c r="N106" s="56"/>
      <c r="O106" s="56"/>
      <c r="P106" s="56"/>
      <c r="Q106" s="63">
        <f>P107*N107</f>
        <v>0</v>
      </c>
      <c r="R106" s="834"/>
      <c r="S106" s="56"/>
      <c r="T106" s="71"/>
      <c r="U106" s="699"/>
      <c r="V106" s="72"/>
      <c r="W106" s="62"/>
      <c r="X106" s="63">
        <f t="shared" si="21"/>
        <v>0</v>
      </c>
      <c r="Y106" s="64"/>
      <c r="Z106" s="56"/>
    </row>
    <row r="107" spans="1:26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3"/>
        <v>362500</v>
      </c>
      <c r="H107" s="79">
        <v>45205</v>
      </c>
      <c r="I107" s="57">
        <v>0</v>
      </c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>P108*N108</f>
        <v>0</v>
      </c>
      <c r="R107" s="834"/>
      <c r="S107" s="55"/>
      <c r="T107" s="56"/>
      <c r="U107" s="700"/>
      <c r="V107" s="72"/>
      <c r="W107" s="76"/>
      <c r="X107" s="63">
        <f t="shared" si="21"/>
        <v>0</v>
      </c>
      <c r="Y107" s="64"/>
      <c r="Z107" s="56"/>
    </row>
    <row r="108" spans="1:26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3"/>
        <v>110000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>P109*N109</f>
        <v>0</v>
      </c>
      <c r="R108" s="834"/>
      <c r="S108" s="55"/>
      <c r="T108" s="75"/>
      <c r="U108" s="61"/>
      <c r="V108" s="72"/>
      <c r="W108" s="77"/>
      <c r="X108" s="63">
        <f t="shared" si="21"/>
        <v>0</v>
      </c>
      <c r="Y108" s="64"/>
      <c r="Z108" s="56"/>
    </row>
    <row r="109" spans="1:26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3"/>
        <v>180000</v>
      </c>
      <c r="H109" s="103" t="s">
        <v>244</v>
      </c>
      <c r="I109" s="57"/>
      <c r="J109" s="65" t="s">
        <v>25</v>
      </c>
      <c r="K109" s="59">
        <f t="shared" si="24"/>
        <v>0</v>
      </c>
      <c r="L109" s="56"/>
      <c r="M109" s="56"/>
      <c r="N109" s="56"/>
      <c r="O109" s="56"/>
      <c r="P109" s="56"/>
      <c r="Q109" s="63">
        <f t="shared" ref="Q109:Q126" si="25">P110*N110</f>
        <v>0</v>
      </c>
      <c r="R109" s="834"/>
      <c r="S109" s="55"/>
      <c r="T109" s="71"/>
      <c r="U109" s="699"/>
      <c r="V109" s="72"/>
      <c r="W109" s="62"/>
      <c r="X109" s="63">
        <f t="shared" si="21"/>
        <v>0</v>
      </c>
      <c r="Y109" s="64"/>
      <c r="Z109" s="56"/>
    </row>
    <row r="110" spans="1:26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3"/>
        <v>4680000</v>
      </c>
      <c r="H110" s="2">
        <v>45181</v>
      </c>
      <c r="I110" s="57">
        <v>4</v>
      </c>
      <c r="J110" s="65" t="s">
        <v>25</v>
      </c>
      <c r="K110" s="59">
        <f t="shared" si="24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834"/>
      <c r="S110" s="55"/>
      <c r="T110" s="71"/>
      <c r="U110" s="699"/>
      <c r="V110" s="72"/>
      <c r="W110" s="62"/>
      <c r="X110" s="63">
        <f t="shared" si="21"/>
        <v>0</v>
      </c>
      <c r="Y110" s="64"/>
      <c r="Z110" s="56"/>
    </row>
    <row r="111" spans="1:26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3"/>
        <v>5460000</v>
      </c>
      <c r="H111" s="79">
        <v>45181</v>
      </c>
      <c r="I111" s="57">
        <v>5</v>
      </c>
      <c r="J111" s="65" t="s">
        <v>25</v>
      </c>
      <c r="K111" s="59">
        <f t="shared" si="24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834"/>
      <c r="S111" s="55"/>
      <c r="T111" s="71"/>
      <c r="U111" s="699"/>
      <c r="V111" s="72"/>
      <c r="W111" s="62"/>
      <c r="X111" s="63">
        <f t="shared" si="21"/>
        <v>0</v>
      </c>
      <c r="Y111" s="64"/>
      <c r="Z111" s="56"/>
    </row>
    <row r="112" spans="1:26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3"/>
        <v>690000</v>
      </c>
      <c r="H112" s="123" t="s">
        <v>252</v>
      </c>
      <c r="I112" s="57">
        <v>1</v>
      </c>
      <c r="J112" s="65" t="s">
        <v>25</v>
      </c>
      <c r="K112" s="59">
        <f t="shared" si="24"/>
        <v>690000</v>
      </c>
      <c r="L112" s="56"/>
      <c r="M112" s="56"/>
      <c r="N112" s="56"/>
      <c r="O112" s="56"/>
      <c r="P112" s="56"/>
      <c r="Q112" s="63">
        <f t="shared" si="25"/>
        <v>0</v>
      </c>
      <c r="R112" s="834"/>
      <c r="S112" s="55"/>
      <c r="T112" s="71"/>
      <c r="U112" s="699"/>
      <c r="V112" s="72"/>
      <c r="W112" s="62"/>
      <c r="X112" s="63">
        <f t="shared" si="21"/>
        <v>0</v>
      </c>
      <c r="Y112" s="64"/>
      <c r="Z112" s="56"/>
    </row>
    <row r="113" spans="1:26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3"/>
        <v>1960000</v>
      </c>
      <c r="H113" s="57" t="s">
        <v>255</v>
      </c>
      <c r="I113" s="57">
        <v>0</v>
      </c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834"/>
      <c r="S113" s="55"/>
      <c r="T113" s="71"/>
      <c r="U113" s="699"/>
      <c r="V113" s="72"/>
      <c r="W113" s="62"/>
      <c r="X113" s="63">
        <f t="shared" si="21"/>
        <v>0</v>
      </c>
      <c r="Y113" s="64"/>
      <c r="Z113" s="56"/>
    </row>
    <row r="114" spans="1:26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3"/>
        <v>680000</v>
      </c>
      <c r="H114" s="174" t="s">
        <v>153</v>
      </c>
      <c r="I114" s="57"/>
      <c r="J114" s="65" t="s">
        <v>25</v>
      </c>
      <c r="K114" s="59">
        <f t="shared" si="24"/>
        <v>0</v>
      </c>
      <c r="L114" s="56"/>
      <c r="M114" s="56"/>
      <c r="N114" s="56"/>
      <c r="O114" s="56"/>
      <c r="P114" s="56"/>
      <c r="Q114" s="63">
        <f t="shared" si="25"/>
        <v>0</v>
      </c>
      <c r="R114" s="834"/>
      <c r="S114" s="55"/>
      <c r="T114" s="71"/>
      <c r="U114" s="699"/>
      <c r="V114" s="72"/>
      <c r="W114" s="62"/>
      <c r="X114" s="63">
        <f t="shared" ref="X114:X149" si="26">W115*U115</f>
        <v>0</v>
      </c>
      <c r="Y114" s="64"/>
    </row>
    <row r="115" spans="1:26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3"/>
        <v>160000</v>
      </c>
      <c r="H115" s="115">
        <v>45018</v>
      </c>
      <c r="I115" s="57">
        <v>20</v>
      </c>
      <c r="J115" s="65" t="s">
        <v>25</v>
      </c>
      <c r="K115" s="59">
        <f t="shared" si="24"/>
        <v>80000</v>
      </c>
      <c r="L115" s="56"/>
      <c r="M115" s="56"/>
      <c r="N115" s="56"/>
      <c r="O115" s="56"/>
      <c r="P115" s="56"/>
      <c r="Q115" s="63">
        <f t="shared" si="25"/>
        <v>0</v>
      </c>
      <c r="R115" s="834"/>
      <c r="S115" s="55"/>
      <c r="T115" s="71"/>
      <c r="U115" s="699"/>
      <c r="V115" s="72"/>
      <c r="W115" s="62"/>
      <c r="X115" s="63">
        <f t="shared" si="26"/>
        <v>0</v>
      </c>
      <c r="Y115" s="64"/>
    </row>
    <row r="116" spans="1:26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3"/>
        <v>1000000</v>
      </c>
      <c r="H116" s="114">
        <v>44212</v>
      </c>
      <c r="I116" s="57">
        <v>0</v>
      </c>
      <c r="J116" s="136" t="s">
        <v>67</v>
      </c>
      <c r="K116" s="59">
        <f t="shared" si="24"/>
        <v>0</v>
      </c>
      <c r="L116" s="56"/>
      <c r="M116" s="56"/>
      <c r="N116" s="56"/>
      <c r="O116" s="56"/>
      <c r="P116" s="56"/>
      <c r="Q116" s="63">
        <f t="shared" si="25"/>
        <v>0</v>
      </c>
      <c r="R116" s="834"/>
      <c r="S116" s="55"/>
      <c r="T116" s="71"/>
      <c r="U116" s="699"/>
      <c r="V116" s="72"/>
      <c r="W116" s="62"/>
      <c r="X116" s="63">
        <f t="shared" si="26"/>
        <v>0</v>
      </c>
      <c r="Y116" s="64"/>
    </row>
    <row r="117" spans="1:26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3"/>
        <v>1700000</v>
      </c>
      <c r="H117" s="114">
        <v>44212</v>
      </c>
      <c r="I117" s="57">
        <v>2</v>
      </c>
      <c r="J117" s="136" t="s">
        <v>67</v>
      </c>
      <c r="K117" s="59">
        <f t="shared" si="24"/>
        <v>850000</v>
      </c>
      <c r="L117" s="56"/>
      <c r="M117" s="56"/>
      <c r="N117" s="56"/>
      <c r="O117" s="56"/>
      <c r="P117" s="56"/>
      <c r="Q117" s="63">
        <f t="shared" si="25"/>
        <v>0</v>
      </c>
      <c r="R117" s="834"/>
      <c r="S117" s="55"/>
      <c r="T117" s="71"/>
      <c r="U117" s="699"/>
      <c r="V117" s="72"/>
      <c r="W117" s="62"/>
      <c r="X117" s="63">
        <f t="shared" si="26"/>
        <v>0</v>
      </c>
      <c r="Y117" s="64"/>
    </row>
    <row r="118" spans="1:26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3"/>
        <v>1230000</v>
      </c>
      <c r="H118" s="114">
        <v>44212</v>
      </c>
      <c r="I118" s="57">
        <v>0</v>
      </c>
      <c r="J118" s="147" t="s">
        <v>67</v>
      </c>
      <c r="K118" s="59">
        <f t="shared" si="24"/>
        <v>0</v>
      </c>
      <c r="L118" s="56"/>
      <c r="M118" s="56"/>
      <c r="N118" s="56"/>
      <c r="O118" s="56"/>
      <c r="P118" s="56"/>
      <c r="Q118" s="63">
        <f t="shared" si="25"/>
        <v>0</v>
      </c>
      <c r="R118" s="834"/>
      <c r="S118" s="68"/>
      <c r="T118" s="71"/>
      <c r="U118" s="699"/>
      <c r="V118" s="72"/>
      <c r="W118" s="62"/>
      <c r="X118" s="63">
        <f t="shared" si="26"/>
        <v>0</v>
      </c>
      <c r="Y118" s="64"/>
    </row>
    <row r="119" spans="1:26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834"/>
      <c r="S119" s="68"/>
      <c r="T119" s="56" t="s">
        <v>2</v>
      </c>
      <c r="U119" s="698"/>
      <c r="V119" s="66"/>
      <c r="W119" s="62"/>
      <c r="X119" s="63">
        <f t="shared" si="26"/>
        <v>0</v>
      </c>
      <c r="Y119" s="64"/>
    </row>
    <row r="120" spans="1:26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3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5"/>
        <v>0</v>
      </c>
      <c r="R120" s="834"/>
      <c r="S120" s="68"/>
      <c r="T120" s="56" t="s">
        <v>2</v>
      </c>
      <c r="U120" s="698"/>
      <c r="V120" s="66"/>
      <c r="W120" s="62"/>
      <c r="X120" s="63">
        <f t="shared" si="26"/>
        <v>0</v>
      </c>
      <c r="Y120" s="64"/>
    </row>
    <row r="121" spans="1:26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3"/>
        <v>1575000</v>
      </c>
      <c r="H121" s="103" t="s">
        <v>268</v>
      </c>
      <c r="I121" s="57">
        <v>14</v>
      </c>
      <c r="J121" s="65" t="s">
        <v>25</v>
      </c>
      <c r="K121" s="59">
        <f t="shared" si="24"/>
        <v>630000</v>
      </c>
      <c r="L121" s="56"/>
      <c r="M121" s="56"/>
      <c r="N121" s="56"/>
      <c r="O121" s="56"/>
      <c r="P121" s="56"/>
      <c r="Q121" s="63">
        <f t="shared" si="25"/>
        <v>0</v>
      </c>
      <c r="R121" s="834"/>
      <c r="S121" s="68"/>
      <c r="T121" s="56" t="s">
        <v>2</v>
      </c>
      <c r="U121" s="698"/>
      <c r="V121" s="66"/>
      <c r="W121" s="62"/>
      <c r="X121" s="63">
        <f t="shared" si="26"/>
        <v>0</v>
      </c>
      <c r="Y121" s="64"/>
    </row>
    <row r="122" spans="1:26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3"/>
        <v>110000</v>
      </c>
      <c r="H122" s="79">
        <v>45220</v>
      </c>
      <c r="I122" s="57"/>
      <c r="J122" s="65" t="s">
        <v>25</v>
      </c>
      <c r="K122" s="59">
        <f t="shared" si="24"/>
        <v>0</v>
      </c>
      <c r="L122" s="56"/>
      <c r="M122" s="56"/>
      <c r="N122" s="56"/>
      <c r="O122" s="56"/>
      <c r="P122" s="56"/>
      <c r="Q122" s="63">
        <f t="shared" si="25"/>
        <v>0</v>
      </c>
      <c r="R122" s="834"/>
      <c r="S122" s="68"/>
      <c r="T122" s="56" t="s">
        <v>2</v>
      </c>
      <c r="U122" s="698"/>
      <c r="V122" s="66"/>
      <c r="W122" s="62"/>
      <c r="X122" s="63">
        <f t="shared" si="26"/>
        <v>0</v>
      </c>
      <c r="Y122" s="64"/>
    </row>
    <row r="123" spans="1:26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3"/>
        <v>630000</v>
      </c>
      <c r="H123" s="79">
        <v>45140</v>
      </c>
      <c r="I123" s="57">
        <v>2</v>
      </c>
      <c r="J123" s="65" t="s">
        <v>25</v>
      </c>
      <c r="K123" s="59">
        <f t="shared" si="24"/>
        <v>63000</v>
      </c>
      <c r="L123" s="56"/>
      <c r="M123" s="56"/>
      <c r="N123" s="56"/>
      <c r="O123" s="56"/>
      <c r="P123" s="56"/>
      <c r="Q123" s="63">
        <f t="shared" si="25"/>
        <v>0</v>
      </c>
      <c r="R123" s="834"/>
      <c r="S123" s="68"/>
      <c r="T123" s="56" t="s">
        <v>2</v>
      </c>
      <c r="U123" s="698"/>
      <c r="V123" s="66"/>
      <c r="W123" s="62"/>
      <c r="X123" s="63">
        <f t="shared" si="26"/>
        <v>0</v>
      </c>
      <c r="Y123" s="64"/>
    </row>
    <row r="124" spans="1:26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3"/>
        <v>750000</v>
      </c>
      <c r="H124" s="79">
        <v>45140</v>
      </c>
      <c r="I124" s="57">
        <v>10</v>
      </c>
      <c r="J124" s="65" t="s">
        <v>25</v>
      </c>
      <c r="K124" s="59">
        <f t="shared" si="24"/>
        <v>375000</v>
      </c>
      <c r="L124" s="56"/>
      <c r="M124" s="56"/>
      <c r="N124" s="56"/>
      <c r="O124" s="56"/>
      <c r="P124" s="56"/>
      <c r="Q124" s="63">
        <f t="shared" si="25"/>
        <v>0</v>
      </c>
      <c r="R124" s="834"/>
      <c r="S124" s="68"/>
      <c r="T124" s="56" t="s">
        <v>2</v>
      </c>
      <c r="U124" s="698"/>
      <c r="V124" s="66"/>
      <c r="W124" s="62"/>
      <c r="X124" s="63">
        <f t="shared" si="26"/>
        <v>0</v>
      </c>
      <c r="Y124" s="64"/>
    </row>
    <row r="125" spans="1:26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3"/>
        <v>900000</v>
      </c>
      <c r="H125" s="79">
        <v>45227</v>
      </c>
      <c r="I125" s="57">
        <v>11</v>
      </c>
      <c r="J125" s="65" t="s">
        <v>25</v>
      </c>
      <c r="K125" s="59">
        <f t="shared" si="24"/>
        <v>495000</v>
      </c>
      <c r="L125" s="56"/>
      <c r="M125" s="56"/>
      <c r="N125" s="56"/>
      <c r="O125" s="56"/>
      <c r="P125" s="56"/>
      <c r="Q125" s="63">
        <f t="shared" si="25"/>
        <v>0</v>
      </c>
      <c r="R125" s="834"/>
      <c r="S125" s="68"/>
      <c r="T125" s="56" t="s">
        <v>2</v>
      </c>
      <c r="U125" s="698"/>
      <c r="V125" s="66"/>
      <c r="W125" s="62"/>
      <c r="X125" s="63">
        <f t="shared" si="26"/>
        <v>0</v>
      </c>
      <c r="Y125" s="64"/>
    </row>
    <row r="126" spans="1:26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3"/>
        <v>190000</v>
      </c>
      <c r="H126" s="79">
        <v>45169</v>
      </c>
      <c r="I126" s="57">
        <v>0</v>
      </c>
      <c r="J126" s="65" t="s">
        <v>25</v>
      </c>
      <c r="K126" s="59">
        <f t="shared" si="24"/>
        <v>0</v>
      </c>
      <c r="L126" s="56"/>
      <c r="M126" s="56"/>
      <c r="N126" s="56"/>
      <c r="O126" s="56"/>
      <c r="P126" s="56"/>
      <c r="Q126" s="63">
        <f t="shared" si="25"/>
        <v>0</v>
      </c>
      <c r="R126" s="834"/>
      <c r="S126" s="68"/>
      <c r="T126" s="56" t="s">
        <v>2</v>
      </c>
      <c r="U126" s="698"/>
      <c r="V126" s="66"/>
      <c r="W126" s="62"/>
      <c r="X126" s="63">
        <f t="shared" si="26"/>
        <v>0</v>
      </c>
      <c r="Y126" s="64"/>
    </row>
    <row r="127" spans="1:26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3"/>
        <v>40000</v>
      </c>
      <c r="H127" s="57"/>
      <c r="I127" s="57">
        <v>0</v>
      </c>
      <c r="J127" s="65" t="s">
        <v>25</v>
      </c>
      <c r="K127" s="59">
        <f t="shared" si="24"/>
        <v>0</v>
      </c>
      <c r="L127" s="166"/>
      <c r="M127" s="178"/>
      <c r="N127" s="159"/>
      <c r="O127" s="160"/>
      <c r="P127" s="161"/>
      <c r="Q127" s="161"/>
      <c r="R127" s="835"/>
      <c r="S127" s="68"/>
      <c r="T127" s="56" t="s">
        <v>2</v>
      </c>
      <c r="U127" s="698"/>
      <c r="V127" s="66"/>
      <c r="W127" s="62"/>
      <c r="X127" s="63">
        <f t="shared" si="26"/>
        <v>0</v>
      </c>
      <c r="Y127" s="64"/>
    </row>
    <row r="128" spans="1:26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75"/>
      <c r="M128" s="180"/>
      <c r="N128" s="164"/>
      <c r="O128" s="165"/>
      <c r="P128" s="161"/>
      <c r="Q128" s="161"/>
      <c r="R128" s="836"/>
      <c r="S128" s="68"/>
      <c r="T128" s="56" t="s">
        <v>2</v>
      </c>
      <c r="U128" s="698"/>
      <c r="V128" s="66"/>
      <c r="W128" s="62"/>
      <c r="X128" s="63">
        <f t="shared" si="26"/>
        <v>0</v>
      </c>
      <c r="Y128" s="64"/>
    </row>
    <row r="129" spans="1:25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3"/>
        <v>120000</v>
      </c>
      <c r="H129" s="114" t="s">
        <v>276</v>
      </c>
      <c r="I129" s="57">
        <v>0</v>
      </c>
      <c r="J129" s="65" t="s">
        <v>25</v>
      </c>
      <c r="K129" s="59">
        <f t="shared" si="24"/>
        <v>0</v>
      </c>
      <c r="L129" s="162"/>
      <c r="M129" s="181"/>
      <c r="N129" s="164"/>
      <c r="O129" s="165"/>
      <c r="P129" s="161"/>
      <c r="Q129" s="145"/>
      <c r="R129" s="837"/>
      <c r="S129" s="68"/>
      <c r="T129" s="56" t="s">
        <v>2</v>
      </c>
      <c r="U129" s="698"/>
      <c r="V129" s="66"/>
      <c r="W129" s="62"/>
      <c r="X129" s="63">
        <f t="shared" si="26"/>
        <v>0</v>
      </c>
      <c r="Y129" s="64"/>
    </row>
    <row r="130" spans="1:25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3"/>
        <v>120000</v>
      </c>
      <c r="H130" s="79">
        <v>45226</v>
      </c>
      <c r="I130" s="57"/>
      <c r="J130" s="65" t="s">
        <v>25</v>
      </c>
      <c r="K130" s="59">
        <f t="shared" si="24"/>
        <v>0</v>
      </c>
      <c r="L130" s="182"/>
      <c r="M130" s="167"/>
      <c r="N130" s="164"/>
      <c r="O130" s="165"/>
      <c r="P130" s="183"/>
      <c r="Q130" s="145"/>
      <c r="R130" s="837"/>
      <c r="S130" s="68"/>
      <c r="T130" s="56"/>
      <c r="U130" s="61"/>
      <c r="V130" s="69"/>
      <c r="W130" s="77"/>
      <c r="X130" s="63">
        <f t="shared" si="26"/>
        <v>0</v>
      </c>
      <c r="Y130" s="64"/>
    </row>
    <row r="131" spans="1:25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3"/>
        <v>50000</v>
      </c>
      <c r="H131" s="79">
        <v>45226</v>
      </c>
      <c r="I131" s="57"/>
      <c r="J131" s="65" t="s">
        <v>25</v>
      </c>
      <c r="K131" s="59">
        <f t="shared" si="24"/>
        <v>0</v>
      </c>
      <c r="L131" s="89"/>
      <c r="M131" s="167"/>
      <c r="N131" s="164"/>
      <c r="O131" s="165"/>
      <c r="P131" s="161"/>
      <c r="Q131" s="184"/>
      <c r="R131" s="837"/>
      <c r="S131" s="68"/>
      <c r="T131" s="56" t="s">
        <v>2</v>
      </c>
      <c r="U131" s="698"/>
      <c r="V131" s="66" t="s">
        <v>29</v>
      </c>
      <c r="W131" s="62"/>
      <c r="X131" s="63">
        <f t="shared" si="26"/>
        <v>0</v>
      </c>
      <c r="Y131" s="64"/>
    </row>
    <row r="132" spans="1:25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3"/>
        <v>869500</v>
      </c>
      <c r="H132" s="82">
        <v>43842</v>
      </c>
      <c r="I132" s="57"/>
      <c r="J132" s="65" t="s">
        <v>25</v>
      </c>
      <c r="K132" s="59">
        <f t="shared" si="24"/>
        <v>0</v>
      </c>
      <c r="L132" s="182"/>
      <c r="M132" s="180"/>
      <c r="N132" s="164"/>
      <c r="O132" s="165"/>
      <c r="P132" s="183"/>
      <c r="Q132" s="145"/>
      <c r="R132" s="838"/>
      <c r="S132" s="68"/>
      <c r="T132" s="56" t="s">
        <v>2</v>
      </c>
      <c r="U132" s="698"/>
      <c r="V132" s="66" t="s">
        <v>29</v>
      </c>
      <c r="W132" s="62"/>
      <c r="X132" s="63">
        <f t="shared" si="26"/>
        <v>0</v>
      </c>
      <c r="Y132" s="64"/>
    </row>
    <row r="133" spans="1:25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3"/>
        <v>928000</v>
      </c>
      <c r="H133" s="79">
        <v>45141</v>
      </c>
      <c r="I133" s="57"/>
      <c r="J133" s="65" t="s">
        <v>25</v>
      </c>
      <c r="K133" s="59">
        <f t="shared" si="24"/>
        <v>0</v>
      </c>
      <c r="L133" s="162"/>
      <c r="M133" s="167"/>
      <c r="N133" s="164"/>
      <c r="O133" s="165"/>
      <c r="P133" s="161"/>
      <c r="Q133" s="145"/>
      <c r="R133" s="839"/>
      <c r="S133" s="68"/>
      <c r="T133" s="56" t="s">
        <v>2</v>
      </c>
      <c r="U133" s="698"/>
      <c r="V133" s="66" t="s">
        <v>29</v>
      </c>
      <c r="W133" s="62"/>
      <c r="X133" s="63">
        <f t="shared" si="26"/>
        <v>0</v>
      </c>
      <c r="Y133" s="64"/>
    </row>
    <row r="134" spans="1:25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3"/>
        <v>160000</v>
      </c>
      <c r="H134" s="79">
        <v>45255</v>
      </c>
      <c r="I134" s="87"/>
      <c r="J134" s="65" t="s">
        <v>25</v>
      </c>
      <c r="K134" s="59">
        <f t="shared" si="24"/>
        <v>0</v>
      </c>
      <c r="L134" s="162"/>
      <c r="M134" s="163"/>
      <c r="N134" s="164"/>
      <c r="O134" s="165"/>
      <c r="P134" s="161"/>
      <c r="Q134" s="145"/>
      <c r="R134" s="840"/>
      <c r="S134" s="56"/>
      <c r="T134" s="56" t="s">
        <v>2</v>
      </c>
      <c r="U134" s="698"/>
      <c r="V134" s="66" t="s">
        <v>29</v>
      </c>
      <c r="W134" s="62"/>
      <c r="X134" s="63">
        <f t="shared" si="26"/>
        <v>0</v>
      </c>
      <c r="Y134" s="64"/>
    </row>
    <row r="135" spans="1:25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3"/>
        <v>390000</v>
      </c>
      <c r="H135" s="190" t="s">
        <v>286</v>
      </c>
      <c r="I135" s="57"/>
      <c r="J135" s="65" t="s">
        <v>25</v>
      </c>
      <c r="K135" s="59">
        <f t="shared" si="24"/>
        <v>0</v>
      </c>
      <c r="L135" s="166"/>
      <c r="M135" s="163"/>
      <c r="N135" s="164"/>
      <c r="O135" s="165"/>
      <c r="P135" s="161"/>
      <c r="Q135" s="145"/>
      <c r="R135" s="839"/>
      <c r="S135" s="56"/>
      <c r="T135" s="56"/>
      <c r="U135" s="513"/>
      <c r="V135" s="56" t="s">
        <v>29</v>
      </c>
      <c r="W135" s="62"/>
      <c r="X135" s="63">
        <f t="shared" si="26"/>
        <v>0</v>
      </c>
      <c r="Y135" s="64"/>
    </row>
    <row r="136" spans="1:25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3"/>
        <v>1082250</v>
      </c>
      <c r="H136" s="79">
        <v>45141</v>
      </c>
      <c r="I136" s="57"/>
      <c r="J136" s="65" t="s">
        <v>25</v>
      </c>
      <c r="K136" s="59">
        <f t="shared" si="24"/>
        <v>0</v>
      </c>
      <c r="L136" s="166"/>
      <c r="M136" s="169"/>
      <c r="N136" s="172"/>
      <c r="O136" s="173"/>
      <c r="P136" s="161"/>
      <c r="Q136" s="145"/>
      <c r="R136" s="839"/>
      <c r="S136" s="56"/>
      <c r="T136" s="56"/>
      <c r="U136" s="513"/>
      <c r="V136" s="56" t="s">
        <v>29</v>
      </c>
      <c r="W136" s="62"/>
      <c r="X136" s="63">
        <f t="shared" si="26"/>
        <v>0</v>
      </c>
      <c r="Y136" s="64"/>
    </row>
    <row r="137" spans="1:25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3"/>
        <v>916500</v>
      </c>
      <c r="H137" s="79">
        <v>45141</v>
      </c>
      <c r="I137" s="57"/>
      <c r="J137" s="65" t="s">
        <v>25</v>
      </c>
      <c r="K137" s="59">
        <f t="shared" si="24"/>
        <v>0</v>
      </c>
      <c r="L137" s="89"/>
      <c r="M137" s="180"/>
      <c r="N137" s="164"/>
      <c r="O137" s="165"/>
      <c r="P137" s="161"/>
      <c r="Q137" s="184"/>
      <c r="R137" s="841"/>
      <c r="S137" s="56"/>
      <c r="T137" s="56"/>
      <c r="U137" s="83"/>
      <c r="V137" s="56"/>
      <c r="W137" s="77"/>
      <c r="X137" s="63">
        <f t="shared" si="26"/>
        <v>0</v>
      </c>
      <c r="Y137" s="64"/>
    </row>
    <row r="138" spans="1:25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3"/>
        <v>1200000</v>
      </c>
      <c r="H138" s="191">
        <v>45020</v>
      </c>
      <c r="I138" s="57">
        <v>0</v>
      </c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45"/>
      <c r="R138" s="839"/>
      <c r="S138" s="56"/>
      <c r="T138" s="56"/>
      <c r="U138" s="57"/>
      <c r="V138" s="69"/>
      <c r="W138" s="77"/>
      <c r="X138" s="63">
        <f t="shared" si="26"/>
        <v>0</v>
      </c>
      <c r="Y138" s="64"/>
    </row>
    <row r="139" spans="1:25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3"/>
        <v>250000</v>
      </c>
      <c r="H139" s="79">
        <v>45224</v>
      </c>
      <c r="I139" s="57"/>
      <c r="J139" s="65" t="s">
        <v>25</v>
      </c>
      <c r="K139" s="59">
        <f t="shared" si="24"/>
        <v>0</v>
      </c>
      <c r="L139" s="89"/>
      <c r="M139" s="181"/>
      <c r="N139" s="164"/>
      <c r="O139" s="165"/>
      <c r="P139" s="161"/>
      <c r="Q139" s="145"/>
      <c r="R139" s="839"/>
      <c r="S139" s="56"/>
      <c r="T139" s="56"/>
      <c r="U139" s="57"/>
      <c r="V139" s="69"/>
      <c r="W139" s="77"/>
      <c r="X139" s="63">
        <f t="shared" si="26"/>
        <v>0</v>
      </c>
      <c r="Y139" s="64"/>
    </row>
    <row r="140" spans="1:25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3"/>
        <v>100000</v>
      </c>
      <c r="H140" s="194">
        <v>44414</v>
      </c>
      <c r="I140" s="57">
        <v>1</v>
      </c>
      <c r="J140" s="65" t="s">
        <v>25</v>
      </c>
      <c r="K140" s="59">
        <f t="shared" si="24"/>
        <v>10000</v>
      </c>
      <c r="L140" s="162"/>
      <c r="M140" s="167"/>
      <c r="N140" s="164"/>
      <c r="O140" s="165"/>
      <c r="P140" s="93"/>
      <c r="Q140" s="161"/>
      <c r="R140" s="839"/>
      <c r="S140" s="56"/>
      <c r="T140" s="56"/>
      <c r="U140" s="513"/>
      <c r="V140" s="56" t="s">
        <v>29</v>
      </c>
      <c r="W140" s="62"/>
      <c r="X140" s="63">
        <f t="shared" si="26"/>
        <v>0</v>
      </c>
      <c r="Y140" s="64"/>
    </row>
    <row r="141" spans="1:25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3"/>
        <v>100000</v>
      </c>
      <c r="H141" s="194">
        <v>44414</v>
      </c>
      <c r="I141" s="57">
        <v>6</v>
      </c>
      <c r="J141" s="65" t="s">
        <v>25</v>
      </c>
      <c r="K141" s="59">
        <f t="shared" si="24"/>
        <v>60000</v>
      </c>
      <c r="L141" s="89"/>
      <c r="M141" s="91"/>
      <c r="N141" s="159"/>
      <c r="O141" s="160"/>
      <c r="P141" s="161"/>
      <c r="Q141" s="161"/>
      <c r="R141" s="839"/>
      <c r="S141" s="56"/>
      <c r="T141" s="56"/>
      <c r="U141" s="513"/>
      <c r="V141" s="56" t="s">
        <v>29</v>
      </c>
      <c r="W141" s="62"/>
      <c r="X141" s="63">
        <f t="shared" si="26"/>
        <v>0</v>
      </c>
      <c r="Y141" s="64"/>
    </row>
    <row r="142" spans="1:25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3"/>
        <v>424000</v>
      </c>
      <c r="H142" s="194">
        <v>44445</v>
      </c>
      <c r="I142" s="57">
        <v>0</v>
      </c>
      <c r="J142" s="65" t="s">
        <v>29</v>
      </c>
      <c r="K142" s="59">
        <f t="shared" si="24"/>
        <v>0</v>
      </c>
      <c r="L142" s="162"/>
      <c r="M142" s="167"/>
      <c r="N142" s="164"/>
      <c r="O142" s="165"/>
      <c r="P142" s="161"/>
      <c r="Q142" s="161"/>
      <c r="R142" s="839"/>
      <c r="S142" s="56"/>
      <c r="T142" s="56"/>
      <c r="U142" s="513"/>
      <c r="V142" s="56" t="s">
        <v>29</v>
      </c>
      <c r="W142" s="62"/>
      <c r="X142" s="63">
        <f t="shared" si="26"/>
        <v>0</v>
      </c>
      <c r="Y142" s="64"/>
    </row>
    <row r="143" spans="1:25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3"/>
        <v>456000</v>
      </c>
      <c r="H143" s="194">
        <v>44445</v>
      </c>
      <c r="I143" s="57">
        <v>0</v>
      </c>
      <c r="J143" s="65" t="s">
        <v>25</v>
      </c>
      <c r="K143" s="59">
        <f t="shared" si="24"/>
        <v>0</v>
      </c>
      <c r="L143" s="89"/>
      <c r="M143" s="167"/>
      <c r="N143" s="164"/>
      <c r="O143" s="165"/>
      <c r="P143" s="161"/>
      <c r="Q143" s="161"/>
      <c r="R143" s="842"/>
      <c r="S143" s="56"/>
      <c r="T143" s="56"/>
      <c r="U143" s="513"/>
      <c r="V143" s="56" t="s">
        <v>29</v>
      </c>
      <c r="W143" s="62"/>
      <c r="X143" s="63">
        <f t="shared" si="26"/>
        <v>0</v>
      </c>
      <c r="Y143" s="64"/>
    </row>
    <row r="144" spans="1:25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3"/>
        <v>780000</v>
      </c>
      <c r="H144" s="194">
        <v>44321</v>
      </c>
      <c r="I144" s="57">
        <v>4</v>
      </c>
      <c r="J144" s="65" t="s">
        <v>25</v>
      </c>
      <c r="K144" s="59">
        <f t="shared" si="24"/>
        <v>520000</v>
      </c>
      <c r="L144" s="89"/>
      <c r="M144" s="180"/>
      <c r="N144" s="164"/>
      <c r="O144" s="165"/>
      <c r="P144" s="161"/>
      <c r="Q144" s="161"/>
      <c r="R144" s="842"/>
      <c r="S144" s="56"/>
      <c r="T144" s="56"/>
      <c r="U144" s="513"/>
      <c r="V144" s="56" t="s">
        <v>29</v>
      </c>
      <c r="W144" s="62"/>
      <c r="X144" s="63">
        <f t="shared" si="26"/>
        <v>0</v>
      </c>
      <c r="Y144" s="64"/>
    </row>
    <row r="145" spans="1:25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3"/>
        <v>470000</v>
      </c>
      <c r="H145" s="82">
        <v>44321</v>
      </c>
      <c r="I145" s="57">
        <v>0</v>
      </c>
      <c r="J145" s="65" t="s">
        <v>25</v>
      </c>
      <c r="K145" s="59">
        <f t="shared" si="24"/>
        <v>0</v>
      </c>
      <c r="L145" s="162"/>
      <c r="M145" s="167"/>
      <c r="N145" s="164"/>
      <c r="O145" s="165"/>
      <c r="P145" s="161"/>
      <c r="Q145" s="161"/>
      <c r="R145" s="842"/>
      <c r="S145" s="56"/>
      <c r="T145" s="56"/>
      <c r="U145" s="513"/>
      <c r="V145" s="56" t="s">
        <v>29</v>
      </c>
      <c r="W145" s="62"/>
      <c r="X145" s="63">
        <f t="shared" si="26"/>
        <v>0</v>
      </c>
      <c r="Y145" s="64"/>
    </row>
    <row r="146" spans="1:25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3"/>
        <v>1989000</v>
      </c>
      <c r="H146" s="79">
        <v>45251</v>
      </c>
      <c r="I146" s="57"/>
      <c r="J146" s="65" t="s">
        <v>25</v>
      </c>
      <c r="K146" s="59">
        <f t="shared" si="24"/>
        <v>0</v>
      </c>
      <c r="L146" s="89"/>
      <c r="M146" s="167"/>
      <c r="N146" s="164"/>
      <c r="O146" s="165"/>
      <c r="P146" s="161"/>
      <c r="Q146" s="161"/>
      <c r="R146" s="842"/>
      <c r="S146" s="56"/>
      <c r="T146" s="56"/>
      <c r="U146" s="513"/>
      <c r="V146" s="56" t="s">
        <v>29</v>
      </c>
      <c r="W146" s="62"/>
      <c r="X146" s="63">
        <f t="shared" si="26"/>
        <v>0</v>
      </c>
      <c r="Y146" s="64"/>
    </row>
    <row r="147" spans="1:25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3"/>
        <v>2320500</v>
      </c>
      <c r="H147" s="79">
        <v>45251</v>
      </c>
      <c r="I147" s="57">
        <v>12</v>
      </c>
      <c r="J147" s="65" t="s">
        <v>25</v>
      </c>
      <c r="K147" s="59">
        <f t="shared" si="24"/>
        <v>1638000</v>
      </c>
      <c r="L147" s="175"/>
      <c r="M147" s="167"/>
      <c r="N147" s="172"/>
      <c r="O147" s="173"/>
      <c r="P147" s="93"/>
      <c r="Q147" s="161"/>
      <c r="R147" s="842"/>
      <c r="S147" s="56"/>
      <c r="T147" s="56"/>
      <c r="U147" s="513"/>
      <c r="V147" s="56" t="s">
        <v>29</v>
      </c>
      <c r="W147" s="62"/>
      <c r="X147" s="63">
        <f t="shared" si="26"/>
        <v>0</v>
      </c>
      <c r="Y147" s="64"/>
    </row>
    <row r="148" spans="1:25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3"/>
        <v>2720000</v>
      </c>
      <c r="H148" s="79">
        <v>45251</v>
      </c>
      <c r="I148" s="57"/>
      <c r="J148" s="65" t="s">
        <v>25</v>
      </c>
      <c r="K148" s="59">
        <f t="shared" si="24"/>
        <v>0</v>
      </c>
      <c r="L148" s="89"/>
      <c r="M148" s="178"/>
      <c r="N148" s="159"/>
      <c r="O148" s="160"/>
      <c r="P148" s="161"/>
      <c r="Q148" s="161"/>
      <c r="R148" s="842"/>
      <c r="S148" s="56"/>
      <c r="T148" s="56"/>
      <c r="U148" s="513"/>
      <c r="V148" s="56" t="s">
        <v>29</v>
      </c>
      <c r="W148" s="62"/>
      <c r="X148" s="63">
        <f t="shared" si="26"/>
        <v>0</v>
      </c>
      <c r="Y148" s="64"/>
    </row>
    <row r="149" spans="1:25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3"/>
        <v>2100000</v>
      </c>
      <c r="H149" s="2">
        <v>45181</v>
      </c>
      <c r="I149" s="57">
        <v>4</v>
      </c>
      <c r="J149" s="65" t="s">
        <v>25</v>
      </c>
      <c r="K149" s="59">
        <f t="shared" si="24"/>
        <v>1680000</v>
      </c>
      <c r="L149" s="175"/>
      <c r="M149" s="167"/>
      <c r="N149" s="164"/>
      <c r="O149" s="165"/>
      <c r="P149" s="161"/>
      <c r="Q149" s="161"/>
      <c r="R149" s="842"/>
      <c r="S149" s="56"/>
      <c r="T149" s="56"/>
      <c r="U149" s="513"/>
      <c r="V149" s="56" t="s">
        <v>29</v>
      </c>
      <c r="W149" s="62"/>
      <c r="X149" s="63">
        <f t="shared" si="26"/>
        <v>0</v>
      </c>
    </row>
    <row r="150" spans="1:25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3"/>
        <v>3375000</v>
      </c>
      <c r="H150" s="79">
        <v>45134</v>
      </c>
      <c r="I150" s="57">
        <v>3</v>
      </c>
      <c r="J150" s="65" t="s">
        <v>29</v>
      </c>
      <c r="K150" s="59">
        <f t="shared" si="24"/>
        <v>1012500</v>
      </c>
      <c r="L150" s="89"/>
      <c r="M150" s="181"/>
      <c r="N150" s="164"/>
      <c r="O150" s="165"/>
      <c r="P150" s="161"/>
      <c r="Q150" s="145"/>
      <c r="R150" s="842"/>
      <c r="T150" s="56"/>
      <c r="U150" s="513"/>
      <c r="V150" s="56" t="s">
        <v>29</v>
      </c>
      <c r="W150" s="62"/>
    </row>
    <row r="151" spans="1:25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3"/>
        <v>110000</v>
      </c>
      <c r="H151" s="190">
        <v>45143</v>
      </c>
      <c r="I151" s="57"/>
      <c r="J151" s="65" t="s">
        <v>29</v>
      </c>
      <c r="K151" s="59">
        <f t="shared" si="24"/>
        <v>0</v>
      </c>
      <c r="L151" s="89"/>
      <c r="M151" s="181"/>
      <c r="N151" s="164"/>
      <c r="O151" s="165"/>
      <c r="P151" s="161"/>
      <c r="Q151" s="196"/>
      <c r="R151" s="842"/>
    </row>
    <row r="152" spans="1:25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3"/>
        <v>3172388.88</v>
      </c>
      <c r="H152" s="2">
        <v>45252</v>
      </c>
      <c r="I152" s="57"/>
      <c r="J152" s="65" t="s">
        <v>29</v>
      </c>
      <c r="K152" s="59">
        <f t="shared" si="24"/>
        <v>0</v>
      </c>
      <c r="L152" s="89"/>
      <c r="M152" s="167"/>
      <c r="N152" s="172"/>
      <c r="O152" s="173"/>
      <c r="P152" s="161"/>
      <c r="Q152" s="145"/>
      <c r="R152" s="842"/>
    </row>
    <row r="153" spans="1:25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3"/>
        <v>2635930</v>
      </c>
      <c r="H153" s="79">
        <v>45132</v>
      </c>
      <c r="I153" s="57"/>
      <c r="J153" s="65" t="s">
        <v>29</v>
      </c>
      <c r="K153" s="59">
        <f t="shared" si="24"/>
        <v>0</v>
      </c>
      <c r="L153" s="89"/>
      <c r="M153" s="167"/>
      <c r="N153" s="164"/>
      <c r="O153" s="165"/>
      <c r="P153" s="161"/>
      <c r="Q153" s="145"/>
      <c r="R153" s="839"/>
    </row>
    <row r="154" spans="1:25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3"/>
        <v>51250000</v>
      </c>
      <c r="H154" s="79">
        <v>45115</v>
      </c>
      <c r="I154" s="57">
        <v>0</v>
      </c>
      <c r="J154" s="65" t="s">
        <v>25</v>
      </c>
      <c r="K154" s="59">
        <f t="shared" si="24"/>
        <v>0</v>
      </c>
      <c r="L154" s="89"/>
      <c r="M154" s="180"/>
      <c r="N154" s="164"/>
      <c r="O154" s="165"/>
      <c r="P154" s="161"/>
      <c r="Q154" s="184"/>
      <c r="R154" s="839"/>
    </row>
    <row r="155" spans="1:25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3"/>
        <v>1694064</v>
      </c>
      <c r="H155" s="79">
        <v>45254</v>
      </c>
      <c r="I155" s="57">
        <v>10</v>
      </c>
      <c r="J155" s="65" t="s">
        <v>29</v>
      </c>
      <c r="K155" s="59">
        <f t="shared" si="24"/>
        <v>705860</v>
      </c>
      <c r="L155" s="162"/>
      <c r="M155" s="167"/>
      <c r="N155" s="164"/>
      <c r="O155" s="165"/>
      <c r="P155" s="161"/>
      <c r="Q155" s="145"/>
      <c r="R155" s="839"/>
    </row>
    <row r="156" spans="1:25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3"/>
        <v>5071500</v>
      </c>
      <c r="H156" s="79">
        <v>45254</v>
      </c>
      <c r="I156" s="57">
        <v>10</v>
      </c>
      <c r="J156" s="65" t="s">
        <v>29</v>
      </c>
      <c r="K156" s="59">
        <f t="shared" si="24"/>
        <v>2415000</v>
      </c>
      <c r="L156" s="89"/>
      <c r="M156" s="167"/>
      <c r="N156" s="164"/>
      <c r="O156" s="165"/>
      <c r="P156" s="93"/>
      <c r="Q156" s="145"/>
      <c r="R156" s="839"/>
    </row>
    <row r="157" spans="1:25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3"/>
        <v>2690000</v>
      </c>
      <c r="H157" s="79">
        <v>45238</v>
      </c>
      <c r="I157" s="57">
        <v>0</v>
      </c>
      <c r="J157" s="65" t="s">
        <v>29</v>
      </c>
      <c r="K157" s="59">
        <f t="shared" si="24"/>
        <v>0</v>
      </c>
      <c r="L157" s="89"/>
      <c r="M157" s="91"/>
      <c r="N157" s="159"/>
      <c r="O157" s="160"/>
      <c r="P157" s="161"/>
      <c r="Q157" s="145"/>
      <c r="R157" s="843"/>
    </row>
    <row r="158" spans="1:25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7">D158*F158</f>
        <v>130000</v>
      </c>
      <c r="H158" s="79">
        <v>45169</v>
      </c>
      <c r="I158" s="56"/>
      <c r="J158" s="56" t="s">
        <v>29</v>
      </c>
      <c r="K158" s="59">
        <f t="shared" si="24"/>
        <v>0</v>
      </c>
      <c r="L158" s="162"/>
      <c r="M158" s="167"/>
      <c r="N158" s="164"/>
      <c r="O158" s="165"/>
      <c r="P158" s="161"/>
      <c r="Q158" s="93"/>
      <c r="R158" s="839"/>
    </row>
    <row r="159" spans="1:25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7"/>
        <v>380000</v>
      </c>
      <c r="H159" s="79">
        <v>45181</v>
      </c>
      <c r="I159" s="56">
        <v>1</v>
      </c>
      <c r="J159" s="56" t="s">
        <v>25</v>
      </c>
      <c r="K159" s="59">
        <f t="shared" si="24"/>
        <v>190000</v>
      </c>
      <c r="L159" s="89"/>
      <c r="M159" s="163"/>
      <c r="N159" s="164"/>
      <c r="O159" s="165"/>
      <c r="P159" s="161"/>
      <c r="Q159" s="161"/>
      <c r="R159" s="839"/>
    </row>
    <row r="160" spans="1:25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7"/>
        <v>420000</v>
      </c>
      <c r="H160" s="79">
        <v>45181</v>
      </c>
      <c r="I160" s="56"/>
      <c r="J160" s="56" t="s">
        <v>25</v>
      </c>
      <c r="K160" s="59">
        <f t="shared" si="24"/>
        <v>0</v>
      </c>
      <c r="L160" s="162"/>
      <c r="M160" s="167"/>
      <c r="N160" s="164"/>
      <c r="O160" s="165"/>
      <c r="P160" s="161"/>
      <c r="Q160" s="161"/>
      <c r="R160" s="839"/>
    </row>
    <row r="161" spans="1:18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7"/>
        <v>3224000</v>
      </c>
      <c r="H161" s="79">
        <v>45246</v>
      </c>
      <c r="I161" s="56">
        <v>0</v>
      </c>
      <c r="J161" s="56" t="s">
        <v>29</v>
      </c>
      <c r="K161" s="59">
        <f t="shared" si="24"/>
        <v>0</v>
      </c>
      <c r="L161" s="89"/>
      <c r="M161" s="169"/>
      <c r="N161" s="172"/>
      <c r="O161" s="173"/>
      <c r="P161" s="161"/>
      <c r="Q161" s="161"/>
      <c r="R161" s="836"/>
    </row>
    <row r="162" spans="1:18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7"/>
        <v>1950000</v>
      </c>
      <c r="H162" s="79">
        <v>45187</v>
      </c>
      <c r="I162" s="56"/>
      <c r="J162" s="56" t="s">
        <v>25</v>
      </c>
      <c r="K162" s="59">
        <f t="shared" si="24"/>
        <v>0</v>
      </c>
      <c r="L162" s="89"/>
      <c r="M162" s="180"/>
      <c r="N162" s="164"/>
      <c r="O162" s="165"/>
      <c r="P162" s="183"/>
      <c r="Q162" s="161"/>
      <c r="R162" s="837"/>
    </row>
    <row r="163" spans="1:18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7"/>
        <v>965000</v>
      </c>
      <c r="H163" s="79">
        <v>45187</v>
      </c>
      <c r="I163" s="56"/>
      <c r="J163" s="56" t="s">
        <v>25</v>
      </c>
      <c r="K163" s="59">
        <f t="shared" si="24"/>
        <v>0</v>
      </c>
      <c r="L163" s="89"/>
      <c r="M163" s="167"/>
      <c r="N163" s="164"/>
      <c r="O163" s="165"/>
      <c r="P163" s="161"/>
      <c r="Q163" s="161"/>
      <c r="R163" s="837"/>
    </row>
    <row r="164" spans="1:18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7"/>
        <v>2100000</v>
      </c>
      <c r="H164" s="79">
        <v>45187</v>
      </c>
      <c r="I164" s="56"/>
      <c r="J164" s="56" t="s">
        <v>25</v>
      </c>
      <c r="K164" s="59">
        <f t="shared" si="24"/>
        <v>0</v>
      </c>
      <c r="L164" s="89"/>
      <c r="M164" s="163"/>
      <c r="N164" s="164"/>
      <c r="O164" s="165"/>
      <c r="P164" s="183"/>
      <c r="Q164" s="165"/>
      <c r="R164" s="837"/>
    </row>
    <row r="165" spans="1:18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7"/>
        <v>585000</v>
      </c>
      <c r="H165" s="79">
        <v>45163</v>
      </c>
      <c r="I165" s="56">
        <v>1</v>
      </c>
      <c r="J165" s="56" t="s">
        <v>25</v>
      </c>
      <c r="K165" s="59">
        <f t="shared" si="24"/>
        <v>195000</v>
      </c>
      <c r="L165" s="166"/>
      <c r="M165" s="180"/>
      <c r="N165" s="164"/>
      <c r="O165" s="165"/>
      <c r="P165" s="183"/>
      <c r="Q165" s="161"/>
      <c r="R165" s="837"/>
    </row>
    <row r="166" spans="1:18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7"/>
        <v>900000</v>
      </c>
      <c r="H166" s="59" t="s">
        <v>331</v>
      </c>
      <c r="I166" s="56">
        <v>1</v>
      </c>
      <c r="J166" s="56" t="s">
        <v>25</v>
      </c>
      <c r="K166" s="59">
        <f t="shared" si="24"/>
        <v>225000</v>
      </c>
      <c r="L166" s="197"/>
      <c r="M166" s="180"/>
      <c r="N166" s="164"/>
      <c r="O166" s="165"/>
      <c r="P166" s="183"/>
      <c r="Q166" s="165"/>
      <c r="R166" s="837"/>
    </row>
    <row r="167" spans="1:18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7"/>
        <v>1120000</v>
      </c>
      <c r="H167" s="76" t="s">
        <v>331</v>
      </c>
      <c r="I167" s="56"/>
      <c r="J167" s="56" t="s">
        <v>25</v>
      </c>
      <c r="K167" s="59">
        <f t="shared" ref="K167:K208" si="28">I167*F167</f>
        <v>0</v>
      </c>
      <c r="L167" s="197"/>
      <c r="M167" s="198"/>
      <c r="N167" s="164"/>
      <c r="O167" s="165"/>
      <c r="P167" s="161"/>
      <c r="Q167" s="165"/>
      <c r="R167" s="844"/>
    </row>
    <row r="168" spans="1:18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7"/>
        <v>980000</v>
      </c>
      <c r="H168" s="76" t="s">
        <v>331</v>
      </c>
      <c r="I168" s="56">
        <v>5</v>
      </c>
      <c r="J168" s="56" t="s">
        <v>25</v>
      </c>
      <c r="K168" s="59">
        <f t="shared" si="28"/>
        <v>490000</v>
      </c>
      <c r="L168" s="162"/>
      <c r="M168" s="169"/>
      <c r="N168" s="164"/>
      <c r="O168" s="165"/>
      <c r="P168" s="161"/>
      <c r="Q168" s="183"/>
      <c r="R168" s="835"/>
    </row>
    <row r="169" spans="1:18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7"/>
        <v>880000</v>
      </c>
      <c r="H169" s="203">
        <v>44654</v>
      </c>
      <c r="I169" s="56"/>
      <c r="J169" s="56" t="s">
        <v>25</v>
      </c>
      <c r="K169" s="59">
        <f t="shared" si="28"/>
        <v>0</v>
      </c>
      <c r="L169" s="162"/>
      <c r="M169" s="169"/>
      <c r="N169" s="164"/>
      <c r="O169" s="165"/>
      <c r="P169" s="161"/>
      <c r="Q169" s="161"/>
      <c r="R169" s="844"/>
    </row>
    <row r="170" spans="1:18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7"/>
        <v>568000</v>
      </c>
      <c r="H170" s="203">
        <v>44654</v>
      </c>
      <c r="I170" s="56">
        <v>1</v>
      </c>
      <c r="J170" s="56" t="s">
        <v>25</v>
      </c>
      <c r="K170" s="59">
        <f t="shared" si="28"/>
        <v>284000</v>
      </c>
      <c r="L170" s="201"/>
      <c r="M170" s="169"/>
      <c r="N170" s="164"/>
      <c r="O170" s="165"/>
      <c r="P170" s="161"/>
      <c r="Q170" s="161"/>
      <c r="R170" s="844"/>
    </row>
    <row r="171" spans="1:18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7"/>
        <v>1400000</v>
      </c>
      <c r="H171" s="203">
        <v>44654</v>
      </c>
      <c r="I171" s="56"/>
      <c r="J171" s="56" t="s">
        <v>25</v>
      </c>
      <c r="K171" s="59">
        <f t="shared" si="28"/>
        <v>0</v>
      </c>
      <c r="L171" s="201"/>
      <c r="M171" s="198"/>
      <c r="N171" s="164"/>
      <c r="O171" s="165"/>
      <c r="P171" s="161"/>
      <c r="Q171" s="161"/>
      <c r="R171" s="845"/>
    </row>
    <row r="172" spans="1:18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7"/>
        <v>985000</v>
      </c>
      <c r="H172" s="79">
        <v>45240</v>
      </c>
      <c r="I172" s="56"/>
      <c r="J172" s="56" t="s">
        <v>25</v>
      </c>
      <c r="K172" s="59">
        <f t="shared" si="28"/>
        <v>0</v>
      </c>
      <c r="L172" s="162"/>
      <c r="M172" s="198"/>
      <c r="N172" s="164"/>
      <c r="O172" s="165"/>
      <c r="P172" s="183"/>
      <c r="Q172" s="161"/>
      <c r="R172" s="837"/>
    </row>
    <row r="173" spans="1:18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7"/>
        <v>3100000</v>
      </c>
      <c r="H173" s="56" t="s">
        <v>339</v>
      </c>
      <c r="I173" s="56">
        <v>0</v>
      </c>
      <c r="J173" s="56" t="s">
        <v>25</v>
      </c>
      <c r="K173" s="59">
        <f t="shared" si="28"/>
        <v>0</v>
      </c>
      <c r="L173" s="133"/>
      <c r="M173" s="163"/>
      <c r="N173" s="164"/>
      <c r="O173" s="165"/>
      <c r="P173" s="161"/>
      <c r="Q173" s="161"/>
      <c r="R173" s="835"/>
    </row>
    <row r="174" spans="1:18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7"/>
        <v>1964000</v>
      </c>
      <c r="H174" s="2">
        <v>45205</v>
      </c>
      <c r="I174" s="56">
        <v>1</v>
      </c>
      <c r="J174" s="56" t="s">
        <v>25</v>
      </c>
      <c r="K174" s="59">
        <f t="shared" si="28"/>
        <v>982000</v>
      </c>
      <c r="L174" s="133"/>
      <c r="M174" s="198"/>
      <c r="N174" s="164"/>
      <c r="O174" s="165"/>
      <c r="P174" s="161"/>
      <c r="Q174" s="145"/>
      <c r="R174" s="835"/>
    </row>
    <row r="175" spans="1:18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7"/>
        <v>2250000</v>
      </c>
      <c r="H175" s="79">
        <v>45241</v>
      </c>
      <c r="I175" s="56"/>
      <c r="J175" s="56" t="s">
        <v>25</v>
      </c>
      <c r="K175" s="59">
        <f t="shared" si="28"/>
        <v>0</v>
      </c>
      <c r="L175" s="166"/>
      <c r="M175" s="198"/>
      <c r="N175" s="164"/>
      <c r="O175" s="165"/>
      <c r="P175" s="161"/>
      <c r="Q175" s="161"/>
      <c r="R175" s="835"/>
    </row>
    <row r="176" spans="1:18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7"/>
        <v>700000</v>
      </c>
      <c r="H176" s="79">
        <v>45240</v>
      </c>
      <c r="I176" s="56"/>
      <c r="J176" s="56" t="s">
        <v>25</v>
      </c>
      <c r="K176" s="59">
        <f t="shared" si="28"/>
        <v>0</v>
      </c>
      <c r="L176" s="166"/>
      <c r="M176" s="198"/>
      <c r="N176" s="164"/>
      <c r="O176" s="165"/>
      <c r="P176" s="161"/>
      <c r="Q176" s="161"/>
      <c r="R176" s="835"/>
    </row>
    <row r="177" spans="1:18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7"/>
        <v>2490000</v>
      </c>
      <c r="H177" s="62" t="s">
        <v>344</v>
      </c>
      <c r="I177" s="56"/>
      <c r="J177" s="56" t="s">
        <v>25</v>
      </c>
      <c r="K177" s="59">
        <f t="shared" si="28"/>
        <v>0</v>
      </c>
      <c r="L177" s="166"/>
      <c r="M177" s="198"/>
      <c r="N177" s="164"/>
      <c r="O177" s="165"/>
      <c r="P177" s="161"/>
      <c r="Q177" s="161"/>
      <c r="R177" s="839"/>
    </row>
    <row r="178" spans="1:18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7"/>
        <v>390000</v>
      </c>
      <c r="H178" s="204" t="s">
        <v>346</v>
      </c>
      <c r="I178" s="56">
        <v>0</v>
      </c>
      <c r="J178" s="56" t="s">
        <v>25</v>
      </c>
      <c r="K178" s="59">
        <f t="shared" si="28"/>
        <v>0</v>
      </c>
      <c r="L178" s="166"/>
      <c r="M178" s="198"/>
      <c r="N178" s="164"/>
      <c r="O178" s="165"/>
      <c r="P178" s="161"/>
      <c r="Q178" s="161"/>
      <c r="R178" s="835"/>
    </row>
    <row r="179" spans="1:18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7"/>
        <v>1300000</v>
      </c>
      <c r="H179" s="62" t="s">
        <v>348</v>
      </c>
      <c r="I179" s="56"/>
      <c r="J179" s="56" t="s">
        <v>25</v>
      </c>
      <c r="K179" s="59">
        <f t="shared" si="28"/>
        <v>0</v>
      </c>
      <c r="L179" s="166"/>
      <c r="M179" s="198"/>
      <c r="N179" s="164"/>
      <c r="O179" s="165"/>
      <c r="P179" s="161"/>
    </row>
    <row r="180" spans="1:18" x14ac:dyDescent="0.25">
      <c r="A180" s="102">
        <v>175</v>
      </c>
      <c r="B180" s="56"/>
      <c r="C180" s="56"/>
      <c r="D180" s="56"/>
      <c r="E180" s="56"/>
      <c r="F180" s="62"/>
      <c r="G180" s="59">
        <f t="shared" si="27"/>
        <v>0</v>
      </c>
      <c r="H180" s="206"/>
      <c r="I180" s="56"/>
      <c r="J180" s="56" t="s">
        <v>29</v>
      </c>
      <c r="K180" s="59">
        <f t="shared" si="28"/>
        <v>0</v>
      </c>
      <c r="L180" s="166"/>
    </row>
    <row r="181" spans="1:18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6" t="s">
        <v>351</v>
      </c>
      <c r="I181" s="56">
        <v>0</v>
      </c>
      <c r="J181" s="56" t="s">
        <v>29</v>
      </c>
      <c r="K181" s="59">
        <f t="shared" si="28"/>
        <v>0</v>
      </c>
    </row>
    <row r="182" spans="1:18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7" t="s">
        <v>353</v>
      </c>
      <c r="I182" s="56">
        <v>0</v>
      </c>
      <c r="J182" s="56" t="s">
        <v>29</v>
      </c>
      <c r="K182" s="59">
        <f t="shared" si="28"/>
        <v>0</v>
      </c>
    </row>
    <row r="183" spans="1:18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8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7"/>
      <c r="I184" s="56">
        <v>0</v>
      </c>
      <c r="J184" s="56" t="s">
        <v>29</v>
      </c>
      <c r="K184" s="59">
        <f t="shared" si="28"/>
        <v>0</v>
      </c>
    </row>
    <row r="185" spans="1:18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8"/>
        <v>0</v>
      </c>
    </row>
    <row r="186" spans="1:18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8"/>
        <v>860768</v>
      </c>
    </row>
    <row r="189" spans="1:18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8"/>
        <v>613164</v>
      </c>
    </row>
    <row r="190" spans="1:18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8"/>
        <v>2538200</v>
      </c>
    </row>
    <row r="191" spans="1:18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8"/>
        <v>0</v>
      </c>
    </row>
    <row r="192" spans="1:18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9"/>
        <v>680000</v>
      </c>
      <c r="H192" s="131" t="s">
        <v>366</v>
      </c>
      <c r="I192" s="56">
        <v>0</v>
      </c>
      <c r="J192" s="56"/>
      <c r="K192" s="59">
        <f t="shared" si="28"/>
        <v>0</v>
      </c>
    </row>
    <row r="193" spans="1:1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8"/>
        <v>0</v>
      </c>
    </row>
    <row r="194" spans="1:1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8"/>
        <v>0</v>
      </c>
    </row>
    <row r="195" spans="1:1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8"/>
        <v>0</v>
      </c>
    </row>
    <row r="196" spans="1:1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8"/>
        <v>0</v>
      </c>
    </row>
    <row r="197" spans="1:1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8"/>
        <v>2432004</v>
      </c>
    </row>
    <row r="198" spans="1:1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8"/>
        <v>0</v>
      </c>
    </row>
    <row r="199" spans="1:11" x14ac:dyDescent="0.25">
      <c r="A199" s="102">
        <v>194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8"/>
        <v>0</v>
      </c>
    </row>
    <row r="200" spans="1:1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10">
        <v>10</v>
      </c>
      <c r="J200" s="56" t="s">
        <v>25</v>
      </c>
      <c r="K200" s="59">
        <f t="shared" si="28"/>
        <v>1343900</v>
      </c>
    </row>
    <row r="201" spans="1:1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8"/>
        <v>524475</v>
      </c>
    </row>
    <row r="202" spans="1:1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1906" spans="22:22" x14ac:dyDescent="0.25">
      <c r="V1906"/>
    </row>
    <row r="1980" spans="9:11" x14ac:dyDescent="0.25">
      <c r="I1980" s="5">
        <v>106100138</v>
      </c>
      <c r="K1980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R15" sqref="R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style="14" customWidth="1"/>
    <col min="15" max="15" width="5.7109375" style="14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5.28515625" style="801" customWidth="1"/>
    <col min="22" max="22" width="5.5703125" style="802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O1" s="792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O2" s="792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O3" s="792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793" t="s">
        <v>15</v>
      </c>
      <c r="O5" s="79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803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817" t="s">
        <v>7823</v>
      </c>
      <c r="N6" s="107">
        <v>2</v>
      </c>
      <c r="O6" s="107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107">
        <v>1</v>
      </c>
      <c r="V6" s="107" t="s">
        <v>29</v>
      </c>
      <c r="W6" s="76">
        <v>35000</v>
      </c>
      <c r="X6" s="63">
        <f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2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3">AO6*AM6</f>
        <v>0</v>
      </c>
      <c r="AQ6" s="64"/>
      <c r="AR6" s="56"/>
      <c r="AS6" s="258"/>
      <c r="AT6" s="56"/>
      <c r="AU6" s="700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5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817" t="s">
        <v>7870</v>
      </c>
      <c r="N7" s="107">
        <v>1</v>
      </c>
      <c r="O7" s="107" t="s">
        <v>29</v>
      </c>
      <c r="P7" s="76">
        <v>40000</v>
      </c>
      <c r="Q7" s="819">
        <f t="shared" ref="Q7:Q70" si="7">P7*N7</f>
        <v>40000</v>
      </c>
      <c r="R7" s="64" t="s">
        <v>6324</v>
      </c>
      <c r="S7" s="56" t="s">
        <v>95</v>
      </c>
      <c r="T7" s="56" t="s">
        <v>96</v>
      </c>
      <c r="U7" s="107">
        <v>0.3</v>
      </c>
      <c r="V7" s="490" t="s">
        <v>203</v>
      </c>
      <c r="W7" s="77">
        <v>75000</v>
      </c>
      <c r="X7" s="63">
        <f t="shared" ref="X7:X44" si="8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3"/>
        <v>0</v>
      </c>
      <c r="AQ7" s="64"/>
      <c r="AR7" s="56"/>
      <c r="AS7" s="486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5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818" t="s">
        <v>7773</v>
      </c>
      <c r="N8" s="107">
        <v>3</v>
      </c>
      <c r="O8" s="107" t="s">
        <v>29</v>
      </c>
      <c r="P8" s="76">
        <v>380000</v>
      </c>
      <c r="Q8" s="63">
        <f t="shared" si="7"/>
        <v>1140000</v>
      </c>
      <c r="R8" s="64" t="s">
        <v>397</v>
      </c>
      <c r="S8" s="68" t="s">
        <v>6830</v>
      </c>
      <c r="T8" s="56" t="s">
        <v>6825</v>
      </c>
      <c r="U8" s="281">
        <v>1</v>
      </c>
      <c r="V8" s="107" t="s">
        <v>29</v>
      </c>
      <c r="W8" s="76">
        <f>105405.4*1.11</f>
        <v>116999.99400000001</v>
      </c>
      <c r="X8" s="63">
        <f t="shared" si="8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9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818" t="s">
        <v>7773</v>
      </c>
      <c r="N9" s="107">
        <v>2</v>
      </c>
      <c r="O9" s="107" t="s">
        <v>29</v>
      </c>
      <c r="P9" s="76">
        <v>290000</v>
      </c>
      <c r="Q9" s="63">
        <f t="shared" si="7"/>
        <v>580000</v>
      </c>
      <c r="R9" s="64" t="s">
        <v>397</v>
      </c>
      <c r="S9" s="56" t="s">
        <v>33</v>
      </c>
      <c r="T9" s="56" t="s">
        <v>34</v>
      </c>
      <c r="U9" s="490">
        <v>1</v>
      </c>
      <c r="V9" s="107" t="s">
        <v>25</v>
      </c>
      <c r="W9" s="67">
        <v>77000</v>
      </c>
      <c r="X9" s="63">
        <f t="shared" si="8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9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3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818" t="s">
        <v>7773</v>
      </c>
      <c r="N10" s="107">
        <v>2</v>
      </c>
      <c r="O10" s="107" t="s">
        <v>26</v>
      </c>
      <c r="P10" s="76">
        <v>500000</v>
      </c>
      <c r="Q10" s="63">
        <f t="shared" si="7"/>
        <v>1000000</v>
      </c>
      <c r="R10" s="64" t="s">
        <v>397</v>
      </c>
      <c r="S10" s="56" t="s">
        <v>7504</v>
      </c>
      <c r="T10" s="56" t="s">
        <v>57</v>
      </c>
      <c r="U10" s="107">
        <v>1</v>
      </c>
      <c r="V10" s="107" t="s">
        <v>29</v>
      </c>
      <c r="W10" s="76">
        <v>70000</v>
      </c>
      <c r="X10" s="63">
        <f t="shared" si="8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9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3"/>
        <v>0</v>
      </c>
      <c r="AQ10" s="64"/>
      <c r="AR10" s="56"/>
      <c r="AS10" s="486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818" t="s">
        <v>7773</v>
      </c>
      <c r="N11" s="107">
        <v>1</v>
      </c>
      <c r="O11" s="107" t="s">
        <v>29</v>
      </c>
      <c r="P11" s="76">
        <v>260000</v>
      </c>
      <c r="Q11" s="63">
        <f t="shared" si="7"/>
        <v>260000</v>
      </c>
      <c r="R11" s="64" t="s">
        <v>397</v>
      </c>
      <c r="S11" s="55" t="s">
        <v>7505</v>
      </c>
      <c r="T11" s="75" t="s">
        <v>7506</v>
      </c>
      <c r="U11" s="107">
        <v>1</v>
      </c>
      <c r="V11" s="107" t="s">
        <v>26</v>
      </c>
      <c r="W11" s="76">
        <v>1540000</v>
      </c>
      <c r="X11" s="819">
        <f t="shared" si="8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9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3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818" t="s">
        <v>7773</v>
      </c>
      <c r="N12" s="126">
        <v>2</v>
      </c>
      <c r="O12" s="126" t="s">
        <v>29</v>
      </c>
      <c r="P12" s="423">
        <v>30000</v>
      </c>
      <c r="Q12" s="63">
        <f t="shared" si="7"/>
        <v>60000</v>
      </c>
      <c r="R12" s="64" t="s">
        <v>397</v>
      </c>
      <c r="S12" s="68" t="s">
        <v>7526</v>
      </c>
      <c r="T12" s="72" t="s">
        <v>403</v>
      </c>
      <c r="U12" s="281">
        <v>2</v>
      </c>
      <c r="V12" s="107" t="s">
        <v>29</v>
      </c>
      <c r="W12" s="76">
        <v>85000</v>
      </c>
      <c r="X12" s="819">
        <f t="shared" si="8"/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9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3"/>
        <v>0</v>
      </c>
      <c r="AQ12" s="64"/>
      <c r="AR12" s="56"/>
      <c r="AS12" s="486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818" t="s">
        <v>7773</v>
      </c>
      <c r="N13" s="107">
        <v>5</v>
      </c>
      <c r="O13" s="107" t="s">
        <v>29</v>
      </c>
      <c r="P13" s="117">
        <v>60000</v>
      </c>
      <c r="Q13" s="63">
        <f t="shared" si="7"/>
        <v>300000</v>
      </c>
      <c r="R13" s="64" t="s">
        <v>397</v>
      </c>
      <c r="S13" s="56" t="s">
        <v>6829</v>
      </c>
      <c r="T13" s="111" t="s">
        <v>6825</v>
      </c>
      <c r="U13" s="107">
        <v>1</v>
      </c>
      <c r="V13" s="107" t="s">
        <v>29</v>
      </c>
      <c r="W13" s="76">
        <f>66216.21*1.11</f>
        <v>73499.993100000007</v>
      </c>
      <c r="X13" s="63">
        <f t="shared" si="8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9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3"/>
        <v>0</v>
      </c>
      <c r="AQ13" s="64"/>
      <c r="AR13" s="56"/>
      <c r="AS13" s="486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818" t="s">
        <v>7773</v>
      </c>
      <c r="N14" s="107">
        <v>3</v>
      </c>
      <c r="O14" s="107" t="s">
        <v>29</v>
      </c>
      <c r="P14" s="76">
        <v>40000</v>
      </c>
      <c r="Q14" s="63">
        <f t="shared" si="7"/>
        <v>120000</v>
      </c>
      <c r="R14" s="64" t="s">
        <v>397</v>
      </c>
      <c r="S14" s="68" t="s">
        <v>6830</v>
      </c>
      <c r="T14" s="56" t="s">
        <v>6825</v>
      </c>
      <c r="U14" s="281">
        <v>1</v>
      </c>
      <c r="V14" s="107" t="s">
        <v>29</v>
      </c>
      <c r="W14" s="76">
        <f>105405.4*1.11</f>
        <v>116999.99400000001</v>
      </c>
      <c r="X14" s="63">
        <f t="shared" si="8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486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818" t="s">
        <v>7773</v>
      </c>
      <c r="N15" s="107">
        <v>2</v>
      </c>
      <c r="O15" s="107" t="s">
        <v>29</v>
      </c>
      <c r="P15" s="76">
        <v>50000</v>
      </c>
      <c r="Q15" s="822">
        <f t="shared" si="7"/>
        <v>100000</v>
      </c>
      <c r="R15" s="64" t="s">
        <v>6905</v>
      </c>
      <c r="S15" s="56" t="s">
        <v>6612</v>
      </c>
      <c r="T15" s="56" t="s">
        <v>398</v>
      </c>
      <c r="U15" s="107">
        <v>1</v>
      </c>
      <c r="V15" s="107" t="s">
        <v>29</v>
      </c>
      <c r="W15" s="62">
        <v>35000</v>
      </c>
      <c r="X15" s="63">
        <f t="shared" si="8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818" t="s">
        <v>7773</v>
      </c>
      <c r="N16" s="107">
        <v>2</v>
      </c>
      <c r="O16" s="107" t="s">
        <v>29</v>
      </c>
      <c r="P16" s="76">
        <v>280000</v>
      </c>
      <c r="Q16" s="63">
        <f t="shared" si="7"/>
        <v>560000</v>
      </c>
      <c r="R16" s="64" t="s">
        <v>397</v>
      </c>
      <c r="S16" s="56" t="s">
        <v>7504</v>
      </c>
      <c r="T16" s="56" t="s">
        <v>57</v>
      </c>
      <c r="U16" s="107">
        <v>1</v>
      </c>
      <c r="V16" s="107" t="s">
        <v>29</v>
      </c>
      <c r="W16" s="76">
        <v>70000</v>
      </c>
      <c r="X16" s="63">
        <f t="shared" si="8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9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818" t="s">
        <v>7773</v>
      </c>
      <c r="N17" s="107">
        <v>1</v>
      </c>
      <c r="O17" s="107" t="s">
        <v>29</v>
      </c>
      <c r="P17" s="76">
        <v>190000</v>
      </c>
      <c r="Q17" s="63">
        <f t="shared" si="7"/>
        <v>190000</v>
      </c>
      <c r="R17" s="64" t="s">
        <v>397</v>
      </c>
      <c r="S17" s="55" t="s">
        <v>6610</v>
      </c>
      <c r="T17" s="56" t="s">
        <v>403</v>
      </c>
      <c r="U17" s="107">
        <v>2</v>
      </c>
      <c r="V17" s="107" t="s">
        <v>29</v>
      </c>
      <c r="W17" s="76">
        <v>10000</v>
      </c>
      <c r="X17" s="63">
        <f t="shared" si="8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85" t="s">
        <v>7865</v>
      </c>
      <c r="N18" s="107">
        <v>1</v>
      </c>
      <c r="O18" s="107" t="s">
        <v>26</v>
      </c>
      <c r="P18" s="76">
        <v>1540000</v>
      </c>
      <c r="Q18" s="819">
        <f t="shared" si="7"/>
        <v>1540000</v>
      </c>
      <c r="R18" s="64" t="s">
        <v>773</v>
      </c>
      <c r="S18" s="56" t="s">
        <v>95</v>
      </c>
      <c r="T18" s="56" t="s">
        <v>96</v>
      </c>
      <c r="U18" s="107">
        <v>0.3</v>
      </c>
      <c r="V18" s="490" t="s">
        <v>203</v>
      </c>
      <c r="W18" s="77">
        <v>75000</v>
      </c>
      <c r="X18" s="63">
        <f t="shared" si="8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9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0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784" t="s">
        <v>7866</v>
      </c>
      <c r="N19" s="281">
        <v>2</v>
      </c>
      <c r="O19" s="107" t="s">
        <v>29</v>
      </c>
      <c r="P19" s="76">
        <v>1400000</v>
      </c>
      <c r="Q19" s="819">
        <f t="shared" si="7"/>
        <v>2800000</v>
      </c>
      <c r="R19" s="408" t="s">
        <v>425</v>
      </c>
      <c r="S19" s="56" t="s">
        <v>7510</v>
      </c>
      <c r="T19" s="56" t="s">
        <v>57</v>
      </c>
      <c r="U19" s="107">
        <v>0.5</v>
      </c>
      <c r="V19" s="107" t="s">
        <v>26</v>
      </c>
      <c r="W19" s="76">
        <v>500000</v>
      </c>
      <c r="X19" s="63">
        <f t="shared" si="8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74"/>
      <c r="AL19" s="56"/>
      <c r="AM19" s="57"/>
      <c r="AN19" s="72"/>
      <c r="AO19" s="62"/>
      <c r="AP19" s="63">
        <f t="shared" si="3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84" t="s">
        <v>7866</v>
      </c>
      <c r="N20" s="107">
        <v>2</v>
      </c>
      <c r="O20" s="795" t="s">
        <v>29</v>
      </c>
      <c r="P20" s="62">
        <v>175000</v>
      </c>
      <c r="Q20" s="819">
        <f t="shared" si="7"/>
        <v>350000</v>
      </c>
      <c r="R20" s="408" t="s">
        <v>425</v>
      </c>
      <c r="S20" s="55" t="s">
        <v>221</v>
      </c>
      <c r="T20" s="56" t="s">
        <v>408</v>
      </c>
      <c r="U20" s="107">
        <v>11.5</v>
      </c>
      <c r="V20" s="795" t="s">
        <v>63</v>
      </c>
      <c r="W20" s="76">
        <v>33750</v>
      </c>
      <c r="X20" s="63">
        <f t="shared" si="8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9"/>
        <v>0</v>
      </c>
      <c r="AH20" s="64"/>
      <c r="AI20" s="56"/>
      <c r="AK20" s="56"/>
      <c r="AL20" s="71"/>
      <c r="AM20" s="57"/>
      <c r="AN20" s="72"/>
      <c r="AO20" s="62"/>
      <c r="AP20" s="63">
        <f t="shared" si="3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784" t="s">
        <v>7866</v>
      </c>
      <c r="N21" s="805">
        <v>2</v>
      </c>
      <c r="O21" s="107" t="s">
        <v>29</v>
      </c>
      <c r="P21" s="861">
        <v>50000</v>
      </c>
      <c r="Q21" s="819">
        <f t="shared" si="7"/>
        <v>100000</v>
      </c>
      <c r="R21" s="408" t="s">
        <v>425</v>
      </c>
      <c r="S21" s="56" t="s">
        <v>6703</v>
      </c>
      <c r="T21" s="56" t="s">
        <v>6586</v>
      </c>
      <c r="U21" s="805">
        <v>1</v>
      </c>
      <c r="V21" s="107" t="s">
        <v>25</v>
      </c>
      <c r="W21" s="77">
        <v>97000</v>
      </c>
      <c r="X21" s="63">
        <f t="shared" si="8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9"/>
        <v>0</v>
      </c>
      <c r="AH21" s="64"/>
      <c r="AI21" s="56"/>
      <c r="AK21" s="60"/>
      <c r="AL21" s="152"/>
      <c r="AM21" s="57"/>
      <c r="AN21" s="56"/>
      <c r="AO21" s="153"/>
      <c r="AP21" s="63">
        <f t="shared" si="3"/>
        <v>0</v>
      </c>
      <c r="AQ21" s="56"/>
      <c r="AR21" s="56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818" t="s">
        <v>7773</v>
      </c>
      <c r="N22" s="281">
        <v>3</v>
      </c>
      <c r="O22" s="107" t="s">
        <v>29</v>
      </c>
      <c r="P22" s="823">
        <v>85000</v>
      </c>
      <c r="Q22" s="63">
        <f t="shared" si="7"/>
        <v>255000</v>
      </c>
      <c r="R22" s="408" t="s">
        <v>7527</v>
      </c>
      <c r="S22" s="56" t="s">
        <v>6704</v>
      </c>
      <c r="T22" s="56" t="s">
        <v>6586</v>
      </c>
      <c r="U22" s="805">
        <v>1</v>
      </c>
      <c r="V22" s="281" t="s">
        <v>25</v>
      </c>
      <c r="W22" s="77">
        <v>93000</v>
      </c>
      <c r="X22" s="63">
        <f t="shared" si="8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784" t="s">
        <v>59</v>
      </c>
      <c r="N23" s="107">
        <v>8</v>
      </c>
      <c r="O23" s="107" t="s">
        <v>26</v>
      </c>
      <c r="P23" s="76">
        <f>15675676/8*1.11</f>
        <v>2175000.0450000004</v>
      </c>
      <c r="Q23" s="63">
        <f t="shared" si="7"/>
        <v>17400000.360000003</v>
      </c>
      <c r="R23" s="408" t="s">
        <v>397</v>
      </c>
      <c r="S23" s="56" t="s">
        <v>376</v>
      </c>
      <c r="T23" s="75" t="s">
        <v>135</v>
      </c>
      <c r="U23" s="107">
        <v>1</v>
      </c>
      <c r="V23" s="107" t="s">
        <v>29</v>
      </c>
      <c r="W23" s="76">
        <v>73125</v>
      </c>
      <c r="X23" s="63">
        <f t="shared" si="8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9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107"/>
      <c r="O24" s="107"/>
      <c r="P24" s="62"/>
      <c r="Q24" s="63">
        <f t="shared" si="7"/>
        <v>0</v>
      </c>
      <c r="R24" s="408"/>
      <c r="S24" s="56" t="s">
        <v>7516</v>
      </c>
      <c r="T24" s="56" t="s">
        <v>7513</v>
      </c>
      <c r="U24" s="281">
        <v>1</v>
      </c>
      <c r="V24" s="107" t="s">
        <v>29</v>
      </c>
      <c r="W24" s="76">
        <v>1400000</v>
      </c>
      <c r="X24" s="819">
        <f t="shared" si="8"/>
        <v>1400000</v>
      </c>
      <c r="Y24" s="408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9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0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107"/>
      <c r="O25" s="107"/>
      <c r="P25" s="76"/>
      <c r="Q25" s="63">
        <f t="shared" si="7"/>
        <v>0</v>
      </c>
      <c r="R25" s="408"/>
      <c r="S25" s="56" t="s">
        <v>7516</v>
      </c>
      <c r="T25" s="56" t="s">
        <v>7514</v>
      </c>
      <c r="U25" s="107">
        <v>1</v>
      </c>
      <c r="V25" s="795" t="s">
        <v>29</v>
      </c>
      <c r="W25" s="76">
        <v>1400000</v>
      </c>
      <c r="X25" s="819">
        <f t="shared" si="8"/>
        <v>1400000</v>
      </c>
      <c r="Y25" s="408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9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0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107"/>
      <c r="O26" s="107"/>
      <c r="P26" s="76"/>
      <c r="Q26" s="63">
        <f t="shared" si="7"/>
        <v>0</v>
      </c>
      <c r="R26" s="64"/>
      <c r="S26" s="55" t="s">
        <v>7517</v>
      </c>
      <c r="T26" s="56" t="s">
        <v>572</v>
      </c>
      <c r="U26" s="805">
        <v>2</v>
      </c>
      <c r="V26" s="795" t="s">
        <v>29</v>
      </c>
      <c r="W26" s="62">
        <v>175000</v>
      </c>
      <c r="X26" s="819">
        <f t="shared" si="8"/>
        <v>350000</v>
      </c>
      <c r="Y26" s="408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9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0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 t="s">
        <v>7867</v>
      </c>
      <c r="M27" s="784" t="s">
        <v>7868</v>
      </c>
      <c r="N27" s="107">
        <v>1</v>
      </c>
      <c r="O27" s="107" t="s">
        <v>7743</v>
      </c>
      <c r="P27" s="58">
        <v>225496</v>
      </c>
      <c r="Q27" s="819">
        <f t="shared" si="7"/>
        <v>225496</v>
      </c>
      <c r="R27" s="64" t="s">
        <v>410</v>
      </c>
      <c r="S27" s="56" t="s">
        <v>7225</v>
      </c>
      <c r="T27" s="56" t="s">
        <v>572</v>
      </c>
      <c r="U27" s="805">
        <v>2</v>
      </c>
      <c r="V27" s="107" t="s">
        <v>29</v>
      </c>
      <c r="W27" s="77">
        <v>50000</v>
      </c>
      <c r="X27" s="819">
        <f t="shared" si="8"/>
        <v>100000</v>
      </c>
      <c r="Y27" s="408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9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0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 t="s">
        <v>7869</v>
      </c>
      <c r="M28" s="784" t="s">
        <v>7868</v>
      </c>
      <c r="N28" s="107">
        <v>1</v>
      </c>
      <c r="O28" s="107" t="s">
        <v>7743</v>
      </c>
      <c r="P28" s="58">
        <v>150017</v>
      </c>
      <c r="Q28" s="819">
        <f t="shared" si="7"/>
        <v>150017</v>
      </c>
      <c r="R28" s="64" t="s">
        <v>410</v>
      </c>
      <c r="S28" s="56" t="s">
        <v>6741</v>
      </c>
      <c r="T28" s="56" t="s">
        <v>444</v>
      </c>
      <c r="U28" s="107">
        <v>2</v>
      </c>
      <c r="V28" s="107" t="s">
        <v>29</v>
      </c>
      <c r="W28" s="76">
        <v>16000</v>
      </c>
      <c r="X28" s="63">
        <f t="shared" si="8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9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107"/>
      <c r="O29" s="107"/>
      <c r="P29" s="76"/>
      <c r="Q29" s="63">
        <f t="shared" si="7"/>
        <v>0</v>
      </c>
      <c r="R29" s="64"/>
      <c r="S29" s="56" t="s">
        <v>7522</v>
      </c>
      <c r="T29" s="127" t="s">
        <v>7523</v>
      </c>
      <c r="U29" s="107">
        <v>1</v>
      </c>
      <c r="V29" s="107" t="s">
        <v>29</v>
      </c>
      <c r="W29" s="76">
        <v>40000</v>
      </c>
      <c r="X29" s="819">
        <f t="shared" si="8"/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9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107"/>
      <c r="O30" s="107"/>
      <c r="P30" s="76"/>
      <c r="Q30" s="63">
        <f t="shared" si="7"/>
        <v>0</v>
      </c>
      <c r="R30" s="64"/>
      <c r="S30" s="68" t="s">
        <v>990</v>
      </c>
      <c r="T30" s="56" t="s">
        <v>30</v>
      </c>
      <c r="U30" s="107">
        <v>1</v>
      </c>
      <c r="V30" s="107" t="s">
        <v>480</v>
      </c>
      <c r="W30" s="76">
        <v>75000</v>
      </c>
      <c r="X30" s="63">
        <f t="shared" si="8"/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9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0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107"/>
      <c r="O31" s="107"/>
      <c r="P31" s="76"/>
      <c r="Q31" s="63">
        <f t="shared" si="7"/>
        <v>0</v>
      </c>
      <c r="R31" s="64"/>
      <c r="S31" s="56" t="s">
        <v>7154</v>
      </c>
      <c r="T31" s="56" t="s">
        <v>57</v>
      </c>
      <c r="U31" s="107">
        <v>1</v>
      </c>
      <c r="V31" s="107" t="s">
        <v>29</v>
      </c>
      <c r="W31" s="76">
        <v>130000</v>
      </c>
      <c r="X31" s="63">
        <f t="shared" si="8"/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9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0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107"/>
      <c r="O32" s="107"/>
      <c r="P32" s="76"/>
      <c r="Q32" s="63">
        <f>SUM(Q6:Q31)</f>
        <v>27470513.360000003</v>
      </c>
      <c r="R32" s="64"/>
      <c r="S32" s="56" t="s">
        <v>41</v>
      </c>
      <c r="T32" s="56" t="s">
        <v>42</v>
      </c>
      <c r="U32" s="807">
        <v>1</v>
      </c>
      <c r="V32" s="804" t="s">
        <v>25</v>
      </c>
      <c r="W32" s="77">
        <v>162900</v>
      </c>
      <c r="X32" s="63">
        <f t="shared" si="8"/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9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0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107"/>
      <c r="O33" s="107"/>
      <c r="P33" s="76"/>
      <c r="Q33" s="63">
        <f t="shared" si="7"/>
        <v>0</v>
      </c>
      <c r="R33" s="64"/>
      <c r="S33" s="55"/>
      <c r="T33" s="65"/>
      <c r="U33" s="107"/>
      <c r="V33" s="107"/>
      <c r="W33" s="76"/>
      <c r="X33" s="63">
        <f t="shared" si="8"/>
        <v>0</v>
      </c>
      <c r="Y33" s="64"/>
      <c r="Z33" s="64"/>
      <c r="AB33" s="56"/>
      <c r="AC33" s="56"/>
      <c r="AD33" s="57"/>
      <c r="AE33" s="72"/>
      <c r="AF33" s="62"/>
      <c r="AG33" s="63">
        <f t="shared" si="9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0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107"/>
      <c r="O34" s="107"/>
      <c r="P34" s="76"/>
      <c r="Q34" s="63">
        <f t="shared" si="7"/>
        <v>0</v>
      </c>
      <c r="R34" s="64"/>
      <c r="S34" s="55"/>
      <c r="T34" s="65"/>
      <c r="U34" s="107"/>
      <c r="V34" s="107"/>
      <c r="W34" s="76"/>
      <c r="X34" s="63">
        <f t="shared" si="8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9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490"/>
      <c r="O35" s="107"/>
      <c r="P35" s="76"/>
      <c r="Q35" s="63">
        <f t="shared" si="7"/>
        <v>0</v>
      </c>
      <c r="R35" s="64"/>
      <c r="S35" s="56"/>
      <c r="T35" s="124"/>
      <c r="U35" s="107"/>
      <c r="V35" s="107"/>
      <c r="W35" s="76"/>
      <c r="X35" s="63">
        <f t="shared" si="8"/>
        <v>0</v>
      </c>
      <c r="Y35" s="64"/>
      <c r="Z35" s="64"/>
      <c r="AB35" s="56"/>
      <c r="AC35" s="56"/>
      <c r="AD35" s="57"/>
      <c r="AE35" s="72"/>
      <c r="AF35" s="62"/>
      <c r="AG35" s="63">
        <f t="shared" si="9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4">I36*F36</f>
        <v>0</v>
      </c>
      <c r="L36" s="68"/>
      <c r="M36" s="56"/>
      <c r="N36" s="107"/>
      <c r="O36" s="107"/>
      <c r="P36" s="62"/>
      <c r="Q36" s="63">
        <f t="shared" si="7"/>
        <v>0</v>
      </c>
      <c r="R36" s="64"/>
      <c r="S36" s="95" t="s">
        <v>7867</v>
      </c>
      <c r="T36" s="784" t="s">
        <v>7868</v>
      </c>
      <c r="U36" s="107">
        <v>1</v>
      </c>
      <c r="V36" s="107" t="s">
        <v>7743</v>
      </c>
      <c r="W36" s="58">
        <v>225496</v>
      </c>
      <c r="X36" s="819">
        <f t="shared" si="8"/>
        <v>225496</v>
      </c>
      <c r="Y36" s="64" t="s">
        <v>410</v>
      </c>
      <c r="Z36" s="56"/>
      <c r="AB36" s="56"/>
      <c r="AC36" s="56"/>
      <c r="AD36" s="57"/>
      <c r="AE36" s="72"/>
      <c r="AF36" s="62"/>
      <c r="AG36" s="63">
        <f t="shared" si="9"/>
        <v>0</v>
      </c>
      <c r="AH36" s="64"/>
      <c r="AI36" s="56"/>
      <c r="AK36" s="68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4"/>
        <v>0</v>
      </c>
      <c r="L37" s="55"/>
      <c r="M37" s="75"/>
      <c r="N37" s="107"/>
      <c r="O37" s="107"/>
      <c r="P37" s="76"/>
      <c r="Q37" s="63">
        <f t="shared" si="7"/>
        <v>0</v>
      </c>
      <c r="R37" s="64"/>
      <c r="S37" s="95" t="s">
        <v>7869</v>
      </c>
      <c r="T37" s="784" t="s">
        <v>7868</v>
      </c>
      <c r="U37" s="107">
        <v>1</v>
      </c>
      <c r="V37" s="107" t="s">
        <v>7743</v>
      </c>
      <c r="W37" s="58">
        <v>150017</v>
      </c>
      <c r="X37" s="819">
        <f t="shared" si="8"/>
        <v>150017</v>
      </c>
      <c r="Y37" s="64" t="s">
        <v>410</v>
      </c>
      <c r="Z37" s="56"/>
      <c r="AB37" s="56"/>
      <c r="AC37" s="56"/>
      <c r="AD37" s="57"/>
      <c r="AE37" s="72"/>
      <c r="AF37" s="62"/>
      <c r="AG37" s="63">
        <f t="shared" si="9"/>
        <v>0</v>
      </c>
      <c r="AH37" s="64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0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4"/>
        <v>0</v>
      </c>
      <c r="L38" s="74"/>
      <c r="M38" s="75"/>
      <c r="N38" s="107"/>
      <c r="O38" s="107"/>
      <c r="P38" s="62"/>
      <c r="Q38" s="63">
        <f t="shared" si="7"/>
        <v>0</v>
      </c>
      <c r="R38" s="64"/>
      <c r="S38" s="55"/>
      <c r="T38" s="65"/>
      <c r="U38" s="107"/>
      <c r="V38" s="107"/>
      <c r="W38" s="76"/>
      <c r="X38" s="63">
        <f t="shared" si="8"/>
        <v>0</v>
      </c>
      <c r="Y38" s="64"/>
      <c r="Z38" s="56"/>
      <c r="AB38" s="56"/>
      <c r="AC38" s="56"/>
      <c r="AD38" s="57"/>
      <c r="AE38" s="72"/>
      <c r="AF38" s="62"/>
      <c r="AG38" s="63">
        <f t="shared" si="9"/>
        <v>0</v>
      </c>
      <c r="AH38" s="64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0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4"/>
        <v>968000</v>
      </c>
      <c r="L39" s="55"/>
      <c r="M39" s="75"/>
      <c r="N39" s="126"/>
      <c r="O39" s="107"/>
      <c r="P39" s="62"/>
      <c r="Q39" s="63">
        <f t="shared" si="7"/>
        <v>0</v>
      </c>
      <c r="R39" s="64"/>
      <c r="S39" s="56"/>
      <c r="T39" s="56"/>
      <c r="U39" s="107"/>
      <c r="V39" s="107"/>
      <c r="W39" s="76"/>
      <c r="X39" s="63">
        <f t="shared" si="8"/>
        <v>0</v>
      </c>
      <c r="Y39" s="64"/>
      <c r="Z39" s="56"/>
      <c r="AB39" s="56"/>
      <c r="AC39" s="56"/>
      <c r="AD39" s="57"/>
      <c r="AE39" s="72"/>
      <c r="AF39" s="62"/>
      <c r="AG39" s="63">
        <f t="shared" si="9"/>
        <v>0</v>
      </c>
      <c r="AH39" s="64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4"/>
        <v>616000</v>
      </c>
      <c r="L40" s="55"/>
      <c r="M40" s="56"/>
      <c r="N40" s="116"/>
      <c r="O40" s="107"/>
      <c r="P40" s="76"/>
      <c r="Q40" s="63">
        <f t="shared" si="7"/>
        <v>0</v>
      </c>
      <c r="R40" s="64"/>
      <c r="S40" s="56"/>
      <c r="T40" s="56"/>
      <c r="U40" s="107"/>
      <c r="V40" s="107"/>
      <c r="W40" s="76"/>
      <c r="X40" s="63">
        <f t="shared" si="8"/>
        <v>0</v>
      </c>
      <c r="Y40" s="64"/>
      <c r="Z40" s="56"/>
      <c r="AB40" s="56"/>
      <c r="AC40" s="56"/>
      <c r="AD40" s="57"/>
      <c r="AE40" s="72"/>
      <c r="AF40" s="62"/>
      <c r="AG40" s="63">
        <f t="shared" si="9"/>
        <v>0</v>
      </c>
      <c r="AH40" s="64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4"/>
        <v>0</v>
      </c>
      <c r="L41" s="56"/>
      <c r="M41" s="124"/>
      <c r="N41" s="107"/>
      <c r="O41" s="107"/>
      <c r="P41" s="76"/>
      <c r="Q41" s="63">
        <f t="shared" si="7"/>
        <v>0</v>
      </c>
      <c r="R41" s="64"/>
      <c r="S41" s="56"/>
      <c r="T41" s="56"/>
      <c r="U41" s="805"/>
      <c r="V41" s="107"/>
      <c r="W41" s="76"/>
      <c r="X41" s="63">
        <f>SUM(X6:X40)</f>
        <v>7336162.9811000004</v>
      </c>
      <c r="Y41" s="64"/>
      <c r="Z41" s="56"/>
      <c r="AB41" s="56"/>
      <c r="AC41" s="56"/>
      <c r="AD41" s="57"/>
      <c r="AE41" s="72"/>
      <c r="AF41" s="62"/>
      <c r="AG41" s="63">
        <f t="shared" si="9"/>
        <v>0</v>
      </c>
      <c r="AH41" s="64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4"/>
        <v>360000</v>
      </c>
      <c r="L42" s="56"/>
      <c r="M42" s="111"/>
      <c r="N42" s="107"/>
      <c r="O42" s="107"/>
      <c r="P42" s="76"/>
      <c r="Q42" s="63">
        <f t="shared" si="7"/>
        <v>0</v>
      </c>
      <c r="R42" s="64"/>
      <c r="S42" s="81"/>
      <c r="T42" s="56"/>
      <c r="U42" s="107"/>
      <c r="V42" s="107"/>
      <c r="W42" s="76"/>
      <c r="X42" s="63">
        <f t="shared" si="8"/>
        <v>0</v>
      </c>
      <c r="Y42" s="408"/>
      <c r="Z42" s="56"/>
      <c r="AB42" s="56"/>
      <c r="AC42" s="56"/>
      <c r="AD42" s="57"/>
      <c r="AE42" s="72"/>
      <c r="AF42" s="62"/>
      <c r="AG42" s="63">
        <f t="shared" si="9"/>
        <v>0</v>
      </c>
      <c r="AH42" s="64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4"/>
        <v>1480000</v>
      </c>
      <c r="L43" s="68"/>
      <c r="M43" s="56"/>
      <c r="N43" s="281"/>
      <c r="O43" s="107"/>
      <c r="P43" s="76"/>
      <c r="Q43" s="63">
        <f t="shared" si="7"/>
        <v>0</v>
      </c>
      <c r="R43" s="64"/>
      <c r="S43" s="68"/>
      <c r="T43" s="56"/>
      <c r="U43" s="490"/>
      <c r="V43" s="107"/>
      <c r="W43" s="76"/>
      <c r="X43" s="63">
        <f>SUM(X41)</f>
        <v>7336162.9811000004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9"/>
        <v>0</v>
      </c>
      <c r="AH43" s="64"/>
      <c r="AI43" s="56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4"/>
        <v>500000</v>
      </c>
      <c r="L44" s="56"/>
      <c r="M44" s="56"/>
      <c r="N44" s="107"/>
      <c r="O44" s="107"/>
      <c r="P44" s="76"/>
      <c r="Q44" s="63">
        <f t="shared" si="7"/>
        <v>0</v>
      </c>
      <c r="R44" s="64"/>
      <c r="S44" s="56"/>
      <c r="T44" s="56"/>
      <c r="U44" s="805"/>
      <c r="V44" s="107"/>
      <c r="W44" s="77"/>
      <c r="X44" s="63">
        <f t="shared" si="8"/>
        <v>0</v>
      </c>
      <c r="Y44" s="408"/>
      <c r="Z44" s="56"/>
      <c r="AA44" s="135"/>
      <c r="AB44" s="56"/>
      <c r="AC44" s="56"/>
      <c r="AD44" s="57"/>
      <c r="AE44" s="72"/>
      <c r="AF44" s="62"/>
      <c r="AG44" s="63">
        <f t="shared" si="9"/>
        <v>0</v>
      </c>
      <c r="AH44" s="64"/>
      <c r="AI44" s="56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4"/>
        <v>0</v>
      </c>
      <c r="L45" s="264"/>
      <c r="M45" s="264"/>
      <c r="N45" s="107"/>
      <c r="O45" s="107"/>
      <c r="P45" s="117"/>
      <c r="Q45" s="63">
        <f t="shared" si="7"/>
        <v>0</v>
      </c>
      <c r="R45" s="64"/>
      <c r="S45" s="81"/>
      <c r="T45" s="56"/>
      <c r="U45" s="107"/>
      <c r="V45" s="107"/>
      <c r="W45" s="76"/>
      <c r="X45" s="63"/>
      <c r="Y45" s="408"/>
      <c r="Z45" s="56"/>
      <c r="AA45" s="134"/>
      <c r="AB45" s="56"/>
      <c r="AC45" s="56"/>
      <c r="AD45" s="57"/>
      <c r="AE45" s="72"/>
      <c r="AF45" s="62"/>
      <c r="AG45" s="63">
        <f t="shared" si="9"/>
        <v>0</v>
      </c>
      <c r="AH45" s="64"/>
      <c r="AI45" s="56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4"/>
        <v>0</v>
      </c>
      <c r="L46" s="56"/>
      <c r="M46" s="56"/>
      <c r="N46" s="107"/>
      <c r="O46" s="795"/>
      <c r="P46" s="62"/>
      <c r="Q46" s="63">
        <f t="shared" si="7"/>
        <v>0</v>
      </c>
      <c r="R46" s="64"/>
      <c r="S46" s="56"/>
      <c r="T46" s="56"/>
      <c r="U46" s="107"/>
      <c r="V46" s="107"/>
      <c r="W46" s="76"/>
      <c r="X46" s="63">
        <f t="shared" ref="X46:X109" si="15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9"/>
        <v>0</v>
      </c>
      <c r="AH46" s="64"/>
      <c r="AI46" s="56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4"/>
        <v>180000</v>
      </c>
      <c r="L47" s="56"/>
      <c r="M47" s="80"/>
      <c r="N47" s="107"/>
      <c r="O47" s="107"/>
      <c r="P47" s="67"/>
      <c r="Q47" s="63">
        <f t="shared" si="7"/>
        <v>0</v>
      </c>
      <c r="R47" s="64"/>
      <c r="S47" s="56"/>
      <c r="T47" s="56"/>
      <c r="U47" s="107"/>
      <c r="V47" s="490"/>
      <c r="W47" s="76"/>
      <c r="X47" s="712">
        <f t="shared" si="1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9"/>
        <v>0</v>
      </c>
      <c r="AH47" s="64"/>
      <c r="AI47" s="56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4"/>
        <v>0</v>
      </c>
      <c r="L48" s="56"/>
      <c r="M48" s="56"/>
      <c r="N48" s="107"/>
      <c r="O48" s="107"/>
      <c r="P48" s="76"/>
      <c r="Q48" s="63">
        <f t="shared" si="7"/>
        <v>0</v>
      </c>
      <c r="R48" s="64"/>
      <c r="S48" s="55"/>
      <c r="T48" s="65"/>
      <c r="U48" s="107"/>
      <c r="V48" s="490"/>
      <c r="W48" s="76"/>
      <c r="X48" s="471">
        <f t="shared" si="1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9"/>
        <v>0</v>
      </c>
      <c r="AH48" s="64"/>
      <c r="AI48" s="56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4"/>
        <v>800000</v>
      </c>
      <c r="L49" s="55"/>
      <c r="M49" s="56"/>
      <c r="N49" s="116"/>
      <c r="O49" s="107"/>
      <c r="P49" s="117"/>
      <c r="Q49" s="63">
        <f t="shared" si="7"/>
        <v>0</v>
      </c>
      <c r="R49" s="64"/>
      <c r="S49" s="74"/>
      <c r="T49" s="56"/>
      <c r="U49" s="107"/>
      <c r="V49" s="107"/>
      <c r="W49" s="62"/>
      <c r="X49" s="63">
        <f t="shared" si="15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9"/>
        <v>0</v>
      </c>
      <c r="AH49" s="64"/>
      <c r="AI49" s="56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4"/>
        <v>0</v>
      </c>
      <c r="L50" s="55"/>
      <c r="M50" s="56"/>
      <c r="N50" s="116"/>
      <c r="O50" s="107"/>
      <c r="P50" s="117"/>
      <c r="Q50" s="63">
        <f t="shared" si="7"/>
        <v>0</v>
      </c>
      <c r="R50" s="64"/>
      <c r="S50" s="264"/>
      <c r="T50" s="264"/>
      <c r="U50" s="525"/>
      <c r="V50" s="525"/>
      <c r="W50" s="753"/>
      <c r="X50" s="63">
        <f t="shared" si="15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9"/>
        <v>0</v>
      </c>
      <c r="AH50" s="64"/>
      <c r="AI50" s="56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4"/>
        <v>220000</v>
      </c>
      <c r="L51" s="55"/>
      <c r="M51" s="56"/>
      <c r="N51" s="116"/>
      <c r="O51" s="107"/>
      <c r="P51" s="117"/>
      <c r="Q51" s="63">
        <f t="shared" si="7"/>
        <v>0</v>
      </c>
      <c r="R51" s="64"/>
      <c r="S51" s="56"/>
      <c r="T51" s="56"/>
      <c r="U51" s="490"/>
      <c r="V51" s="107"/>
      <c r="W51" s="76"/>
      <c r="X51" s="63">
        <f t="shared" si="15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9"/>
        <v>0</v>
      </c>
      <c r="AH51" s="64"/>
      <c r="AI51" s="56"/>
      <c r="AK51" s="56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4"/>
        <v>0</v>
      </c>
      <c r="L52" s="55"/>
      <c r="M52" s="56"/>
      <c r="N52" s="116"/>
      <c r="O52" s="107"/>
      <c r="P52" s="117"/>
      <c r="Q52" s="63">
        <f t="shared" si="7"/>
        <v>0</v>
      </c>
      <c r="R52" s="64"/>
      <c r="S52" s="56"/>
      <c r="T52" s="56"/>
      <c r="U52" s="805"/>
      <c r="V52" s="107"/>
      <c r="W52" s="77"/>
      <c r="X52" s="63">
        <f t="shared" si="1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9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4"/>
        <v>110000</v>
      </c>
      <c r="L53" s="55"/>
      <c r="M53" s="56"/>
      <c r="N53" s="116"/>
      <c r="O53" s="107"/>
      <c r="P53" s="117"/>
      <c r="Q53" s="63">
        <f t="shared" si="7"/>
        <v>0</v>
      </c>
      <c r="R53" s="64"/>
      <c r="S53" s="56"/>
      <c r="T53" s="56"/>
      <c r="U53" s="805"/>
      <c r="V53" s="107"/>
      <c r="W53" s="77"/>
      <c r="X53" s="63">
        <f t="shared" si="15"/>
        <v>0</v>
      </c>
      <c r="Y53" s="64"/>
      <c r="Z53" s="56"/>
      <c r="AB53" s="56"/>
      <c r="AC53" s="56"/>
      <c r="AD53" s="57"/>
      <c r="AE53" s="72"/>
      <c r="AF53" s="62"/>
      <c r="AG53" s="63">
        <f t="shared" si="9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4"/>
        <v>2275000</v>
      </c>
      <c r="L54" s="55"/>
      <c r="M54" s="56"/>
      <c r="N54" s="796"/>
      <c r="O54" s="107"/>
      <c r="P54" s="117"/>
      <c r="Q54" s="63">
        <f t="shared" si="7"/>
        <v>0</v>
      </c>
      <c r="R54" s="64"/>
      <c r="S54" s="56"/>
      <c r="T54" s="56"/>
      <c r="U54" s="107"/>
      <c r="V54" s="107"/>
      <c r="W54" s="59"/>
      <c r="X54" s="63">
        <f t="shared" si="15"/>
        <v>0</v>
      </c>
      <c r="Y54" s="64"/>
      <c r="Z54" s="56"/>
      <c r="AB54" s="56"/>
      <c r="AC54" s="56"/>
      <c r="AD54" s="57"/>
      <c r="AE54" s="72"/>
      <c r="AF54" s="62"/>
      <c r="AG54" s="63">
        <f t="shared" si="9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4"/>
        <v>0</v>
      </c>
      <c r="L55" s="55"/>
      <c r="M55" s="56"/>
      <c r="N55" s="116"/>
      <c r="O55" s="107"/>
      <c r="P55" s="117"/>
      <c r="Q55" s="63">
        <f t="shared" si="7"/>
        <v>0</v>
      </c>
      <c r="R55" s="64"/>
      <c r="S55" s="74"/>
      <c r="T55" s="56"/>
      <c r="U55" s="107"/>
      <c r="V55" s="107"/>
      <c r="W55" s="76"/>
      <c r="X55" s="63">
        <f t="shared" si="15"/>
        <v>0</v>
      </c>
      <c r="Y55" s="64"/>
      <c r="Z55" s="56"/>
      <c r="AB55" s="56"/>
      <c r="AC55" s="56"/>
      <c r="AD55" s="57"/>
      <c r="AE55" s="72"/>
      <c r="AF55" s="62"/>
      <c r="AG55" s="63">
        <f t="shared" si="9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4"/>
        <v>1716000</v>
      </c>
      <c r="L56" s="55"/>
      <c r="M56" s="56"/>
      <c r="N56" s="116"/>
      <c r="O56" s="107"/>
      <c r="P56" s="117"/>
      <c r="Q56" s="63">
        <f t="shared" si="7"/>
        <v>0</v>
      </c>
      <c r="R56" s="64"/>
      <c r="S56" s="55"/>
      <c r="T56" s="56"/>
      <c r="U56" s="107"/>
      <c r="V56" s="107"/>
      <c r="W56" s="67"/>
      <c r="X56" s="63">
        <f t="shared" si="15"/>
        <v>0</v>
      </c>
      <c r="Y56" s="64"/>
      <c r="Z56" s="56"/>
      <c r="AB56" s="56"/>
      <c r="AC56" s="56"/>
      <c r="AD56" s="57"/>
      <c r="AE56" s="72"/>
      <c r="AF56" s="62"/>
      <c r="AG56" s="63">
        <f t="shared" si="9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4"/>
        <v>0</v>
      </c>
      <c r="L57" s="56"/>
      <c r="M57" s="56"/>
      <c r="N57" s="116"/>
      <c r="O57" s="107"/>
      <c r="P57" s="62"/>
      <c r="Q57" s="63">
        <f t="shared" si="7"/>
        <v>0</v>
      </c>
      <c r="R57" s="64"/>
      <c r="S57" s="55"/>
      <c r="T57" s="56"/>
      <c r="U57" s="107"/>
      <c r="V57" s="107"/>
      <c r="W57" s="67"/>
      <c r="X57" s="63">
        <f t="shared" si="15"/>
        <v>0</v>
      </c>
      <c r="Y57" s="64"/>
      <c r="Z57" s="56"/>
      <c r="AB57" s="56"/>
      <c r="AC57" s="56"/>
      <c r="AD57" s="57"/>
      <c r="AE57" s="72"/>
      <c r="AF57" s="62"/>
      <c r="AG57" s="63">
        <f t="shared" si="9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4"/>
        <v>0</v>
      </c>
      <c r="L58" s="56"/>
      <c r="M58" s="56"/>
      <c r="N58" s="253"/>
      <c r="O58" s="107"/>
      <c r="P58" s="131"/>
      <c r="Q58" s="63">
        <f t="shared" si="7"/>
        <v>0</v>
      </c>
      <c r="R58" s="64"/>
      <c r="S58" s="55"/>
      <c r="T58" s="75"/>
      <c r="U58" s="107"/>
      <c r="V58" s="490"/>
      <c r="W58" s="77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4"/>
        <v>0</v>
      </c>
      <c r="L59" s="55"/>
      <c r="M59" s="56"/>
      <c r="N59" s="116"/>
      <c r="O59" s="107"/>
      <c r="P59" s="62"/>
      <c r="Q59" s="63">
        <f t="shared" si="7"/>
        <v>0</v>
      </c>
      <c r="R59" s="64"/>
      <c r="S59" s="56"/>
      <c r="T59" s="56"/>
      <c r="U59" s="107"/>
      <c r="V59" s="804"/>
      <c r="W59" s="77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4"/>
        <v>80000</v>
      </c>
      <c r="L60" s="55"/>
      <c r="M60" s="56"/>
      <c r="N60" s="120"/>
      <c r="O60" s="107"/>
      <c r="P60" s="121"/>
      <c r="Q60" s="63">
        <f t="shared" si="7"/>
        <v>0</v>
      </c>
      <c r="R60" s="64"/>
      <c r="S60" s="56"/>
      <c r="T60" s="56"/>
      <c r="U60" s="805"/>
      <c r="V60" s="107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4"/>
        <v>0</v>
      </c>
      <c r="L61" s="56"/>
      <c r="M61" s="80"/>
      <c r="N61" s="116"/>
      <c r="O61" s="107"/>
      <c r="P61" s="117"/>
      <c r="Q61" s="63">
        <f t="shared" si="7"/>
        <v>0</v>
      </c>
      <c r="R61" s="64"/>
      <c r="S61" s="55"/>
      <c r="T61" s="56"/>
      <c r="U61" s="107"/>
      <c r="V61" s="107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4"/>
        <v>288000</v>
      </c>
      <c r="L62" s="56"/>
      <c r="M62" s="80"/>
      <c r="N62" s="120"/>
      <c r="O62" s="107"/>
      <c r="P62" s="121"/>
      <c r="Q62" s="63">
        <f t="shared" si="7"/>
        <v>0</v>
      </c>
      <c r="R62" s="64"/>
      <c r="S62" s="56"/>
      <c r="T62" s="80"/>
      <c r="U62" s="805"/>
      <c r="V62" s="281" t="s">
        <v>25</v>
      </c>
      <c r="W62" s="77"/>
      <c r="X62" s="204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4"/>
        <v>312000</v>
      </c>
      <c r="L63" s="81"/>
      <c r="M63" s="80"/>
      <c r="N63" s="107"/>
      <c r="O63" s="107"/>
      <c r="P63" s="77"/>
      <c r="Q63" s="63">
        <f t="shared" si="7"/>
        <v>0</v>
      </c>
      <c r="R63" s="64"/>
      <c r="S63" s="56"/>
      <c r="T63" s="56"/>
      <c r="U63" s="107"/>
      <c r="V63" s="107" t="s">
        <v>25</v>
      </c>
      <c r="W63" s="56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4"/>
        <v>414000</v>
      </c>
      <c r="L64" s="56"/>
      <c r="M64" s="56"/>
      <c r="N64" s="107"/>
      <c r="O64" s="107"/>
      <c r="P64" s="62"/>
      <c r="Q64" s="63">
        <f t="shared" si="7"/>
        <v>0</v>
      </c>
      <c r="R64" s="64"/>
      <c r="S64" s="55"/>
      <c r="T64" s="56"/>
      <c r="U64" s="107"/>
      <c r="V64" s="107" t="s">
        <v>29</v>
      </c>
      <c r="W64" s="117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4"/>
        <v>125000</v>
      </c>
      <c r="L65" s="56"/>
      <c r="M65" s="137"/>
      <c r="N65" s="138"/>
      <c r="O65" s="107"/>
      <c r="P65" s="139"/>
      <c r="Q65" s="63">
        <f t="shared" si="7"/>
        <v>0</v>
      </c>
      <c r="R65" s="64"/>
      <c r="S65" s="56"/>
      <c r="T65" s="71"/>
      <c r="U65" s="107"/>
      <c r="V65" s="107" t="s">
        <v>29</v>
      </c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4"/>
        <v>675000</v>
      </c>
      <c r="L66" s="56"/>
      <c r="M66" s="137"/>
      <c r="N66" s="140"/>
      <c r="O66" s="107"/>
      <c r="P66" s="141"/>
      <c r="Q66" s="63">
        <f t="shared" si="7"/>
        <v>0</v>
      </c>
      <c r="R66" s="64"/>
      <c r="S66" s="74"/>
      <c r="T66" s="56"/>
      <c r="U66" s="107"/>
      <c r="V66" s="107" t="s">
        <v>25</v>
      </c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4"/>
        <v>0</v>
      </c>
      <c r="L67" s="56"/>
      <c r="M67" s="137"/>
      <c r="N67" s="140"/>
      <c r="O67" s="107"/>
      <c r="P67" s="141"/>
      <c r="Q67" s="63">
        <f t="shared" si="7"/>
        <v>0</v>
      </c>
      <c r="R67" s="64"/>
      <c r="S67" s="56"/>
      <c r="T67" s="56"/>
      <c r="U67" s="490"/>
      <c r="V67" s="107"/>
      <c r="W67" s="76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4"/>
        <v>1541475</v>
      </c>
      <c r="L68" s="56"/>
      <c r="M68" s="137"/>
      <c r="N68" s="116"/>
      <c r="O68" s="107"/>
      <c r="P68" s="117"/>
      <c r="Q68" s="63">
        <f t="shared" si="7"/>
        <v>0</v>
      </c>
      <c r="R68" s="64"/>
      <c r="S68" s="56"/>
      <c r="T68" s="56"/>
      <c r="U68" s="107"/>
      <c r="V68" s="107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107"/>
      <c r="P69" s="117"/>
      <c r="Q69" s="63">
        <f t="shared" si="7"/>
        <v>0</v>
      </c>
      <c r="R69" s="64"/>
      <c r="S69" s="56"/>
      <c r="T69" s="56"/>
      <c r="U69" s="116"/>
      <c r="V69" s="107"/>
      <c r="W69" s="117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4"/>
        <v>1500000</v>
      </c>
      <c r="L70" s="56"/>
      <c r="M70" s="137"/>
      <c r="N70" s="138"/>
      <c r="O70" s="107"/>
      <c r="P70" s="139"/>
      <c r="Q70" s="63">
        <f t="shared" si="7"/>
        <v>0</v>
      </c>
      <c r="R70" s="64"/>
      <c r="S70" s="56"/>
      <c r="T70" s="56"/>
      <c r="U70" s="107"/>
      <c r="V70" s="107"/>
      <c r="W70" s="76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6">D71*F71</f>
        <v>750000</v>
      </c>
      <c r="H71" s="103">
        <v>44244</v>
      </c>
      <c r="I71" s="57">
        <v>2</v>
      </c>
      <c r="J71" s="65" t="s">
        <v>25</v>
      </c>
      <c r="K71" s="59">
        <f t="shared" si="14"/>
        <v>500000</v>
      </c>
      <c r="L71" s="56"/>
      <c r="M71" s="137"/>
      <c r="N71" s="116"/>
      <c r="O71" s="107"/>
      <c r="P71" s="117"/>
      <c r="Q71" s="63">
        <f t="shared" ref="Q71:Q134" si="17">P71*N71</f>
        <v>0</v>
      </c>
      <c r="R71" s="64"/>
      <c r="S71" s="81"/>
      <c r="T71" s="71"/>
      <c r="U71" s="107"/>
      <c r="V71" s="107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4"/>
        <v>0</v>
      </c>
      <c r="L72" s="56"/>
      <c r="M72" s="137"/>
      <c r="N72" s="116"/>
      <c r="O72" s="107"/>
      <c r="P72" s="117"/>
      <c r="Q72" s="63">
        <f t="shared" si="17"/>
        <v>0</v>
      </c>
      <c r="R72" s="64"/>
      <c r="S72" s="56"/>
      <c r="T72" s="56"/>
      <c r="U72" s="107"/>
      <c r="V72" s="107"/>
      <c r="W72" s="77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4"/>
        <v>0</v>
      </c>
      <c r="L73" s="56"/>
      <c r="M73" s="137"/>
      <c r="N73" s="116"/>
      <c r="O73" s="107"/>
      <c r="P73" s="117"/>
      <c r="Q73" s="63">
        <f t="shared" si="17"/>
        <v>0</v>
      </c>
      <c r="R73" s="64"/>
      <c r="S73" s="74"/>
      <c r="T73" s="56"/>
      <c r="U73" s="107"/>
      <c r="V73" s="107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4"/>
        <v>0</v>
      </c>
      <c r="L74" s="56"/>
      <c r="M74" s="56"/>
      <c r="N74" s="107"/>
      <c r="O74" s="107"/>
      <c r="P74" s="58"/>
      <c r="Q74" s="63">
        <f t="shared" si="17"/>
        <v>0</v>
      </c>
      <c r="R74" s="56"/>
      <c r="S74" s="56"/>
      <c r="T74" s="56"/>
      <c r="U74" s="116"/>
      <c r="V74" s="107"/>
      <c r="W74" s="117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4"/>
        <v>1398250</v>
      </c>
      <c r="L75" s="56"/>
      <c r="M75" s="56"/>
      <c r="N75" s="107"/>
      <c r="O75" s="107"/>
      <c r="P75" s="58"/>
      <c r="Q75" s="63">
        <f t="shared" si="17"/>
        <v>0</v>
      </c>
      <c r="R75" s="56"/>
      <c r="S75" s="56"/>
      <c r="T75" s="56"/>
      <c r="U75" s="805"/>
      <c r="V75" s="281"/>
      <c r="W75" s="77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4"/>
        <v>80000</v>
      </c>
      <c r="L76" s="56"/>
      <c r="M76" s="56"/>
      <c r="N76" s="107"/>
      <c r="O76" s="107"/>
      <c r="P76" s="58"/>
      <c r="Q76" s="63">
        <f t="shared" si="17"/>
        <v>0</v>
      </c>
      <c r="R76" s="56"/>
      <c r="S76" s="55"/>
      <c r="T76" s="75"/>
      <c r="U76" s="107"/>
      <c r="V76" s="795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4"/>
        <v>0</v>
      </c>
      <c r="L77" s="56"/>
      <c r="M77" s="56"/>
      <c r="N77" s="107"/>
      <c r="O77" s="107"/>
      <c r="P77" s="56"/>
      <c r="Q77" s="63">
        <f t="shared" si="17"/>
        <v>0</v>
      </c>
      <c r="R77" s="56"/>
      <c r="S77" s="56"/>
      <c r="T77" s="56"/>
      <c r="U77" s="807"/>
      <c r="V77" s="804"/>
      <c r="W77" s="77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4"/>
        <v>0</v>
      </c>
      <c r="L78" s="56"/>
      <c r="M78" s="56"/>
      <c r="N78" s="107"/>
      <c r="O78" s="107"/>
      <c r="P78" s="56"/>
      <c r="Q78" s="63">
        <f t="shared" si="17"/>
        <v>0</v>
      </c>
      <c r="R78" s="56"/>
      <c r="S78" s="56"/>
      <c r="T78" s="56"/>
      <c r="U78" s="807"/>
      <c r="V78" s="804"/>
      <c r="W78" s="77"/>
      <c r="X78" s="63">
        <f t="shared" si="1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4"/>
        <v>145000</v>
      </c>
      <c r="L79" s="56"/>
      <c r="M79" s="56"/>
      <c r="N79" s="107"/>
      <c r="O79" s="107"/>
      <c r="P79" s="56"/>
      <c r="Q79" s="63">
        <f t="shared" si="17"/>
        <v>0</v>
      </c>
      <c r="R79" s="56"/>
      <c r="S79" s="56"/>
      <c r="T79" s="56"/>
      <c r="U79" s="807"/>
      <c r="V79" s="804"/>
      <c r="W79" s="77"/>
      <c r="X79" s="63">
        <f t="shared" si="1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4"/>
        <v>0</v>
      </c>
      <c r="L80" s="56"/>
      <c r="M80" s="56"/>
      <c r="N80" s="107"/>
      <c r="O80" s="107"/>
      <c r="P80" s="56"/>
      <c r="Q80" s="63">
        <f t="shared" si="17"/>
        <v>0</v>
      </c>
      <c r="R80" s="56"/>
      <c r="S80" s="55"/>
      <c r="T80" s="56"/>
      <c r="U80" s="107"/>
      <c r="V80" s="107"/>
      <c r="W80" s="62"/>
      <c r="X80" s="63">
        <f t="shared" si="1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4"/>
        <v>145000</v>
      </c>
      <c r="L81" s="56"/>
      <c r="M81" s="56"/>
      <c r="N81" s="107"/>
      <c r="O81" s="107"/>
      <c r="P81" s="56"/>
      <c r="Q81" s="63">
        <f t="shared" si="17"/>
        <v>0</v>
      </c>
      <c r="R81" s="56"/>
      <c r="S81" s="55"/>
      <c r="T81" s="56"/>
      <c r="U81" s="490"/>
      <c r="V81" s="107"/>
      <c r="W81" s="62"/>
      <c r="X81" s="63">
        <f t="shared" si="1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4"/>
        <v>1350000</v>
      </c>
      <c r="L82" s="56"/>
      <c r="M82" s="56"/>
      <c r="N82" s="107"/>
      <c r="O82" s="107"/>
      <c r="P82" s="56"/>
      <c r="Q82" s="63">
        <f t="shared" si="17"/>
        <v>0</v>
      </c>
      <c r="R82" s="56"/>
      <c r="S82" s="55"/>
      <c r="T82" s="56"/>
      <c r="U82" s="107"/>
      <c r="V82" s="804"/>
      <c r="W82" s="77"/>
      <c r="X82" s="63">
        <f t="shared" si="1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4"/>
        <v>0</v>
      </c>
      <c r="L83" s="56"/>
      <c r="M83" s="56"/>
      <c r="N83" s="107"/>
      <c r="O83" s="107"/>
      <c r="P83" s="56"/>
      <c r="Q83" s="63">
        <f t="shared" si="17"/>
        <v>0</v>
      </c>
      <c r="R83" s="56"/>
      <c r="S83" s="56"/>
      <c r="T83" s="72"/>
      <c r="U83" s="796"/>
      <c r="V83" s="107"/>
      <c r="W83" s="117"/>
      <c r="X83" s="63">
        <f t="shared" si="1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4"/>
        <v>250000</v>
      </c>
      <c r="L84" s="56"/>
      <c r="M84" s="56"/>
      <c r="N84" s="107"/>
      <c r="O84" s="107"/>
      <c r="P84" s="56"/>
      <c r="Q84" s="63">
        <f t="shared" si="17"/>
        <v>0</v>
      </c>
      <c r="R84" s="56"/>
      <c r="S84" s="55"/>
      <c r="T84" s="56"/>
      <c r="U84" s="107"/>
      <c r="V84" s="107"/>
      <c r="W84" s="62"/>
      <c r="X84" s="63">
        <f t="shared" si="1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4"/>
        <v>5307000</v>
      </c>
      <c r="L85" s="56"/>
      <c r="M85" s="56"/>
      <c r="N85" s="107"/>
      <c r="O85" s="107"/>
      <c r="P85" s="56"/>
      <c r="Q85" s="63">
        <f t="shared" si="17"/>
        <v>0</v>
      </c>
      <c r="R85" s="56"/>
      <c r="S85" s="55"/>
      <c r="T85" s="56"/>
      <c r="U85" s="107"/>
      <c r="V85" s="107"/>
      <c r="W85" s="62"/>
      <c r="X85" s="63">
        <f t="shared" si="1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4"/>
        <v>8710000</v>
      </c>
      <c r="L86" s="56"/>
      <c r="M86" s="56"/>
      <c r="N86" s="107"/>
      <c r="O86" s="107"/>
      <c r="P86" s="56"/>
      <c r="Q86" s="63">
        <f t="shared" si="17"/>
        <v>0</v>
      </c>
      <c r="R86" s="56"/>
      <c r="S86" s="55"/>
      <c r="T86" s="56"/>
      <c r="U86" s="107"/>
      <c r="V86" s="107"/>
      <c r="W86" s="117"/>
      <c r="X86" s="63">
        <f t="shared" si="1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4"/>
        <v>9227200</v>
      </c>
      <c r="L87" s="56"/>
      <c r="M87" s="56"/>
      <c r="N87" s="107"/>
      <c r="O87" s="107"/>
      <c r="P87" s="56"/>
      <c r="Q87" s="63">
        <f t="shared" si="17"/>
        <v>0</v>
      </c>
      <c r="R87" s="56"/>
      <c r="S87" s="56"/>
      <c r="T87" s="56"/>
      <c r="U87" s="116"/>
      <c r="V87" s="107"/>
      <c r="W87" s="117"/>
      <c r="X87" s="63">
        <f t="shared" si="1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4"/>
        <v>841500</v>
      </c>
      <c r="L88" s="56"/>
      <c r="M88" s="56"/>
      <c r="N88" s="107"/>
      <c r="O88" s="107"/>
      <c r="P88" s="56"/>
      <c r="Q88" s="63">
        <f t="shared" si="17"/>
        <v>0</v>
      </c>
      <c r="R88" s="56"/>
      <c r="S88" s="56"/>
      <c r="T88" s="56"/>
      <c r="U88" s="107"/>
      <c r="V88" s="107"/>
      <c r="W88" s="62"/>
      <c r="X88" s="63">
        <f t="shared" si="1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4"/>
        <v>370000</v>
      </c>
      <c r="L89" s="56"/>
      <c r="M89" s="56"/>
      <c r="N89" s="107"/>
      <c r="O89" s="107"/>
      <c r="P89" s="56"/>
      <c r="Q89" s="63">
        <f t="shared" si="17"/>
        <v>0</v>
      </c>
      <c r="R89" s="56"/>
      <c r="S89" s="56"/>
      <c r="T89" s="56"/>
      <c r="U89" s="107"/>
      <c r="V89" s="107"/>
      <c r="W89" s="62"/>
      <c r="X89" s="63">
        <f t="shared" si="1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4"/>
        <v>283725</v>
      </c>
      <c r="L90" s="56"/>
      <c r="M90" s="56"/>
      <c r="N90" s="107"/>
      <c r="O90" s="107"/>
      <c r="P90" s="56"/>
      <c r="Q90" s="63">
        <f t="shared" si="17"/>
        <v>0</v>
      </c>
      <c r="R90" s="56"/>
      <c r="S90" s="68"/>
      <c r="T90" s="56"/>
      <c r="U90" s="107"/>
      <c r="V90" s="107"/>
      <c r="W90" s="62"/>
      <c r="X90" s="63">
        <f t="shared" si="1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4"/>
        <v>0</v>
      </c>
      <c r="L91" s="56"/>
      <c r="M91" s="56"/>
      <c r="N91" s="107"/>
      <c r="O91" s="107"/>
      <c r="P91" s="56"/>
      <c r="Q91" s="63">
        <f t="shared" si="17"/>
        <v>0</v>
      </c>
      <c r="R91" s="56"/>
      <c r="S91" s="56"/>
      <c r="T91" s="56"/>
      <c r="U91" s="490"/>
      <c r="V91" s="107"/>
      <c r="W91" s="62"/>
      <c r="X91" s="63">
        <f t="shared" si="1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4"/>
        <v>5986000</v>
      </c>
      <c r="L92" s="56"/>
      <c r="M92" s="56"/>
      <c r="N92" s="107"/>
      <c r="O92" s="107"/>
      <c r="P92" s="56"/>
      <c r="Q92" s="63">
        <f t="shared" si="17"/>
        <v>0</v>
      </c>
      <c r="R92" s="56"/>
      <c r="S92" s="95"/>
      <c r="T92" s="56"/>
      <c r="U92" s="805"/>
      <c r="V92" s="107"/>
      <c r="W92" s="77"/>
      <c r="X92" s="63">
        <f t="shared" si="1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18">D93*F93</f>
        <v>7942000</v>
      </c>
      <c r="H93" s="2">
        <v>45196</v>
      </c>
      <c r="I93" s="57">
        <v>103</v>
      </c>
      <c r="J93" s="151" t="s">
        <v>203</v>
      </c>
      <c r="K93" s="59">
        <f t="shared" si="14"/>
        <v>3914000</v>
      </c>
      <c r="L93" s="56"/>
      <c r="M93" s="56"/>
      <c r="N93" s="107"/>
      <c r="O93" s="107"/>
      <c r="P93" s="56"/>
      <c r="Q93" s="63">
        <f t="shared" si="17"/>
        <v>0</v>
      </c>
      <c r="R93" s="56"/>
      <c r="S93" s="56"/>
      <c r="T93" s="71"/>
      <c r="U93" s="107"/>
      <c r="V93" s="107"/>
      <c r="W93" s="58"/>
      <c r="X93" s="63">
        <f t="shared" si="1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18"/>
        <v>1200000</v>
      </c>
      <c r="H94" s="85" t="s">
        <v>173</v>
      </c>
      <c r="I94" s="57"/>
      <c r="J94" s="151" t="s">
        <v>29</v>
      </c>
      <c r="K94" s="59">
        <f t="shared" si="14"/>
        <v>0</v>
      </c>
      <c r="L94" s="56"/>
      <c r="M94" s="56"/>
      <c r="N94" s="107"/>
      <c r="O94" s="107"/>
      <c r="P94" s="56"/>
      <c r="Q94" s="63">
        <f t="shared" si="17"/>
        <v>0</v>
      </c>
      <c r="R94" s="56"/>
      <c r="S94" s="56"/>
      <c r="T94" s="56"/>
      <c r="U94" s="107"/>
      <c r="V94" s="107"/>
      <c r="W94" s="62"/>
      <c r="X94" s="63">
        <f t="shared" si="1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18"/>
        <v>6855200</v>
      </c>
      <c r="H95" s="79">
        <v>45202</v>
      </c>
      <c r="I95" s="57">
        <v>142</v>
      </c>
      <c r="J95" s="151" t="s">
        <v>203</v>
      </c>
      <c r="K95" s="59">
        <f t="shared" si="14"/>
        <v>4657600</v>
      </c>
      <c r="L95" s="56"/>
      <c r="M95" s="56"/>
      <c r="N95" s="107"/>
      <c r="O95" s="107"/>
      <c r="P95" s="56"/>
      <c r="Q95" s="63">
        <f t="shared" si="17"/>
        <v>0</v>
      </c>
      <c r="R95" s="56"/>
      <c r="S95" s="55"/>
      <c r="T95" s="56"/>
      <c r="U95" s="107"/>
      <c r="V95" s="107"/>
      <c r="W95" s="62"/>
      <c r="X95" s="63">
        <f t="shared" si="1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4"/>
        <v>2025000</v>
      </c>
      <c r="L96" s="56"/>
      <c r="M96" s="56"/>
      <c r="N96" s="107"/>
      <c r="O96" s="107"/>
      <c r="P96" s="56"/>
      <c r="Q96" s="63">
        <f t="shared" si="17"/>
        <v>0</v>
      </c>
      <c r="R96" s="56"/>
      <c r="S96" s="55"/>
      <c r="T96" s="56"/>
      <c r="U96" s="107"/>
      <c r="V96" s="107"/>
      <c r="W96" s="62"/>
      <c r="X96" s="63">
        <f t="shared" si="1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107"/>
      <c r="O97" s="107"/>
      <c r="P97" s="56"/>
      <c r="Q97" s="63">
        <f t="shared" si="17"/>
        <v>0</v>
      </c>
      <c r="R97" s="56"/>
      <c r="S97" s="56"/>
      <c r="T97" s="74"/>
      <c r="U97" s="107"/>
      <c r="V97" s="107"/>
      <c r="W97" s="77"/>
      <c r="X97" s="63">
        <f t="shared" si="1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18"/>
        <v>192000</v>
      </c>
      <c r="H98" s="114">
        <v>45020</v>
      </c>
      <c r="I98" s="155">
        <v>1</v>
      </c>
      <c r="J98" s="65" t="s">
        <v>25</v>
      </c>
      <c r="K98" s="59">
        <f t="shared" si="14"/>
        <v>96000</v>
      </c>
      <c r="L98" s="56"/>
      <c r="M98" s="56"/>
      <c r="N98" s="107"/>
      <c r="O98" s="107"/>
      <c r="P98" s="56"/>
      <c r="Q98" s="63">
        <f t="shared" si="17"/>
        <v>0</v>
      </c>
      <c r="R98" s="56"/>
      <c r="S98" s="55"/>
      <c r="T98" s="75"/>
      <c r="U98" s="107"/>
      <c r="V98" s="107"/>
      <c r="W98" s="76"/>
      <c r="X98" s="63">
        <f t="shared" si="1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18"/>
        <v>280000</v>
      </c>
      <c r="H99" s="156">
        <v>44007</v>
      </c>
      <c r="I99" s="57">
        <v>1</v>
      </c>
      <c r="J99" s="65" t="s">
        <v>25</v>
      </c>
      <c r="K99" s="59">
        <f t="shared" si="14"/>
        <v>140000</v>
      </c>
      <c r="L99" s="56"/>
      <c r="M99" s="56"/>
      <c r="N99" s="107"/>
      <c r="O99" s="107"/>
      <c r="P99" s="56"/>
      <c r="Q99" s="63">
        <f t="shared" si="17"/>
        <v>0</v>
      </c>
      <c r="R99" s="56"/>
      <c r="S99" s="56"/>
      <c r="T99" s="71"/>
      <c r="U99" s="796"/>
      <c r="V99" s="107"/>
      <c r="W99" s="62"/>
      <c r="X99" s="63">
        <f t="shared" si="1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18"/>
        <v>690000</v>
      </c>
      <c r="H100" s="157" t="s">
        <v>228</v>
      </c>
      <c r="I100" s="57">
        <v>1</v>
      </c>
      <c r="J100" s="65" t="s">
        <v>25</v>
      </c>
      <c r="K100" s="59">
        <f t="shared" si="14"/>
        <v>690000</v>
      </c>
      <c r="L100" s="56"/>
      <c r="M100" s="56"/>
      <c r="N100" s="107"/>
      <c r="O100" s="107"/>
      <c r="P100" s="56"/>
      <c r="Q100" s="63">
        <f t="shared" si="17"/>
        <v>0</v>
      </c>
      <c r="R100" s="56"/>
      <c r="S100" s="56"/>
      <c r="T100" s="56"/>
      <c r="U100" s="107"/>
      <c r="V100" s="107"/>
      <c r="W100" s="77"/>
      <c r="X100" s="63">
        <f t="shared" si="1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18"/>
        <v>2322378</v>
      </c>
      <c r="H101" s="79">
        <v>45210</v>
      </c>
      <c r="I101" s="57">
        <v>2</v>
      </c>
      <c r="J101" s="65" t="s">
        <v>25</v>
      </c>
      <c r="K101" s="59">
        <f t="shared" si="14"/>
        <v>516084</v>
      </c>
      <c r="L101" s="56"/>
      <c r="M101" s="56"/>
      <c r="N101" s="107"/>
      <c r="O101" s="107"/>
      <c r="P101" s="56"/>
      <c r="Q101" s="63">
        <f t="shared" si="17"/>
        <v>0</v>
      </c>
      <c r="R101" s="56"/>
      <c r="S101" s="56"/>
      <c r="T101" s="56"/>
      <c r="U101" s="490"/>
      <c r="V101" s="107"/>
      <c r="W101" s="76"/>
      <c r="X101" s="63">
        <f t="shared" si="1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1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19">I102*F102</f>
        <v>1125340</v>
      </c>
      <c r="L102" s="56"/>
      <c r="M102" s="56"/>
      <c r="N102" s="107"/>
      <c r="O102" s="107"/>
      <c r="P102" s="56"/>
      <c r="Q102" s="63">
        <f t="shared" si="17"/>
        <v>0</v>
      </c>
      <c r="R102" s="56"/>
      <c r="S102" s="55"/>
      <c r="T102" s="56"/>
      <c r="U102" s="107"/>
      <c r="V102" s="107"/>
      <c r="W102" s="76"/>
      <c r="X102" s="63">
        <f t="shared" si="1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18"/>
        <v>1830200</v>
      </c>
      <c r="H103" s="79">
        <v>45176</v>
      </c>
      <c r="I103" s="57">
        <v>5</v>
      </c>
      <c r="J103" s="65" t="s">
        <v>25</v>
      </c>
      <c r="K103" s="59">
        <f t="shared" si="19"/>
        <v>915100</v>
      </c>
      <c r="L103" s="56"/>
      <c r="M103" s="56"/>
      <c r="N103" s="107"/>
      <c r="O103" s="107"/>
      <c r="P103" s="56"/>
      <c r="Q103" s="63">
        <f t="shared" si="17"/>
        <v>0</v>
      </c>
      <c r="R103" s="56"/>
      <c r="S103" s="56"/>
      <c r="T103" s="71"/>
      <c r="U103" s="796"/>
      <c r="V103" s="107"/>
      <c r="W103" s="62"/>
      <c r="X103" s="63">
        <f t="shared" si="1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18"/>
        <v>1707516</v>
      </c>
      <c r="H104" s="79">
        <v>45210</v>
      </c>
      <c r="I104" s="57">
        <v>4</v>
      </c>
      <c r="J104" s="65" t="s">
        <v>25</v>
      </c>
      <c r="K104" s="59">
        <f t="shared" si="19"/>
        <v>758896</v>
      </c>
      <c r="L104" s="56"/>
      <c r="M104" s="56"/>
      <c r="N104" s="107"/>
      <c r="O104" s="107"/>
      <c r="P104" s="56"/>
      <c r="Q104" s="63">
        <f t="shared" si="17"/>
        <v>0</v>
      </c>
      <c r="R104" s="56"/>
      <c r="S104" s="55"/>
      <c r="T104" s="56"/>
      <c r="U104" s="808"/>
      <c r="V104" s="107"/>
      <c r="W104" s="76"/>
      <c r="X104" s="63">
        <f t="shared" si="1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18"/>
        <v>125000</v>
      </c>
      <c r="H105" s="79">
        <v>45136</v>
      </c>
      <c r="I105" s="57">
        <v>0</v>
      </c>
      <c r="J105" s="65" t="s">
        <v>25</v>
      </c>
      <c r="K105" s="59">
        <f t="shared" si="19"/>
        <v>0</v>
      </c>
      <c r="L105" s="56"/>
      <c r="M105" s="56"/>
      <c r="N105" s="107"/>
      <c r="O105" s="107"/>
      <c r="P105" s="56"/>
      <c r="Q105" s="63">
        <f t="shared" si="17"/>
        <v>0</v>
      </c>
      <c r="R105" s="56"/>
      <c r="S105" s="55"/>
      <c r="T105" s="75"/>
      <c r="U105" s="490"/>
      <c r="V105" s="107"/>
      <c r="W105" s="77"/>
      <c r="X105" s="63">
        <f t="shared" si="1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18"/>
        <v>450000</v>
      </c>
      <c r="H106" s="61"/>
      <c r="I106" s="57">
        <v>1</v>
      </c>
      <c r="J106" s="65" t="s">
        <v>25</v>
      </c>
      <c r="K106" s="59">
        <f t="shared" si="19"/>
        <v>225000</v>
      </c>
      <c r="L106" s="56"/>
      <c r="M106" s="56"/>
      <c r="N106" s="107"/>
      <c r="O106" s="107"/>
      <c r="P106" s="56"/>
      <c r="Q106" s="63">
        <f t="shared" si="17"/>
        <v>0</v>
      </c>
      <c r="R106" s="56"/>
      <c r="S106" s="55"/>
      <c r="T106" s="71"/>
      <c r="U106" s="796"/>
      <c r="V106" s="107"/>
      <c r="W106" s="62"/>
      <c r="X106" s="63">
        <f t="shared" si="1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18"/>
        <v>362500</v>
      </c>
      <c r="H107" s="79">
        <v>45205</v>
      </c>
      <c r="I107" s="57">
        <v>0</v>
      </c>
      <c r="J107" s="65" t="s">
        <v>25</v>
      </c>
      <c r="K107" s="59">
        <f t="shared" si="19"/>
        <v>0</v>
      </c>
      <c r="L107" s="56"/>
      <c r="M107" s="56"/>
      <c r="N107" s="107"/>
      <c r="O107" s="107"/>
      <c r="P107" s="56"/>
      <c r="Q107" s="63">
        <f t="shared" si="17"/>
        <v>0</v>
      </c>
      <c r="R107" s="56"/>
      <c r="S107" s="55"/>
      <c r="T107" s="71"/>
      <c r="U107" s="796"/>
      <c r="V107" s="107"/>
      <c r="W107" s="62"/>
      <c r="X107" s="63">
        <f t="shared" si="1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18"/>
        <v>110000</v>
      </c>
      <c r="H108" s="103" t="s">
        <v>244</v>
      </c>
      <c r="I108" s="57"/>
      <c r="J108" s="65" t="s">
        <v>25</v>
      </c>
      <c r="K108" s="59">
        <f t="shared" si="19"/>
        <v>0</v>
      </c>
      <c r="L108" s="56"/>
      <c r="M108" s="56"/>
      <c r="N108" s="107"/>
      <c r="O108" s="107"/>
      <c r="P108" s="56"/>
      <c r="Q108" s="63">
        <f t="shared" si="17"/>
        <v>0</v>
      </c>
      <c r="R108" s="56"/>
      <c r="S108" s="55"/>
      <c r="T108" s="71"/>
      <c r="U108" s="796"/>
      <c r="V108" s="107"/>
      <c r="W108" s="62"/>
      <c r="X108" s="63">
        <f t="shared" si="1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18"/>
        <v>180000</v>
      </c>
      <c r="H109" s="103" t="s">
        <v>244</v>
      </c>
      <c r="I109" s="57"/>
      <c r="J109" s="65" t="s">
        <v>25</v>
      </c>
      <c r="K109" s="59">
        <f t="shared" si="19"/>
        <v>0</v>
      </c>
      <c r="L109" s="56"/>
      <c r="M109" s="56"/>
      <c r="N109" s="107"/>
      <c r="O109" s="107"/>
      <c r="P109" s="56"/>
      <c r="Q109" s="63">
        <f t="shared" si="17"/>
        <v>0</v>
      </c>
      <c r="R109" s="56"/>
      <c r="S109" s="55"/>
      <c r="T109" s="71"/>
      <c r="U109" s="796"/>
      <c r="V109" s="107"/>
      <c r="W109" s="62"/>
      <c r="X109" s="63">
        <f t="shared" si="1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18"/>
        <v>4680000</v>
      </c>
      <c r="H110" s="2">
        <v>45181</v>
      </c>
      <c r="I110" s="57">
        <v>4</v>
      </c>
      <c r="J110" s="65" t="s">
        <v>25</v>
      </c>
      <c r="K110" s="59">
        <f t="shared" si="19"/>
        <v>3120000</v>
      </c>
      <c r="L110" s="56"/>
      <c r="M110" s="56"/>
      <c r="N110" s="107"/>
      <c r="O110" s="107"/>
      <c r="P110" s="56"/>
      <c r="Q110" s="63">
        <f t="shared" si="17"/>
        <v>0</v>
      </c>
      <c r="R110" s="56"/>
      <c r="S110" s="55"/>
      <c r="T110" s="71"/>
      <c r="U110" s="796"/>
      <c r="V110" s="107"/>
      <c r="W110" s="62"/>
      <c r="X110" s="63">
        <f t="shared" ref="X110:X145" si="20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18"/>
        <v>5460000</v>
      </c>
      <c r="H111" s="79">
        <v>45181</v>
      </c>
      <c r="I111" s="57">
        <v>5</v>
      </c>
      <c r="J111" s="65" t="s">
        <v>25</v>
      </c>
      <c r="K111" s="59">
        <f t="shared" si="19"/>
        <v>3900000</v>
      </c>
      <c r="L111" s="56"/>
      <c r="M111" s="56"/>
      <c r="N111" s="107"/>
      <c r="O111" s="107"/>
      <c r="P111" s="56"/>
      <c r="Q111" s="63">
        <f t="shared" si="17"/>
        <v>0</v>
      </c>
      <c r="R111" s="56"/>
      <c r="S111" s="55"/>
      <c r="T111" s="71"/>
      <c r="U111" s="796"/>
      <c r="V111" s="107"/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18"/>
        <v>690000</v>
      </c>
      <c r="H112" s="123" t="s">
        <v>252</v>
      </c>
      <c r="I112" s="57">
        <v>1</v>
      </c>
      <c r="J112" s="65" t="s">
        <v>25</v>
      </c>
      <c r="K112" s="59">
        <f t="shared" si="19"/>
        <v>690000</v>
      </c>
      <c r="L112" s="56"/>
      <c r="M112" s="56"/>
      <c r="N112" s="107"/>
      <c r="O112" s="107"/>
      <c r="P112" s="56"/>
      <c r="Q112" s="63">
        <f t="shared" si="17"/>
        <v>0</v>
      </c>
      <c r="R112" s="56"/>
      <c r="S112" s="55"/>
      <c r="T112" s="71"/>
      <c r="U112" s="796"/>
      <c r="V112" s="107"/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18"/>
        <v>1960000</v>
      </c>
      <c r="H113" s="57" t="s">
        <v>255</v>
      </c>
      <c r="I113" s="57">
        <v>0</v>
      </c>
      <c r="J113" s="65" t="s">
        <v>25</v>
      </c>
      <c r="K113" s="59">
        <f t="shared" si="19"/>
        <v>0</v>
      </c>
      <c r="L113" s="56"/>
      <c r="M113" s="56"/>
      <c r="N113" s="107"/>
      <c r="O113" s="107"/>
      <c r="P113" s="56"/>
      <c r="Q113" s="63">
        <f t="shared" si="17"/>
        <v>0</v>
      </c>
      <c r="R113" s="56"/>
      <c r="S113" s="55"/>
      <c r="T113" s="71"/>
      <c r="U113" s="796"/>
      <c r="V113" s="107"/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18"/>
        <v>680000</v>
      </c>
      <c r="H114" s="174" t="s">
        <v>153</v>
      </c>
      <c r="I114" s="57"/>
      <c r="J114" s="65" t="s">
        <v>25</v>
      </c>
      <c r="K114" s="59">
        <f t="shared" si="19"/>
        <v>0</v>
      </c>
      <c r="L114" s="56"/>
      <c r="M114" s="56"/>
      <c r="N114" s="107"/>
      <c r="O114" s="107"/>
      <c r="P114" s="56"/>
      <c r="Q114" s="63">
        <f t="shared" si="17"/>
        <v>0</v>
      </c>
      <c r="R114" s="56"/>
      <c r="S114" s="55"/>
      <c r="T114" s="71"/>
      <c r="U114" s="796"/>
      <c r="V114" s="107"/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18"/>
        <v>160000</v>
      </c>
      <c r="H115" s="115">
        <v>45018</v>
      </c>
      <c r="I115" s="57">
        <v>20</v>
      </c>
      <c r="J115" s="65" t="s">
        <v>25</v>
      </c>
      <c r="K115" s="59">
        <f t="shared" si="19"/>
        <v>80000</v>
      </c>
      <c r="L115" s="56"/>
      <c r="M115" s="56"/>
      <c r="N115" s="107"/>
      <c r="O115" s="107"/>
      <c r="P115" s="56"/>
      <c r="Q115" s="63">
        <f t="shared" si="17"/>
        <v>0</v>
      </c>
      <c r="R115" s="56"/>
      <c r="S115" s="68"/>
      <c r="T115" s="71"/>
      <c r="U115" s="796"/>
      <c r="V115" s="107"/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18"/>
        <v>1000000</v>
      </c>
      <c r="H116" s="114">
        <v>44212</v>
      </c>
      <c r="I116" s="57">
        <v>0</v>
      </c>
      <c r="J116" s="136" t="s">
        <v>67</v>
      </c>
      <c r="K116" s="59">
        <f t="shared" si="19"/>
        <v>0</v>
      </c>
      <c r="L116" s="56"/>
      <c r="M116" s="56"/>
      <c r="N116" s="107"/>
      <c r="O116" s="107"/>
      <c r="P116" s="56"/>
      <c r="Q116" s="63">
        <f t="shared" si="17"/>
        <v>0</v>
      </c>
      <c r="R116" s="56"/>
      <c r="S116" s="68"/>
      <c r="T116" s="56" t="s">
        <v>2</v>
      </c>
      <c r="U116" s="809"/>
      <c r="V116" s="795"/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18"/>
        <v>1700000</v>
      </c>
      <c r="H117" s="114">
        <v>44212</v>
      </c>
      <c r="I117" s="57">
        <v>2</v>
      </c>
      <c r="J117" s="136" t="s">
        <v>67</v>
      </c>
      <c r="K117" s="59">
        <f t="shared" si="19"/>
        <v>850000</v>
      </c>
      <c r="L117" s="56"/>
      <c r="M117" s="56"/>
      <c r="N117" s="107"/>
      <c r="O117" s="107"/>
      <c r="P117" s="56"/>
      <c r="Q117" s="63">
        <f t="shared" si="17"/>
        <v>0</v>
      </c>
      <c r="R117" s="56"/>
      <c r="S117" s="68"/>
      <c r="T117" s="56" t="s">
        <v>2</v>
      </c>
      <c r="U117" s="809"/>
      <c r="V117" s="795"/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18"/>
        <v>1230000</v>
      </c>
      <c r="H118" s="114">
        <v>44212</v>
      </c>
      <c r="I118" s="57">
        <v>0</v>
      </c>
      <c r="J118" s="147" t="s">
        <v>67</v>
      </c>
      <c r="K118" s="59">
        <f t="shared" si="19"/>
        <v>0</v>
      </c>
      <c r="L118" s="56"/>
      <c r="M118" s="56"/>
      <c r="N118" s="107"/>
      <c r="O118" s="107"/>
      <c r="P118" s="56"/>
      <c r="Q118" s="63">
        <f t="shared" si="17"/>
        <v>0</v>
      </c>
      <c r="R118" s="56"/>
      <c r="S118" s="68"/>
      <c r="T118" s="56" t="s">
        <v>2</v>
      </c>
      <c r="U118" s="809"/>
      <c r="V118" s="795"/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107"/>
      <c r="O119" s="107"/>
      <c r="P119" s="56"/>
      <c r="Q119" s="63">
        <f t="shared" si="17"/>
        <v>0</v>
      </c>
      <c r="R119" s="56"/>
      <c r="S119" s="68"/>
      <c r="T119" s="56" t="s">
        <v>2</v>
      </c>
      <c r="U119" s="809"/>
      <c r="V119" s="795"/>
      <c r="W119" s="62"/>
      <c r="X119" s="63">
        <f t="shared" si="20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1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107"/>
      <c r="O120" s="107"/>
      <c r="P120" s="56"/>
      <c r="Q120" s="63">
        <f t="shared" si="17"/>
        <v>0</v>
      </c>
      <c r="R120" s="56"/>
      <c r="S120" s="68"/>
      <c r="T120" s="56" t="s">
        <v>2</v>
      </c>
      <c r="U120" s="809"/>
      <c r="V120" s="795"/>
      <c r="W120" s="62"/>
      <c r="X120" s="63">
        <f t="shared" si="20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18"/>
        <v>1575000</v>
      </c>
      <c r="H121" s="103" t="s">
        <v>268</v>
      </c>
      <c r="I121" s="57">
        <v>14</v>
      </c>
      <c r="J121" s="65" t="s">
        <v>25</v>
      </c>
      <c r="K121" s="59">
        <f t="shared" si="19"/>
        <v>630000</v>
      </c>
      <c r="L121" s="56"/>
      <c r="M121" s="56"/>
      <c r="N121" s="107"/>
      <c r="O121" s="107"/>
      <c r="P121" s="56"/>
      <c r="Q121" s="63">
        <f t="shared" si="17"/>
        <v>0</v>
      </c>
      <c r="R121" s="56"/>
      <c r="S121" s="68"/>
      <c r="T121" s="56" t="s">
        <v>2</v>
      </c>
      <c r="U121" s="809"/>
      <c r="V121" s="795"/>
      <c r="W121" s="62"/>
      <c r="X121" s="63">
        <f t="shared" si="20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18"/>
        <v>110000</v>
      </c>
      <c r="H122" s="79">
        <v>45220</v>
      </c>
      <c r="I122" s="57"/>
      <c r="J122" s="65" t="s">
        <v>25</v>
      </c>
      <c r="K122" s="59">
        <f t="shared" si="19"/>
        <v>0</v>
      </c>
      <c r="L122" s="56"/>
      <c r="M122" s="56"/>
      <c r="N122" s="107"/>
      <c r="O122" s="107"/>
      <c r="P122" s="56"/>
      <c r="Q122" s="63">
        <f t="shared" si="17"/>
        <v>0</v>
      </c>
      <c r="R122" s="56"/>
      <c r="S122" s="68"/>
      <c r="T122" s="56" t="s">
        <v>2</v>
      </c>
      <c r="U122" s="809"/>
      <c r="V122" s="795"/>
      <c r="W122" s="62"/>
      <c r="X122" s="63">
        <f t="shared" si="20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18"/>
        <v>630000</v>
      </c>
      <c r="H123" s="79">
        <v>45140</v>
      </c>
      <c r="I123" s="57">
        <v>2</v>
      </c>
      <c r="J123" s="65" t="s">
        <v>25</v>
      </c>
      <c r="K123" s="59">
        <f t="shared" si="19"/>
        <v>63000</v>
      </c>
      <c r="L123" s="56"/>
      <c r="M123" s="56"/>
      <c r="N123" s="107"/>
      <c r="O123" s="107"/>
      <c r="P123" s="56"/>
      <c r="Q123" s="63">
        <f t="shared" si="17"/>
        <v>0</v>
      </c>
      <c r="R123" s="56"/>
      <c r="S123" s="68"/>
      <c r="T123" s="56" t="s">
        <v>2</v>
      </c>
      <c r="U123" s="809"/>
      <c r="V123" s="795"/>
      <c r="W123" s="62"/>
      <c r="X123" s="63">
        <f t="shared" si="20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18"/>
        <v>750000</v>
      </c>
      <c r="H124" s="79">
        <v>45140</v>
      </c>
      <c r="I124" s="57">
        <v>10</v>
      </c>
      <c r="J124" s="65" t="s">
        <v>25</v>
      </c>
      <c r="K124" s="59">
        <f t="shared" si="19"/>
        <v>375000</v>
      </c>
      <c r="L124" s="56"/>
      <c r="M124" s="56"/>
      <c r="N124" s="107"/>
      <c r="O124" s="107"/>
      <c r="P124" s="56"/>
      <c r="Q124" s="63">
        <f t="shared" si="17"/>
        <v>0</v>
      </c>
      <c r="R124" s="56"/>
      <c r="S124" s="68"/>
      <c r="T124" s="56" t="s">
        <v>2</v>
      </c>
      <c r="U124" s="809"/>
      <c r="V124" s="795"/>
      <c r="W124" s="62"/>
      <c r="X124" s="63">
        <f t="shared" si="20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18"/>
        <v>900000</v>
      </c>
      <c r="H125" s="79">
        <v>45227</v>
      </c>
      <c r="I125" s="57">
        <v>11</v>
      </c>
      <c r="J125" s="65" t="s">
        <v>25</v>
      </c>
      <c r="K125" s="59">
        <f t="shared" si="19"/>
        <v>495000</v>
      </c>
      <c r="L125" s="56"/>
      <c r="M125" s="56"/>
      <c r="N125" s="107"/>
      <c r="O125" s="107"/>
      <c r="P125" s="56"/>
      <c r="Q125" s="63">
        <f t="shared" si="17"/>
        <v>0</v>
      </c>
      <c r="R125" s="56"/>
      <c r="S125" s="68"/>
      <c r="T125" s="56" t="s">
        <v>2</v>
      </c>
      <c r="U125" s="809"/>
      <c r="V125" s="795"/>
      <c r="W125" s="62"/>
      <c r="X125" s="63">
        <f t="shared" si="20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18"/>
        <v>190000</v>
      </c>
      <c r="H126" s="79">
        <v>45169</v>
      </c>
      <c r="I126" s="57">
        <v>0</v>
      </c>
      <c r="J126" s="65" t="s">
        <v>25</v>
      </c>
      <c r="K126" s="59">
        <f t="shared" si="19"/>
        <v>0</v>
      </c>
      <c r="L126" s="56"/>
      <c r="M126" s="56"/>
      <c r="N126" s="107"/>
      <c r="O126" s="107"/>
      <c r="P126" s="56"/>
      <c r="Q126" s="63">
        <f t="shared" si="17"/>
        <v>0</v>
      </c>
      <c r="R126" s="56"/>
      <c r="S126" s="68"/>
      <c r="T126" s="56" t="s">
        <v>2</v>
      </c>
      <c r="U126" s="809"/>
      <c r="V126" s="795"/>
      <c r="W126" s="62"/>
      <c r="X126" s="63">
        <f t="shared" si="20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18"/>
        <v>40000</v>
      </c>
      <c r="H127" s="57"/>
      <c r="I127" s="57">
        <v>0</v>
      </c>
      <c r="J127" s="65" t="s">
        <v>25</v>
      </c>
      <c r="K127" s="59">
        <f t="shared" si="19"/>
        <v>0</v>
      </c>
      <c r="L127" s="56"/>
      <c r="M127" s="56"/>
      <c r="N127" s="107"/>
      <c r="O127" s="107"/>
      <c r="P127" s="56"/>
      <c r="Q127" s="63">
        <f t="shared" si="17"/>
        <v>0</v>
      </c>
      <c r="R127" s="56"/>
      <c r="S127" s="68"/>
      <c r="T127" s="56"/>
      <c r="U127" s="490"/>
      <c r="V127" s="804"/>
      <c r="W127" s="77"/>
      <c r="X127" s="63">
        <f t="shared" si="20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8"/>
        <v>120000</v>
      </c>
      <c r="H128" s="114" t="s">
        <v>276</v>
      </c>
      <c r="I128" s="57">
        <v>0</v>
      </c>
      <c r="J128" s="65" t="s">
        <v>25</v>
      </c>
      <c r="K128" s="59">
        <f t="shared" si="19"/>
        <v>0</v>
      </c>
      <c r="L128" s="56"/>
      <c r="M128" s="56"/>
      <c r="N128" s="107"/>
      <c r="O128" s="107"/>
      <c r="P128" s="56"/>
      <c r="Q128" s="63">
        <f t="shared" si="17"/>
        <v>0</v>
      </c>
      <c r="R128" s="56"/>
      <c r="S128" s="68"/>
      <c r="T128" s="56" t="s">
        <v>2</v>
      </c>
      <c r="U128" s="809"/>
      <c r="V128" s="795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18"/>
        <v>120000</v>
      </c>
      <c r="H129" s="114" t="s">
        <v>276</v>
      </c>
      <c r="I129" s="57">
        <v>0</v>
      </c>
      <c r="J129" s="65" t="s">
        <v>25</v>
      </c>
      <c r="K129" s="59">
        <f t="shared" si="19"/>
        <v>0</v>
      </c>
      <c r="L129" s="56"/>
      <c r="M129" s="56"/>
      <c r="N129" s="107"/>
      <c r="O129" s="107"/>
      <c r="P129" s="56"/>
      <c r="Q129" s="63">
        <f t="shared" si="17"/>
        <v>0</v>
      </c>
      <c r="R129" s="56"/>
      <c r="S129" s="68"/>
      <c r="T129" s="56" t="s">
        <v>2</v>
      </c>
      <c r="U129" s="809"/>
      <c r="V129" s="795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18"/>
        <v>120000</v>
      </c>
      <c r="H130" s="79">
        <v>45226</v>
      </c>
      <c r="I130" s="57"/>
      <c r="J130" s="65" t="s">
        <v>25</v>
      </c>
      <c r="K130" s="59">
        <f t="shared" si="19"/>
        <v>0</v>
      </c>
      <c r="L130" s="56"/>
      <c r="M130" s="56"/>
      <c r="N130" s="107"/>
      <c r="O130" s="107"/>
      <c r="P130" s="56"/>
      <c r="Q130" s="63">
        <f t="shared" si="17"/>
        <v>0</v>
      </c>
      <c r="R130" s="56"/>
      <c r="S130" s="68"/>
      <c r="T130" s="56" t="s">
        <v>2</v>
      </c>
      <c r="U130" s="809"/>
      <c r="V130" s="795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18"/>
        <v>50000</v>
      </c>
      <c r="H131" s="79">
        <v>45226</v>
      </c>
      <c r="I131" s="57"/>
      <c r="J131" s="65" t="s">
        <v>25</v>
      </c>
      <c r="K131" s="59">
        <f t="shared" si="19"/>
        <v>0</v>
      </c>
      <c r="L131" s="56"/>
      <c r="M131" s="56"/>
      <c r="N131" s="107"/>
      <c r="O131" s="107"/>
      <c r="P131" s="56"/>
      <c r="Q131" s="63">
        <f t="shared" si="17"/>
        <v>0</v>
      </c>
      <c r="R131" s="56"/>
      <c r="S131" s="56"/>
      <c r="T131" s="56" t="s">
        <v>2</v>
      </c>
      <c r="U131" s="809"/>
      <c r="V131" s="795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18"/>
        <v>869500</v>
      </c>
      <c r="H132" s="82">
        <v>43842</v>
      </c>
      <c r="I132" s="57"/>
      <c r="J132" s="65" t="s">
        <v>25</v>
      </c>
      <c r="K132" s="59">
        <f t="shared" si="19"/>
        <v>0</v>
      </c>
      <c r="L132" s="56"/>
      <c r="M132" s="56"/>
      <c r="N132" s="107"/>
      <c r="O132" s="107"/>
      <c r="P132" s="56"/>
      <c r="Q132" s="63">
        <f t="shared" si="17"/>
        <v>0</v>
      </c>
      <c r="R132" s="56"/>
      <c r="S132" s="56"/>
      <c r="T132" s="56"/>
      <c r="U132" s="810"/>
      <c r="V132" s="107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18"/>
        <v>928000</v>
      </c>
      <c r="H133" s="79">
        <v>45141</v>
      </c>
      <c r="I133" s="57"/>
      <c r="J133" s="65" t="s">
        <v>25</v>
      </c>
      <c r="K133" s="59">
        <f t="shared" si="19"/>
        <v>0</v>
      </c>
      <c r="L133" s="56"/>
      <c r="M133" s="56"/>
      <c r="N133" s="107"/>
      <c r="O133" s="107"/>
      <c r="P133" s="56"/>
      <c r="Q133" s="63">
        <f t="shared" si="17"/>
        <v>0</v>
      </c>
      <c r="R133" s="56"/>
      <c r="S133" s="56"/>
      <c r="T133" s="56"/>
      <c r="U133" s="810"/>
      <c r="V133" s="107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18"/>
        <v>160000</v>
      </c>
      <c r="H134" s="79">
        <v>45255</v>
      </c>
      <c r="I134" s="87"/>
      <c r="J134" s="65" t="s">
        <v>25</v>
      </c>
      <c r="K134" s="59">
        <f t="shared" si="19"/>
        <v>0</v>
      </c>
      <c r="L134" s="56"/>
      <c r="M134" s="56"/>
      <c r="N134" s="107"/>
      <c r="O134" s="107"/>
      <c r="P134" s="56"/>
      <c r="Q134" s="63">
        <f t="shared" si="17"/>
        <v>0</v>
      </c>
      <c r="R134" s="56"/>
      <c r="S134" s="56"/>
      <c r="T134" s="56"/>
      <c r="U134" s="805"/>
      <c r="V134" s="107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18"/>
        <v>390000</v>
      </c>
      <c r="H135" s="190" t="s">
        <v>286</v>
      </c>
      <c r="I135" s="57"/>
      <c r="J135" s="65" t="s">
        <v>25</v>
      </c>
      <c r="K135" s="59">
        <f t="shared" si="19"/>
        <v>0</v>
      </c>
      <c r="L135" s="56"/>
      <c r="M135" s="56"/>
      <c r="N135" s="107"/>
      <c r="O135" s="107"/>
      <c r="P135" s="56"/>
      <c r="Q135" s="63">
        <f t="shared" ref="Q135:Q136" si="21">P135*N135</f>
        <v>0</v>
      </c>
      <c r="R135" s="56"/>
      <c r="S135" s="56"/>
      <c r="T135" s="56"/>
      <c r="U135" s="107"/>
      <c r="V135" s="804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18"/>
        <v>1082250</v>
      </c>
      <c r="H136" s="79">
        <v>45141</v>
      </c>
      <c r="I136" s="57"/>
      <c r="J136" s="65" t="s">
        <v>25</v>
      </c>
      <c r="K136" s="59">
        <f t="shared" si="19"/>
        <v>0</v>
      </c>
      <c r="L136" s="56"/>
      <c r="M136" s="56"/>
      <c r="N136" s="107"/>
      <c r="O136" s="107"/>
      <c r="P136" s="56"/>
      <c r="Q136" s="63">
        <f t="shared" si="21"/>
        <v>0</v>
      </c>
      <c r="R136" s="56"/>
      <c r="S136" s="56"/>
      <c r="T136" s="56"/>
      <c r="U136" s="107"/>
      <c r="V136" s="804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18"/>
        <v>916500</v>
      </c>
      <c r="H137" s="79">
        <v>45141</v>
      </c>
      <c r="I137" s="57"/>
      <c r="J137" s="65" t="s">
        <v>25</v>
      </c>
      <c r="K137" s="59">
        <f t="shared" si="19"/>
        <v>0</v>
      </c>
      <c r="L137" s="166"/>
      <c r="M137" s="178"/>
      <c r="N137" s="797"/>
      <c r="O137" s="798"/>
      <c r="P137" s="161"/>
      <c r="Q137" s="161"/>
      <c r="R137" s="778"/>
      <c r="S137" s="56"/>
      <c r="T137" s="56"/>
      <c r="U137" s="810"/>
      <c r="V137" s="107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18"/>
        <v>1200000</v>
      </c>
      <c r="H138" s="191">
        <v>45020</v>
      </c>
      <c r="I138" s="57">
        <v>0</v>
      </c>
      <c r="J138" s="65" t="s">
        <v>25</v>
      </c>
      <c r="K138" s="59">
        <f t="shared" si="19"/>
        <v>0</v>
      </c>
      <c r="L138" s="175"/>
      <c r="M138" s="180"/>
      <c r="N138" s="133"/>
      <c r="O138" s="183"/>
      <c r="P138" s="161"/>
      <c r="Q138" s="161"/>
      <c r="R138" s="168"/>
      <c r="S138" s="56"/>
      <c r="T138" s="56"/>
      <c r="U138" s="810"/>
      <c r="V138" s="107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18"/>
        <v>250000</v>
      </c>
      <c r="H139" s="79">
        <v>45224</v>
      </c>
      <c r="I139" s="57"/>
      <c r="J139" s="65" t="s">
        <v>25</v>
      </c>
      <c r="K139" s="59">
        <f t="shared" si="19"/>
        <v>0</v>
      </c>
      <c r="L139" s="162"/>
      <c r="M139" s="181"/>
      <c r="N139" s="133"/>
      <c r="O139" s="183"/>
      <c r="P139" s="161"/>
      <c r="Q139" s="145"/>
      <c r="R139" s="170"/>
      <c r="S139" s="56"/>
      <c r="T139" s="56"/>
      <c r="U139" s="810"/>
      <c r="V139" s="107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18"/>
        <v>100000</v>
      </c>
      <c r="H140" s="194">
        <v>44414</v>
      </c>
      <c r="I140" s="57">
        <v>1</v>
      </c>
      <c r="J140" s="65" t="s">
        <v>25</v>
      </c>
      <c r="K140" s="59">
        <f t="shared" si="19"/>
        <v>10000</v>
      </c>
      <c r="L140" s="182"/>
      <c r="M140" s="167"/>
      <c r="N140" s="133"/>
      <c r="O140" s="183"/>
      <c r="P140" s="183"/>
      <c r="Q140" s="145"/>
      <c r="R140" s="170"/>
      <c r="S140" s="56"/>
      <c r="T140" s="56"/>
      <c r="U140" s="810"/>
      <c r="V140" s="107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18"/>
        <v>100000</v>
      </c>
      <c r="H141" s="194">
        <v>44414</v>
      </c>
      <c r="I141" s="57">
        <v>6</v>
      </c>
      <c r="J141" s="65" t="s">
        <v>25</v>
      </c>
      <c r="K141" s="59">
        <f t="shared" si="19"/>
        <v>60000</v>
      </c>
      <c r="L141" s="89"/>
      <c r="M141" s="167"/>
      <c r="N141" s="133"/>
      <c r="O141" s="183"/>
      <c r="P141" s="161"/>
      <c r="Q141" s="184"/>
      <c r="R141" s="170"/>
      <c r="S141" s="56"/>
      <c r="T141" s="56"/>
      <c r="U141" s="810"/>
      <c r="V141" s="107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18"/>
        <v>424000</v>
      </c>
      <c r="H142" s="194">
        <v>44445</v>
      </c>
      <c r="I142" s="57">
        <v>0</v>
      </c>
      <c r="J142" s="65" t="s">
        <v>29</v>
      </c>
      <c r="K142" s="59">
        <f t="shared" si="19"/>
        <v>0</v>
      </c>
      <c r="L142" s="182"/>
      <c r="M142" s="180"/>
      <c r="N142" s="133"/>
      <c r="O142" s="183"/>
      <c r="P142" s="183"/>
      <c r="Q142" s="145"/>
      <c r="R142" s="185"/>
      <c r="S142" s="56"/>
      <c r="T142" s="56"/>
      <c r="U142" s="810"/>
      <c r="V142" s="107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18"/>
        <v>456000</v>
      </c>
      <c r="H143" s="194">
        <v>44445</v>
      </c>
      <c r="I143" s="57">
        <v>0</v>
      </c>
      <c r="J143" s="65" t="s">
        <v>25</v>
      </c>
      <c r="K143" s="59">
        <f t="shared" si="19"/>
        <v>0</v>
      </c>
      <c r="L143" s="162"/>
      <c r="M143" s="167"/>
      <c r="N143" s="133"/>
      <c r="O143" s="183"/>
      <c r="P143" s="161"/>
      <c r="Q143" s="145"/>
      <c r="R143" s="89"/>
      <c r="S143" s="56"/>
      <c r="T143" s="56"/>
      <c r="U143" s="810"/>
      <c r="V143" s="107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18"/>
        <v>780000</v>
      </c>
      <c r="H144" s="194">
        <v>44321</v>
      </c>
      <c r="I144" s="57">
        <v>4</v>
      </c>
      <c r="J144" s="65" t="s">
        <v>25</v>
      </c>
      <c r="K144" s="59">
        <f t="shared" si="19"/>
        <v>520000</v>
      </c>
      <c r="L144" s="162"/>
      <c r="M144" s="163"/>
      <c r="N144" s="133"/>
      <c r="O144" s="183"/>
      <c r="P144" s="161"/>
      <c r="Q144" s="145"/>
      <c r="R144" s="186"/>
      <c r="S144" s="56"/>
      <c r="T144" s="56"/>
      <c r="U144" s="810"/>
      <c r="V144" s="107" t="s">
        <v>29</v>
      </c>
      <c r="W144" s="62"/>
      <c r="X144" s="63">
        <f t="shared" si="20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18"/>
        <v>470000</v>
      </c>
      <c r="H145" s="82">
        <v>44321</v>
      </c>
      <c r="I145" s="57">
        <v>0</v>
      </c>
      <c r="J145" s="65" t="s">
        <v>25</v>
      </c>
      <c r="K145" s="59">
        <f t="shared" si="19"/>
        <v>0</v>
      </c>
      <c r="L145" s="166"/>
      <c r="M145" s="163"/>
      <c r="N145" s="133"/>
      <c r="O145" s="183"/>
      <c r="P145" s="161"/>
      <c r="Q145" s="145"/>
      <c r="R145" s="187"/>
      <c r="S145" s="56"/>
      <c r="T145" s="56"/>
      <c r="U145" s="810"/>
      <c r="V145" s="107" t="s">
        <v>29</v>
      </c>
      <c r="W145" s="62"/>
      <c r="X145" s="63">
        <f t="shared" si="20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18"/>
        <v>1989000</v>
      </c>
      <c r="H146" s="79">
        <v>45251</v>
      </c>
      <c r="I146" s="57"/>
      <c r="J146" s="65" t="s">
        <v>25</v>
      </c>
      <c r="K146" s="59">
        <f t="shared" si="19"/>
        <v>0</v>
      </c>
      <c r="L146" s="166"/>
      <c r="M146" s="169"/>
      <c r="N146" s="799"/>
      <c r="O146" s="800"/>
      <c r="P146" s="161"/>
      <c r="Q146" s="145"/>
      <c r="R146" s="89"/>
      <c r="S146" s="56"/>
      <c r="T146" s="56"/>
      <c r="U146" s="810"/>
      <c r="V146" s="107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18"/>
        <v>2320500</v>
      </c>
      <c r="H147" s="79">
        <v>45251</v>
      </c>
      <c r="I147" s="57">
        <v>12</v>
      </c>
      <c r="J147" s="65" t="s">
        <v>25</v>
      </c>
      <c r="K147" s="59">
        <f t="shared" si="19"/>
        <v>1638000</v>
      </c>
      <c r="L147" s="89"/>
      <c r="M147" s="180"/>
      <c r="N147" s="133"/>
      <c r="O147" s="183"/>
      <c r="P147" s="161"/>
      <c r="Q147" s="184"/>
      <c r="R147" s="182"/>
      <c r="T147" s="56"/>
      <c r="U147" s="810"/>
      <c r="V147" s="107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18"/>
        <v>2720000</v>
      </c>
      <c r="H148" s="79">
        <v>45251</v>
      </c>
      <c r="I148" s="57"/>
      <c r="J148" s="65" t="s">
        <v>25</v>
      </c>
      <c r="K148" s="59">
        <f t="shared" si="19"/>
        <v>0</v>
      </c>
      <c r="L148" s="89"/>
      <c r="M148" s="167"/>
      <c r="N148" s="133"/>
      <c r="O148" s="183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18"/>
        <v>2100000</v>
      </c>
      <c r="H149" s="2">
        <v>45181</v>
      </c>
      <c r="I149" s="57">
        <v>4</v>
      </c>
      <c r="J149" s="65" t="s">
        <v>25</v>
      </c>
      <c r="K149" s="59">
        <f t="shared" si="19"/>
        <v>1680000</v>
      </c>
      <c r="L149" s="89"/>
      <c r="M149" s="181"/>
      <c r="N149" s="133"/>
      <c r="O149" s="183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18"/>
        <v>3375000</v>
      </c>
      <c r="H150" s="79">
        <v>45134</v>
      </c>
      <c r="I150" s="57">
        <v>3</v>
      </c>
      <c r="J150" s="65" t="s">
        <v>29</v>
      </c>
      <c r="K150" s="59">
        <f t="shared" si="19"/>
        <v>1012500</v>
      </c>
      <c r="L150" s="162"/>
      <c r="M150" s="167"/>
      <c r="N150" s="133"/>
      <c r="O150" s="183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18"/>
        <v>110000</v>
      </c>
      <c r="H151" s="190">
        <v>45143</v>
      </c>
      <c r="I151" s="57"/>
      <c r="J151" s="65" t="s">
        <v>29</v>
      </c>
      <c r="K151" s="59">
        <f t="shared" si="19"/>
        <v>0</v>
      </c>
      <c r="L151" s="89"/>
      <c r="M151" s="91"/>
      <c r="N151" s="797"/>
      <c r="O151" s="798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18"/>
        <v>3172388.88</v>
      </c>
      <c r="H152" s="2">
        <v>45252</v>
      </c>
      <c r="I152" s="57"/>
      <c r="J152" s="65" t="s">
        <v>29</v>
      </c>
      <c r="K152" s="59">
        <f t="shared" si="19"/>
        <v>0</v>
      </c>
      <c r="L152" s="162"/>
      <c r="M152" s="167"/>
      <c r="N152" s="133"/>
      <c r="O152" s="183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18"/>
        <v>2635930</v>
      </c>
      <c r="H153" s="79">
        <v>45132</v>
      </c>
      <c r="I153" s="57"/>
      <c r="J153" s="65" t="s">
        <v>29</v>
      </c>
      <c r="K153" s="59">
        <f t="shared" si="19"/>
        <v>0</v>
      </c>
      <c r="L153" s="89"/>
      <c r="M153" s="167"/>
      <c r="N153" s="133"/>
      <c r="O153" s="183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18"/>
        <v>51250000</v>
      </c>
      <c r="H154" s="79">
        <v>45115</v>
      </c>
      <c r="I154" s="57">
        <v>0</v>
      </c>
      <c r="J154" s="65" t="s">
        <v>25</v>
      </c>
      <c r="K154" s="59">
        <f t="shared" si="19"/>
        <v>0</v>
      </c>
      <c r="L154" s="89"/>
      <c r="M154" s="180"/>
      <c r="N154" s="133"/>
      <c r="O154" s="183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18"/>
        <v>1694064</v>
      </c>
      <c r="H155" s="79">
        <v>45254</v>
      </c>
      <c r="I155" s="57">
        <v>10</v>
      </c>
      <c r="J155" s="65" t="s">
        <v>29</v>
      </c>
      <c r="K155" s="59">
        <f t="shared" si="19"/>
        <v>705860</v>
      </c>
      <c r="L155" s="162"/>
      <c r="M155" s="167"/>
      <c r="N155" s="133"/>
      <c r="O155" s="183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18"/>
        <v>5071500</v>
      </c>
      <c r="H156" s="79">
        <v>45254</v>
      </c>
      <c r="I156" s="57">
        <v>10</v>
      </c>
      <c r="J156" s="65" t="s">
        <v>29</v>
      </c>
      <c r="K156" s="59">
        <f t="shared" si="19"/>
        <v>2415000</v>
      </c>
      <c r="L156" s="89"/>
      <c r="M156" s="167"/>
      <c r="N156" s="133"/>
      <c r="O156" s="183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18"/>
        <v>2690000</v>
      </c>
      <c r="H157" s="79">
        <v>45238</v>
      </c>
      <c r="I157" s="57">
        <v>0</v>
      </c>
      <c r="J157" s="65" t="s">
        <v>29</v>
      </c>
      <c r="K157" s="59">
        <f t="shared" si="19"/>
        <v>0</v>
      </c>
      <c r="L157" s="175"/>
      <c r="M157" s="167"/>
      <c r="N157" s="799"/>
      <c r="O157" s="800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2">D158*F158</f>
        <v>130000</v>
      </c>
      <c r="H158" s="79">
        <v>45169</v>
      </c>
      <c r="I158" s="56"/>
      <c r="J158" s="56" t="s">
        <v>29</v>
      </c>
      <c r="K158" s="59">
        <f t="shared" si="19"/>
        <v>0</v>
      </c>
      <c r="L158" s="89"/>
      <c r="M158" s="178"/>
      <c r="N158" s="797"/>
      <c r="O158" s="798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2"/>
        <v>380000</v>
      </c>
      <c r="H159" s="79">
        <v>45181</v>
      </c>
      <c r="I159" s="56">
        <v>1</v>
      </c>
      <c r="J159" s="56" t="s">
        <v>25</v>
      </c>
      <c r="K159" s="59">
        <f t="shared" si="19"/>
        <v>190000</v>
      </c>
      <c r="L159" s="175"/>
      <c r="M159" s="167"/>
      <c r="N159" s="133"/>
      <c r="O159" s="183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2"/>
        <v>420000</v>
      </c>
      <c r="H160" s="79">
        <v>45181</v>
      </c>
      <c r="I160" s="56"/>
      <c r="J160" s="56" t="s">
        <v>25</v>
      </c>
      <c r="K160" s="59">
        <f t="shared" si="19"/>
        <v>0</v>
      </c>
      <c r="L160" s="89"/>
      <c r="M160" s="181"/>
      <c r="N160" s="133"/>
      <c r="O160" s="183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2"/>
        <v>3224000</v>
      </c>
      <c r="H161" s="79">
        <v>45246</v>
      </c>
      <c r="I161" s="56">
        <v>0</v>
      </c>
      <c r="J161" s="56" t="s">
        <v>29</v>
      </c>
      <c r="K161" s="59">
        <f t="shared" si="19"/>
        <v>0</v>
      </c>
      <c r="L161" s="89"/>
      <c r="M161" s="181"/>
      <c r="N161" s="133"/>
      <c r="O161" s="183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2"/>
        <v>1950000</v>
      </c>
      <c r="H162" s="79">
        <v>45187</v>
      </c>
      <c r="I162" s="56"/>
      <c r="J162" s="56" t="s">
        <v>25</v>
      </c>
      <c r="K162" s="59">
        <f t="shared" si="19"/>
        <v>0</v>
      </c>
      <c r="L162" s="89"/>
      <c r="M162" s="167"/>
      <c r="N162" s="799"/>
      <c r="O162" s="800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2"/>
        <v>965000</v>
      </c>
      <c r="H163" s="79">
        <v>45187</v>
      </c>
      <c r="I163" s="56"/>
      <c r="J163" s="56" t="s">
        <v>25</v>
      </c>
      <c r="K163" s="59">
        <f t="shared" si="19"/>
        <v>0</v>
      </c>
      <c r="L163" s="89"/>
      <c r="M163" s="167"/>
      <c r="N163" s="133"/>
      <c r="O163" s="183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2"/>
        <v>2100000</v>
      </c>
      <c r="H164" s="79">
        <v>45187</v>
      </c>
      <c r="I164" s="56"/>
      <c r="J164" s="56" t="s">
        <v>25</v>
      </c>
      <c r="K164" s="59">
        <f t="shared" si="19"/>
        <v>0</v>
      </c>
      <c r="L164" s="89"/>
      <c r="M164" s="180"/>
      <c r="N164" s="133"/>
      <c r="O164" s="183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2"/>
        <v>585000</v>
      </c>
      <c r="H165" s="79">
        <v>45163</v>
      </c>
      <c r="I165" s="56">
        <v>1</v>
      </c>
      <c r="J165" s="56" t="s">
        <v>25</v>
      </c>
      <c r="K165" s="59">
        <f t="shared" si="19"/>
        <v>195000</v>
      </c>
      <c r="L165" s="162"/>
      <c r="M165" s="167"/>
      <c r="N165" s="133"/>
      <c r="O165" s="183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2"/>
        <v>900000</v>
      </c>
      <c r="H166" s="59" t="s">
        <v>331</v>
      </c>
      <c r="I166" s="56">
        <v>1</v>
      </c>
      <c r="J166" s="56" t="s">
        <v>25</v>
      </c>
      <c r="K166" s="59">
        <f t="shared" si="19"/>
        <v>225000</v>
      </c>
      <c r="L166" s="89"/>
      <c r="M166" s="167"/>
      <c r="N166" s="133"/>
      <c r="O166" s="183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2"/>
        <v>1120000</v>
      </c>
      <c r="H167" s="76" t="s">
        <v>331</v>
      </c>
      <c r="I167" s="56"/>
      <c r="J167" s="56" t="s">
        <v>25</v>
      </c>
      <c r="K167" s="59">
        <f t="shared" ref="K167:K208" si="23">I167*F167</f>
        <v>0</v>
      </c>
      <c r="L167" s="89"/>
      <c r="M167" s="91"/>
      <c r="N167" s="797"/>
      <c r="O167" s="798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2"/>
        <v>980000</v>
      </c>
      <c r="H168" s="76" t="s">
        <v>331</v>
      </c>
      <c r="I168" s="56">
        <v>5</v>
      </c>
      <c r="J168" s="56" t="s">
        <v>25</v>
      </c>
      <c r="K168" s="59">
        <f t="shared" si="23"/>
        <v>490000</v>
      </c>
      <c r="L168" s="162"/>
      <c r="M168" s="167"/>
      <c r="N168" s="133"/>
      <c r="O168" s="183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2"/>
        <v>880000</v>
      </c>
      <c r="H169" s="203">
        <v>44654</v>
      </c>
      <c r="I169" s="56"/>
      <c r="J169" s="56" t="s">
        <v>25</v>
      </c>
      <c r="K169" s="59">
        <f t="shared" si="23"/>
        <v>0</v>
      </c>
      <c r="L169" s="89"/>
      <c r="M169" s="163"/>
      <c r="N169" s="133"/>
      <c r="O169" s="183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2"/>
        <v>568000</v>
      </c>
      <c r="H170" s="203">
        <v>44654</v>
      </c>
      <c r="I170" s="56">
        <v>1</v>
      </c>
      <c r="J170" s="56" t="s">
        <v>25</v>
      </c>
      <c r="K170" s="59">
        <f t="shared" si="23"/>
        <v>284000</v>
      </c>
      <c r="L170" s="162"/>
      <c r="M170" s="167"/>
      <c r="N170" s="133"/>
      <c r="O170" s="183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2"/>
        <v>1400000</v>
      </c>
      <c r="H171" s="203">
        <v>44654</v>
      </c>
      <c r="I171" s="56"/>
      <c r="J171" s="56" t="s">
        <v>25</v>
      </c>
      <c r="K171" s="59">
        <f t="shared" si="23"/>
        <v>0</v>
      </c>
      <c r="L171" s="89"/>
      <c r="M171" s="169"/>
      <c r="N171" s="799"/>
      <c r="O171" s="800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2"/>
        <v>985000</v>
      </c>
      <c r="H172" s="79">
        <v>45240</v>
      </c>
      <c r="I172" s="56"/>
      <c r="J172" s="56" t="s">
        <v>25</v>
      </c>
      <c r="K172" s="59">
        <f t="shared" si="23"/>
        <v>0</v>
      </c>
      <c r="L172" s="89"/>
      <c r="M172" s="180"/>
      <c r="N172" s="133"/>
      <c r="O172" s="183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2"/>
        <v>3100000</v>
      </c>
      <c r="H173" s="56" t="s">
        <v>339</v>
      </c>
      <c r="I173" s="56">
        <v>0</v>
      </c>
      <c r="J173" s="56" t="s">
        <v>25</v>
      </c>
      <c r="K173" s="59">
        <f t="shared" si="23"/>
        <v>0</v>
      </c>
      <c r="L173" s="89"/>
      <c r="M173" s="167"/>
      <c r="N173" s="133"/>
      <c r="O173" s="183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2"/>
        <v>1964000</v>
      </c>
      <c r="H174" s="2">
        <v>45205</v>
      </c>
      <c r="I174" s="56">
        <v>1</v>
      </c>
      <c r="J174" s="56" t="s">
        <v>25</v>
      </c>
      <c r="K174" s="59">
        <f t="shared" si="23"/>
        <v>982000</v>
      </c>
      <c r="L174" s="89"/>
      <c r="M174" s="163"/>
      <c r="N174" s="133"/>
      <c r="O174" s="183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2"/>
        <v>2250000</v>
      </c>
      <c r="H175" s="79">
        <v>45241</v>
      </c>
      <c r="I175" s="56"/>
      <c r="J175" s="56" t="s">
        <v>25</v>
      </c>
      <c r="K175" s="59">
        <f t="shared" si="23"/>
        <v>0</v>
      </c>
      <c r="L175" s="166"/>
      <c r="M175" s="180"/>
      <c r="N175" s="133"/>
      <c r="O175" s="183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2"/>
        <v>700000</v>
      </c>
      <c r="H176" s="79">
        <v>45240</v>
      </c>
      <c r="I176" s="56"/>
      <c r="J176" s="56" t="s">
        <v>25</v>
      </c>
      <c r="K176" s="59">
        <f t="shared" si="23"/>
        <v>0</v>
      </c>
      <c r="L176" s="197"/>
      <c r="M176" s="180"/>
      <c r="N176" s="133"/>
      <c r="O176" s="183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2"/>
        <v>2490000</v>
      </c>
      <c r="H177" s="62" t="s">
        <v>344</v>
      </c>
      <c r="I177" s="56"/>
      <c r="J177" s="56" t="s">
        <v>25</v>
      </c>
      <c r="K177" s="59">
        <f t="shared" si="23"/>
        <v>0</v>
      </c>
      <c r="L177" s="197"/>
      <c r="M177" s="198"/>
      <c r="N177" s="133"/>
      <c r="O177" s="183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2"/>
        <v>390000</v>
      </c>
      <c r="H178" s="204" t="s">
        <v>346</v>
      </c>
      <c r="I178" s="56">
        <v>0</v>
      </c>
      <c r="J178" s="56" t="s">
        <v>25</v>
      </c>
      <c r="K178" s="59">
        <f t="shared" si="23"/>
        <v>0</v>
      </c>
      <c r="L178" s="162"/>
      <c r="M178" s="169"/>
      <c r="N178" s="133"/>
      <c r="O178" s="183"/>
      <c r="P178" s="161"/>
      <c r="Q178" s="183"/>
      <c r="R178" s="77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2"/>
        <v>1300000</v>
      </c>
      <c r="H179" s="62" t="s">
        <v>348</v>
      </c>
      <c r="I179" s="56"/>
      <c r="J179" s="56" t="s">
        <v>25</v>
      </c>
      <c r="K179" s="59">
        <f t="shared" si="23"/>
        <v>0</v>
      </c>
      <c r="L179" s="162"/>
      <c r="M179" s="169"/>
      <c r="N179" s="133"/>
      <c r="O179" s="183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3"/>
        <v>0</v>
      </c>
      <c r="L180" s="201"/>
      <c r="M180" s="169"/>
      <c r="N180" s="133"/>
      <c r="O180" s="183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3"/>
        <v>0</v>
      </c>
      <c r="L181" s="201"/>
      <c r="M181" s="198"/>
      <c r="N181" s="133"/>
      <c r="O181" s="183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3"/>
        <v>0</v>
      </c>
      <c r="L182" s="162"/>
      <c r="M182" s="198"/>
      <c r="N182" s="133"/>
      <c r="O182" s="183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3"/>
        <v>0</v>
      </c>
      <c r="L183" s="133"/>
      <c r="M183" s="163"/>
      <c r="N183" s="133"/>
      <c r="O183" s="183"/>
      <c r="P183" s="161"/>
      <c r="Q183" s="161"/>
      <c r="R183" s="77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3"/>
        <v>0</v>
      </c>
      <c r="L184" s="133"/>
      <c r="M184" s="198"/>
      <c r="N184" s="133"/>
      <c r="O184" s="183"/>
      <c r="P184" s="161"/>
      <c r="Q184" s="145"/>
      <c r="R184" s="77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3"/>
        <v>0</v>
      </c>
      <c r="L185" s="166"/>
      <c r="M185" s="198"/>
      <c r="N185" s="133"/>
      <c r="O185" s="183"/>
      <c r="P185" s="161"/>
      <c r="Q185" s="161"/>
      <c r="R185" s="77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33"/>
      <c r="O186" s="183"/>
      <c r="P186" s="161"/>
      <c r="Q186" s="161"/>
      <c r="R186" s="77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33"/>
      <c r="O187" s="183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  <c r="L188" s="166"/>
      <c r="M188" s="198"/>
      <c r="N188" s="133"/>
      <c r="O188" s="183"/>
      <c r="P188" s="161"/>
      <c r="Q188" s="161"/>
      <c r="R188" s="77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  <c r="L189" s="166"/>
      <c r="M189" s="198"/>
      <c r="N189" s="133"/>
      <c r="O189" s="183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4"/>
        <v>680000</v>
      </c>
      <c r="H192" s="131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10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47" spans="22:22" x14ac:dyDescent="0.25">
      <c r="V547" s="1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 s="1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AF27" sqref="L27:AF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2.7109375" customWidth="1"/>
    <col min="13" max="13" width="21.7109375" style="205" bestFit="1" customWidth="1"/>
    <col min="14" max="14" width="5.42578125" customWidth="1"/>
    <col min="15" max="15" width="5.2851562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5.5703125" style="696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817" t="s">
        <v>7738</v>
      </c>
      <c r="N6" s="57">
        <v>2</v>
      </c>
      <c r="O6" s="72" t="s">
        <v>29</v>
      </c>
      <c r="P6" s="76">
        <v>85000</v>
      </c>
      <c r="Q6" s="819">
        <f>P6*N6</f>
        <v>170000</v>
      </c>
      <c r="R6" s="64" t="s">
        <v>410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29200</v>
      </c>
      <c r="X6" s="63">
        <f>W6*U6</f>
        <v>29200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819">
        <f>AO6*AM6</f>
        <v>870000</v>
      </c>
      <c r="AQ6" s="64" t="s">
        <v>6297</v>
      </c>
      <c r="AR6" s="56" t="s">
        <v>7560</v>
      </c>
      <c r="AS6" s="258"/>
      <c r="AT6" s="56"/>
      <c r="AU6" s="700"/>
      <c r="AV6" s="56"/>
      <c r="AW6" s="76"/>
      <c r="AX6" s="63"/>
      <c r="AY6" s="101">
        <f t="shared" ref="AY6:AY23" si="2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3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817" t="s">
        <v>7738</v>
      </c>
      <c r="N7" s="57">
        <v>1</v>
      </c>
      <c r="O7" s="72" t="s">
        <v>29</v>
      </c>
      <c r="P7" s="76">
        <v>50000</v>
      </c>
      <c r="Q7" s="819">
        <f t="shared" ref="Q7:Q66" si="5">P7*N7</f>
        <v>50000</v>
      </c>
      <c r="R7" s="64" t="s">
        <v>410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ref="X7:X36" si="6">W7*U7</f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0</v>
      </c>
      <c r="AG7" s="63">
        <f t="shared" ref="AG7:AG57" si="7">AF7*AD7</f>
        <v>0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8">AO7*AM7</f>
        <v>0</v>
      </c>
      <c r="AQ7" s="64"/>
      <c r="AR7" s="56"/>
      <c r="AS7" s="486"/>
      <c r="AT7" s="56"/>
      <c r="AU7" s="57"/>
      <c r="AV7" s="72"/>
      <c r="AW7" s="62"/>
      <c r="AX7" s="63"/>
      <c r="AY7" s="101">
        <f t="shared" si="2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3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4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817" t="s">
        <v>7738</v>
      </c>
      <c r="N8" s="57">
        <v>2</v>
      </c>
      <c r="O8" s="72" t="s">
        <v>29</v>
      </c>
      <c r="P8" s="76">
        <v>10000</v>
      </c>
      <c r="Q8" s="819">
        <f t="shared" si="5"/>
        <v>20000</v>
      </c>
      <c r="R8" s="64" t="s">
        <v>410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6"/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si="7"/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8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2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3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817" t="s">
        <v>7738</v>
      </c>
      <c r="N9" s="57">
        <v>2</v>
      </c>
      <c r="O9" s="72" t="s">
        <v>29</v>
      </c>
      <c r="P9" s="76">
        <v>3000</v>
      </c>
      <c r="Q9" s="819">
        <f t="shared" si="5"/>
        <v>6000</v>
      </c>
      <c r="R9" s="64" t="s">
        <v>410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si="6"/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7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8"/>
        <v>0</v>
      </c>
      <c r="AQ9" s="64"/>
      <c r="AR9" s="56"/>
      <c r="AS9" s="486"/>
      <c r="AT9" s="56"/>
      <c r="AU9" s="57"/>
      <c r="AV9" s="72"/>
      <c r="AW9" s="62"/>
      <c r="AX9" s="63"/>
      <c r="AY9" s="101">
        <f t="shared" si="2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3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784" t="s">
        <v>7871</v>
      </c>
      <c r="N10" s="57">
        <v>2</v>
      </c>
      <c r="O10" s="72" t="s">
        <v>26</v>
      </c>
      <c r="P10" s="76">
        <v>5000</v>
      </c>
      <c r="Q10" s="819">
        <f t="shared" si="5"/>
        <v>10000</v>
      </c>
      <c r="R10" s="64" t="s">
        <v>410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6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750000</v>
      </c>
      <c r="AG10" s="63">
        <f t="shared" si="7"/>
        <v>750000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>SUM(AP6:AP9)</f>
        <v>870000</v>
      </c>
      <c r="AQ10" s="64"/>
      <c r="AR10" s="56"/>
      <c r="AS10" s="486"/>
      <c r="AT10" s="56"/>
      <c r="AU10" s="57"/>
      <c r="AV10" s="72"/>
      <c r="AW10" s="62"/>
      <c r="AX10" s="63"/>
      <c r="AY10" s="101">
        <f t="shared" si="2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3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4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817" t="s">
        <v>7772</v>
      </c>
      <c r="N11" s="57">
        <v>2</v>
      </c>
      <c r="O11" s="72" t="s">
        <v>29</v>
      </c>
      <c r="P11" s="76">
        <v>435000</v>
      </c>
      <c r="Q11" s="819">
        <f t="shared" si="5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6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750000</v>
      </c>
      <c r="AG11" s="63">
        <f t="shared" si="7"/>
        <v>750000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8"/>
        <v>0</v>
      </c>
      <c r="AQ11" s="64"/>
      <c r="AR11" s="56"/>
      <c r="AS11" s="486"/>
      <c r="AT11" s="56"/>
      <c r="AU11" s="57"/>
      <c r="AV11" s="72"/>
      <c r="AW11" s="62"/>
      <c r="AX11" s="63"/>
      <c r="AY11" s="101">
        <f t="shared" si="2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3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84" t="s">
        <v>7852</v>
      </c>
      <c r="N12" s="106">
        <v>1</v>
      </c>
      <c r="O12" s="70" t="s">
        <v>29</v>
      </c>
      <c r="P12" s="423">
        <v>55000</v>
      </c>
      <c r="Q12" s="819">
        <f t="shared" si="5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6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7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8"/>
        <v>0</v>
      </c>
      <c r="AQ12" s="64"/>
      <c r="AR12" s="56"/>
      <c r="AS12" s="486"/>
      <c r="AT12" s="56"/>
      <c r="AU12" s="57"/>
      <c r="AV12" s="72"/>
      <c r="AW12" s="62"/>
      <c r="AX12" s="63"/>
      <c r="AY12" s="101">
        <f t="shared" si="2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3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4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85" t="s">
        <v>6720</v>
      </c>
      <c r="N13" s="57">
        <v>20</v>
      </c>
      <c r="O13" s="72" t="s">
        <v>29</v>
      </c>
      <c r="P13" s="851">
        <v>1500000</v>
      </c>
      <c r="Q13" s="63">
        <f t="shared" si="5"/>
        <v>30000000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29200</v>
      </c>
      <c r="X13" s="63">
        <f t="shared" si="6"/>
        <v>262800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7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8"/>
        <v>0</v>
      </c>
      <c r="AQ13" s="64"/>
      <c r="AR13" s="56"/>
      <c r="AS13" s="486"/>
      <c r="AT13" s="56"/>
      <c r="AU13" s="57"/>
      <c r="AV13" s="72"/>
      <c r="AW13" s="62"/>
      <c r="AX13" s="63"/>
      <c r="AY13" s="101">
        <f t="shared" si="2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3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85" t="s">
        <v>6720</v>
      </c>
      <c r="N14" s="57">
        <v>10</v>
      </c>
      <c r="O14" s="56" t="s">
        <v>29</v>
      </c>
      <c r="P14" s="67">
        <v>245000</v>
      </c>
      <c r="Q14" s="63">
        <f t="shared" si="5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6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7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8"/>
        <v>0</v>
      </c>
      <c r="AQ14" s="64"/>
      <c r="AR14" s="56"/>
      <c r="AS14" s="486"/>
      <c r="AT14" s="56"/>
      <c r="AU14" s="57"/>
      <c r="AV14" s="72"/>
      <c r="AW14" s="62"/>
      <c r="AX14" s="63"/>
      <c r="AY14" s="101">
        <f t="shared" si="2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85" t="s">
        <v>6720</v>
      </c>
      <c r="N15" s="57">
        <v>5</v>
      </c>
      <c r="O15" s="72" t="s">
        <v>29</v>
      </c>
      <c r="P15" s="76">
        <v>90000</v>
      </c>
      <c r="Q15" s="63">
        <f t="shared" si="5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6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7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2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5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6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7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5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819">
        <f t="shared" si="6"/>
        <v>170000</v>
      </c>
      <c r="Y17" s="64" t="s">
        <v>410</v>
      </c>
      <c r="Z17" s="56"/>
      <c r="AB17" s="56"/>
      <c r="AC17" s="56"/>
      <c r="AD17" s="57"/>
      <c r="AE17" s="72"/>
      <c r="AF17" s="76"/>
      <c r="AG17" s="63">
        <f>SUM(AG6:AG16)</f>
        <v>2518000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5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819">
        <f t="shared" si="6"/>
        <v>50000</v>
      </c>
      <c r="Y18" s="64" t="s">
        <v>410</v>
      </c>
      <c r="Z18" s="56"/>
      <c r="AB18" s="55"/>
      <c r="AC18" s="56"/>
      <c r="AD18" s="57"/>
      <c r="AE18" s="72"/>
      <c r="AF18" s="117"/>
      <c r="AG18" s="63">
        <f t="shared" si="7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2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9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>SUM(Q6:Q18)</f>
        <v>34081000</v>
      </c>
      <c r="R19" s="408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819">
        <f t="shared" si="6"/>
        <v>20000</v>
      </c>
      <c r="Y19" s="64" t="s">
        <v>410</v>
      </c>
      <c r="Z19" s="56"/>
      <c r="AB19" s="55"/>
      <c r="AC19" s="56"/>
      <c r="AD19" s="57"/>
      <c r="AE19" s="72"/>
      <c r="AF19" s="76"/>
      <c r="AG19" s="63">
        <f t="shared" si="7"/>
        <v>0</v>
      </c>
      <c r="AH19" s="64"/>
      <c r="AI19" s="56"/>
      <c r="AK19" s="74"/>
      <c r="AL19" s="56"/>
      <c r="AM19" s="57"/>
      <c r="AN19" s="72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5"/>
        <v>0</v>
      </c>
      <c r="R20" s="408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819">
        <f t="shared" si="6"/>
        <v>6000</v>
      </c>
      <c r="Y20" s="64" t="s">
        <v>410</v>
      </c>
      <c r="Z20" s="56"/>
      <c r="AB20" s="55"/>
      <c r="AC20" s="56"/>
      <c r="AD20" s="57"/>
      <c r="AE20" s="72"/>
      <c r="AF20" s="76"/>
      <c r="AG20" s="63">
        <f t="shared" si="7"/>
        <v>0</v>
      </c>
      <c r="AH20" s="64"/>
      <c r="AI20" s="56"/>
      <c r="AK20" s="56"/>
      <c r="AL20" s="71"/>
      <c r="AM20" s="5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5"/>
        <v>0</v>
      </c>
      <c r="R21" s="408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819">
        <f t="shared" si="6"/>
        <v>10000</v>
      </c>
      <c r="Y21" s="64" t="s">
        <v>410</v>
      </c>
      <c r="Z21" s="56"/>
      <c r="AB21" s="74"/>
      <c r="AC21" s="75"/>
      <c r="AD21" s="57"/>
      <c r="AE21" s="72"/>
      <c r="AF21" s="77"/>
      <c r="AG21" s="63">
        <f t="shared" si="7"/>
        <v>0</v>
      </c>
      <c r="AH21" s="64"/>
      <c r="AI21" s="56"/>
      <c r="AK21" s="60"/>
      <c r="AL21" s="152"/>
      <c r="AM21" s="57"/>
      <c r="AN21" s="56"/>
      <c r="AO21" s="153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5"/>
        <v>0</v>
      </c>
      <c r="R22" s="408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6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7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5"/>
        <v>0</v>
      </c>
      <c r="R23" s="408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6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7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2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5"/>
        <v>0</v>
      </c>
      <c r="R24" s="408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6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7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9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5"/>
        <v>0</v>
      </c>
      <c r="R25" s="408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6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7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9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5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si="6"/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7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9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5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23">
        <v>55000</v>
      </c>
      <c r="X27" s="819">
        <f t="shared" si="6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7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9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5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6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7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9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5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si="6"/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7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9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5"/>
        <v>0</v>
      </c>
      <c r="R30" s="64"/>
      <c r="S30" s="56"/>
      <c r="T30" s="56"/>
      <c r="U30" s="57"/>
      <c r="V30" s="66" t="s">
        <v>29</v>
      </c>
      <c r="W30" s="76"/>
      <c r="X30" s="63">
        <f t="shared" si="6"/>
        <v>0</v>
      </c>
      <c r="Y30" s="408"/>
      <c r="Z30" s="56"/>
      <c r="AB30" s="56"/>
      <c r="AC30" s="56"/>
      <c r="AD30" s="57"/>
      <c r="AE30" s="72"/>
      <c r="AF30" s="62"/>
      <c r="AG30" s="63">
        <f t="shared" si="7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9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5"/>
        <v>0</v>
      </c>
      <c r="R31" s="64"/>
      <c r="S31" s="55"/>
      <c r="T31" s="56"/>
      <c r="U31" s="83"/>
      <c r="V31" s="66" t="s">
        <v>29</v>
      </c>
      <c r="W31" s="62"/>
      <c r="X31" s="63">
        <f t="shared" si="6"/>
        <v>0</v>
      </c>
      <c r="Y31" s="408"/>
      <c r="Z31" s="56"/>
      <c r="AB31" s="56"/>
      <c r="AC31" s="56"/>
      <c r="AD31" s="57"/>
      <c r="AE31" s="72"/>
      <c r="AF31" s="62"/>
      <c r="AG31" s="63">
        <f t="shared" si="7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9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5"/>
        <v>0</v>
      </c>
      <c r="R32" s="64"/>
      <c r="S32" s="56"/>
      <c r="T32" s="56"/>
      <c r="U32" s="83"/>
      <c r="V32" s="56" t="s">
        <v>29</v>
      </c>
      <c r="W32" s="77"/>
      <c r="X32" s="63">
        <f t="shared" si="6"/>
        <v>0</v>
      </c>
      <c r="Y32" s="408"/>
      <c r="Z32" s="56"/>
      <c r="AB32" s="56"/>
      <c r="AC32" s="56"/>
      <c r="AD32" s="57"/>
      <c r="AE32" s="72"/>
      <c r="AF32" s="62"/>
      <c r="AG32" s="63">
        <f t="shared" si="7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9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5"/>
        <v>0</v>
      </c>
      <c r="R33" s="64"/>
      <c r="S33" s="56"/>
      <c r="T33" s="56"/>
      <c r="U33" s="83"/>
      <c r="V33" s="56"/>
      <c r="W33" s="77"/>
      <c r="X33" s="63">
        <f>SUM(X6:X32)</f>
        <v>2112825</v>
      </c>
      <c r="Y33" s="408"/>
      <c r="Z33" s="56"/>
      <c r="AA33" s="60"/>
      <c r="AB33" s="56"/>
      <c r="AC33" s="56"/>
      <c r="AD33" s="57"/>
      <c r="AE33" s="72"/>
      <c r="AF33" s="62"/>
      <c r="AG33" s="63">
        <f t="shared" si="7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9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5"/>
        <v>0</v>
      </c>
      <c r="R34" s="64"/>
      <c r="S34" s="56"/>
      <c r="T34" s="56"/>
      <c r="U34" s="57"/>
      <c r="V34" s="72" t="s">
        <v>29</v>
      </c>
      <c r="W34" s="76"/>
      <c r="X34" s="63">
        <f t="shared" si="6"/>
        <v>0</v>
      </c>
      <c r="Y34" s="64"/>
      <c r="Z34" s="64"/>
      <c r="AB34" s="56"/>
      <c r="AC34" s="56"/>
      <c r="AD34" s="57"/>
      <c r="AE34" s="72"/>
      <c r="AF34" s="62"/>
      <c r="AG34" s="63">
        <f t="shared" si="7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9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5"/>
        <v>0</v>
      </c>
      <c r="R35" s="64"/>
      <c r="S35" s="56"/>
      <c r="T35" s="127"/>
      <c r="U35" s="57"/>
      <c r="V35" s="72" t="s">
        <v>29</v>
      </c>
      <c r="W35" s="76"/>
      <c r="X35" s="63">
        <f>SUM(X33,AG17,AP10)</f>
        <v>5500825</v>
      </c>
      <c r="Y35" s="64"/>
      <c r="Z35" s="64"/>
      <c r="AB35" s="56"/>
      <c r="AC35" s="56"/>
      <c r="AD35" s="57"/>
      <c r="AE35" s="72"/>
      <c r="AF35" s="62"/>
      <c r="AG35" s="63">
        <f t="shared" si="7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2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9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3">I36*F36</f>
        <v>0</v>
      </c>
      <c r="L36" s="68"/>
      <c r="M36" s="56"/>
      <c r="N36" s="57"/>
      <c r="O36" s="72" t="s">
        <v>29</v>
      </c>
      <c r="P36" s="62"/>
      <c r="Q36" s="63">
        <f t="shared" si="5"/>
        <v>0</v>
      </c>
      <c r="R36" s="64"/>
      <c r="S36" s="68"/>
      <c r="T36" s="56"/>
      <c r="U36" s="57"/>
      <c r="V36" s="72" t="s">
        <v>480</v>
      </c>
      <c r="W36" s="76"/>
      <c r="X36" s="63">
        <f t="shared" si="6"/>
        <v>0</v>
      </c>
      <c r="Y36" s="64"/>
      <c r="Z36" s="64"/>
      <c r="AB36" s="56"/>
      <c r="AC36" s="56"/>
      <c r="AD36" s="57"/>
      <c r="AE36" s="72"/>
      <c r="AF36" s="62"/>
      <c r="AG36" s="63">
        <f t="shared" si="7"/>
        <v>0</v>
      </c>
      <c r="AH36" s="64"/>
      <c r="AI36" s="56"/>
      <c r="AK36" s="68"/>
      <c r="AL36" s="56"/>
      <c r="AM36" s="61"/>
      <c r="AN36" s="69"/>
      <c r="AO36" s="62"/>
      <c r="AP36" s="63">
        <f t="shared" si="12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9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3"/>
        <v>0</v>
      </c>
      <c r="L37" s="55"/>
      <c r="M37" s="75"/>
      <c r="N37" s="57"/>
      <c r="O37" s="72" t="s">
        <v>29</v>
      </c>
      <c r="P37" s="76"/>
      <c r="Q37" s="63">
        <f t="shared" si="5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7"/>
        <v>0</v>
      </c>
      <c r="AH37" s="64"/>
      <c r="AI37" s="56"/>
      <c r="AK37" s="68"/>
      <c r="AL37" s="56"/>
      <c r="AM37" s="61"/>
      <c r="AN37" s="69"/>
      <c r="AO37" s="62"/>
      <c r="AP37" s="63">
        <f t="shared" si="12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9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3"/>
        <v>0</v>
      </c>
      <c r="L38" s="74"/>
      <c r="M38" s="75"/>
      <c r="N38" s="57"/>
      <c r="O38" s="72" t="s">
        <v>29</v>
      </c>
      <c r="P38" s="62"/>
      <c r="Q38" s="63">
        <f t="shared" si="5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7"/>
        <v>0</v>
      </c>
      <c r="AH38" s="64"/>
      <c r="AI38" s="56"/>
      <c r="AK38" s="68"/>
      <c r="AL38" s="56"/>
      <c r="AM38" s="61"/>
      <c r="AN38" s="69"/>
      <c r="AO38" s="62"/>
      <c r="AP38" s="63">
        <f t="shared" si="12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9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3"/>
        <v>968000</v>
      </c>
      <c r="L39" s="55"/>
      <c r="M39" s="75"/>
      <c r="N39" s="106"/>
      <c r="O39" s="72" t="s">
        <v>29</v>
      </c>
      <c r="P39" s="62"/>
      <c r="Q39" s="63">
        <f t="shared" si="5"/>
        <v>0</v>
      </c>
      <c r="R39" s="64"/>
      <c r="S39" s="55"/>
      <c r="T39" s="56"/>
      <c r="U39" s="83"/>
      <c r="V39" s="100"/>
      <c r="W39" s="76"/>
      <c r="X39" s="63">
        <f t="shared" ref="X39:X45" si="14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7"/>
        <v>0</v>
      </c>
      <c r="AH39" s="64"/>
      <c r="AI39" s="56"/>
      <c r="AK39" s="68"/>
      <c r="AL39" s="56"/>
      <c r="AM39" s="61"/>
      <c r="AN39" s="69"/>
      <c r="AO39" s="62"/>
      <c r="AP39" s="63">
        <f t="shared" si="12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3"/>
        <v>616000</v>
      </c>
      <c r="L40" s="55"/>
      <c r="M40" s="56"/>
      <c r="N40" s="129"/>
      <c r="O40" s="72" t="s">
        <v>29</v>
      </c>
      <c r="P40" s="76"/>
      <c r="Q40" s="63">
        <f t="shared" si="5"/>
        <v>0</v>
      </c>
      <c r="R40" s="64"/>
      <c r="S40" s="55"/>
      <c r="T40" s="65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7"/>
      <c r="AE40" s="72"/>
      <c r="AF40" s="62"/>
      <c r="AG40" s="63">
        <f t="shared" si="7"/>
        <v>0</v>
      </c>
      <c r="AH40" s="64"/>
      <c r="AI40" s="56"/>
      <c r="AK40" s="68"/>
      <c r="AL40" s="56"/>
      <c r="AM40" s="61"/>
      <c r="AN40" s="69"/>
      <c r="AO40" s="62"/>
      <c r="AP40" s="63">
        <f t="shared" si="12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3"/>
        <v>0</v>
      </c>
      <c r="L41" s="56"/>
      <c r="M41" s="124"/>
      <c r="N41" s="56"/>
      <c r="O41" s="72" t="s">
        <v>29</v>
      </c>
      <c r="P41" s="76"/>
      <c r="Q41" s="63">
        <f t="shared" si="5"/>
        <v>0</v>
      </c>
      <c r="R41" s="64"/>
      <c r="S41" s="55"/>
      <c r="T41" s="65"/>
      <c r="U41" s="57"/>
      <c r="V41" s="72"/>
      <c r="W41" s="76"/>
      <c r="X41" s="63">
        <f t="shared" si="14"/>
        <v>0</v>
      </c>
      <c r="Y41" s="64"/>
      <c r="Z41" s="56"/>
      <c r="AB41" s="56"/>
      <c r="AC41" s="56"/>
      <c r="AD41" s="57"/>
      <c r="AE41" s="72"/>
      <c r="AF41" s="62"/>
      <c r="AG41" s="63">
        <f t="shared" si="7"/>
        <v>0</v>
      </c>
      <c r="AH41" s="64"/>
      <c r="AI41" s="56"/>
      <c r="AK41" s="68"/>
      <c r="AL41" s="56"/>
      <c r="AM41" s="61"/>
      <c r="AN41" s="69"/>
      <c r="AO41" s="62"/>
      <c r="AP41" s="63">
        <f t="shared" si="12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3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14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7"/>
        <v>0</v>
      </c>
      <c r="AH42" s="64"/>
      <c r="AI42" s="56"/>
      <c r="AK42" s="68"/>
      <c r="AL42" s="56"/>
      <c r="AM42" s="61"/>
      <c r="AN42" s="69"/>
      <c r="AO42" s="62"/>
      <c r="AP42" s="63">
        <f t="shared" si="12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3"/>
        <v>1480000</v>
      </c>
      <c r="L43" s="68"/>
      <c r="M43" s="56"/>
      <c r="N43" s="87"/>
      <c r="O43" s="72" t="s">
        <v>29</v>
      </c>
      <c r="P43" s="76"/>
      <c r="Q43" s="63">
        <f t="shared" si="5"/>
        <v>0</v>
      </c>
      <c r="R43" s="64"/>
      <c r="S43" s="56"/>
      <c r="T43" s="56"/>
      <c r="U43" s="57"/>
      <c r="V43" s="72"/>
      <c r="W43" s="76"/>
      <c r="X43" s="63">
        <f t="shared" si="14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7"/>
        <v>0</v>
      </c>
      <c r="AH43" s="64"/>
      <c r="AI43" s="56"/>
      <c r="AK43" s="68"/>
      <c r="AL43" s="56"/>
      <c r="AM43" s="61"/>
      <c r="AN43" s="69"/>
      <c r="AO43" s="62"/>
      <c r="AP43" s="63">
        <f t="shared" si="12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3"/>
        <v>500000</v>
      </c>
      <c r="L44" s="56"/>
      <c r="M44" s="56"/>
      <c r="N44" s="57"/>
      <c r="O44" s="72" t="s">
        <v>29</v>
      </c>
      <c r="P44" s="76"/>
      <c r="Q44" s="63">
        <f t="shared" si="5"/>
        <v>0</v>
      </c>
      <c r="R44" s="64"/>
      <c r="S44" s="74"/>
      <c r="T44" s="56"/>
      <c r="U44" s="57"/>
      <c r="V44" s="72"/>
      <c r="W44" s="76"/>
      <c r="X44" s="63">
        <f t="shared" si="14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7"/>
        <v>0</v>
      </c>
      <c r="AH44" s="64"/>
      <c r="AI44" s="56"/>
      <c r="AK44" s="68"/>
      <c r="AL44" s="56"/>
      <c r="AM44" s="61"/>
      <c r="AN44" s="69"/>
      <c r="AO44" s="62"/>
      <c r="AP44" s="63">
        <f t="shared" si="12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3"/>
        <v>0</v>
      </c>
      <c r="L45" s="264"/>
      <c r="M45" s="264"/>
      <c r="N45" s="57"/>
      <c r="O45" s="72" t="s">
        <v>29</v>
      </c>
      <c r="P45" s="117"/>
      <c r="Q45" s="63">
        <f t="shared" si="5"/>
        <v>0</v>
      </c>
      <c r="R45" s="64"/>
      <c r="S45" s="55"/>
      <c r="T45" s="65"/>
      <c r="U45" s="57"/>
      <c r="V45" s="72"/>
      <c r="W45" s="76"/>
      <c r="X45" s="63">
        <f t="shared" si="14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7"/>
        <v>0</v>
      </c>
      <c r="AH45" s="64"/>
      <c r="AI45" s="56"/>
      <c r="AK45" s="68"/>
      <c r="AL45" s="56"/>
      <c r="AM45" s="61"/>
      <c r="AN45" s="69"/>
      <c r="AO45" s="62"/>
      <c r="AP45" s="63">
        <f t="shared" si="12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3"/>
        <v>0</v>
      </c>
      <c r="L46" s="56"/>
      <c r="M46" s="56"/>
      <c r="N46" s="57"/>
      <c r="O46" s="72" t="s">
        <v>29</v>
      </c>
      <c r="P46" s="62"/>
      <c r="Q46" s="63">
        <f t="shared" si="5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7"/>
        <v>0</v>
      </c>
      <c r="AH46" s="64"/>
      <c r="AI46" s="56"/>
      <c r="AK46" s="68"/>
      <c r="AL46" s="56"/>
      <c r="AM46" s="61"/>
      <c r="AN46" s="69"/>
      <c r="AO46" s="62"/>
      <c r="AP46" s="63">
        <f t="shared" si="12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3"/>
        <v>180000</v>
      </c>
      <c r="L47" s="56"/>
      <c r="M47" s="80"/>
      <c r="N47" s="57"/>
      <c r="O47" s="72" t="s">
        <v>29</v>
      </c>
      <c r="P47" s="67"/>
      <c r="Q47" s="63">
        <f t="shared" si="5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7"/>
        <v>0</v>
      </c>
      <c r="AH47" s="64"/>
      <c r="AI47" s="56"/>
      <c r="AK47" s="68"/>
      <c r="AL47" s="56"/>
      <c r="AM47" s="61"/>
      <c r="AN47" s="69"/>
      <c r="AO47" s="62"/>
      <c r="AP47" s="63">
        <f t="shared" si="12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3"/>
        <v>0</v>
      </c>
      <c r="L48" s="56"/>
      <c r="M48" s="56"/>
      <c r="N48" s="57"/>
      <c r="O48" s="72" t="s">
        <v>29</v>
      </c>
      <c r="P48" s="76"/>
      <c r="Q48" s="63">
        <f t="shared" si="5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7"/>
        <v>0</v>
      </c>
      <c r="AH48" s="64"/>
      <c r="AI48" s="56"/>
      <c r="AK48" s="68"/>
      <c r="AL48" s="56"/>
      <c r="AM48" s="61"/>
      <c r="AN48" s="69"/>
      <c r="AO48" s="62"/>
      <c r="AP48" s="63">
        <f t="shared" si="12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3"/>
        <v>800000</v>
      </c>
      <c r="L49" s="55"/>
      <c r="M49" s="56"/>
      <c r="N49" s="129"/>
      <c r="O49" s="72" t="s">
        <v>29</v>
      </c>
      <c r="P49" s="117"/>
      <c r="Q49" s="63">
        <f t="shared" si="5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08"/>
      <c r="Z49" s="56"/>
      <c r="AA49" s="134"/>
      <c r="AB49" s="56"/>
      <c r="AC49" s="56"/>
      <c r="AD49" s="57"/>
      <c r="AE49" s="72"/>
      <c r="AF49" s="62"/>
      <c r="AG49" s="63">
        <f t="shared" si="7"/>
        <v>0</v>
      </c>
      <c r="AH49" s="64"/>
      <c r="AI49" s="56"/>
      <c r="AK49" s="68"/>
      <c r="AL49" s="56"/>
      <c r="AM49" s="61"/>
      <c r="AN49" s="69"/>
      <c r="AO49" s="62"/>
      <c r="AP49" s="63">
        <f t="shared" si="12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3"/>
        <v>0</v>
      </c>
      <c r="L50" s="55"/>
      <c r="M50" s="56"/>
      <c r="N50" s="129"/>
      <c r="O50" s="72" t="s">
        <v>29</v>
      </c>
      <c r="P50" s="117"/>
      <c r="Q50" s="63">
        <f t="shared" si="5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7"/>
        <v>0</v>
      </c>
      <c r="AH50" s="64"/>
      <c r="AI50" s="56"/>
      <c r="AK50" s="68"/>
      <c r="AL50" s="56"/>
      <c r="AM50" s="61"/>
      <c r="AN50" s="69"/>
      <c r="AO50" s="62"/>
      <c r="AP50" s="63">
        <f t="shared" si="12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3"/>
        <v>220000</v>
      </c>
      <c r="L51" s="55"/>
      <c r="M51" s="56"/>
      <c r="N51" s="129"/>
      <c r="O51" s="72" t="s">
        <v>29</v>
      </c>
      <c r="P51" s="117"/>
      <c r="Q51" s="63">
        <f t="shared" si="5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08"/>
      <c r="Z51" s="56"/>
      <c r="AA51" s="93"/>
      <c r="AB51" s="56"/>
      <c r="AC51" s="56"/>
      <c r="AD51" s="57"/>
      <c r="AE51" s="72"/>
      <c r="AF51" s="62"/>
      <c r="AG51" s="63">
        <f t="shared" si="7"/>
        <v>0</v>
      </c>
      <c r="AH51" s="64"/>
      <c r="AI51" s="56"/>
      <c r="AK51" s="56"/>
      <c r="AL51" s="56"/>
      <c r="AM51" s="61"/>
      <c r="AN51" s="69"/>
      <c r="AO51" s="62"/>
      <c r="AP51" s="63">
        <f t="shared" si="12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3"/>
        <v>0</v>
      </c>
      <c r="L52" s="55"/>
      <c r="M52" s="56"/>
      <c r="N52" s="129"/>
      <c r="O52" s="72" t="s">
        <v>29</v>
      </c>
      <c r="P52" s="117"/>
      <c r="Q52" s="63">
        <f t="shared" si="5"/>
        <v>0</v>
      </c>
      <c r="R52" s="64"/>
      <c r="S52" s="81"/>
      <c r="T52" s="56"/>
      <c r="U52" s="57"/>
      <c r="V52" s="72"/>
      <c r="W52" s="76"/>
      <c r="X52" s="63"/>
      <c r="Y52" s="408"/>
      <c r="Z52" s="56"/>
      <c r="AB52" s="56"/>
      <c r="AC52" s="56"/>
      <c r="AD52" s="57"/>
      <c r="AE52" s="72"/>
      <c r="AF52" s="62"/>
      <c r="AG52" s="63">
        <f t="shared" si="7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3"/>
        <v>110000</v>
      </c>
      <c r="L53" s="55"/>
      <c r="M53" s="56"/>
      <c r="N53" s="129"/>
      <c r="O53" s="72" t="s">
        <v>29</v>
      </c>
      <c r="P53" s="117"/>
      <c r="Q53" s="63">
        <f t="shared" si="5"/>
        <v>0</v>
      </c>
      <c r="R53" s="64"/>
      <c r="S53" s="56"/>
      <c r="T53" s="56"/>
      <c r="U53" s="57"/>
      <c r="V53" s="72"/>
      <c r="W53" s="76"/>
      <c r="X53" s="63">
        <f t="shared" ref="X53:X113" si="15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7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3"/>
        <v>2275000</v>
      </c>
      <c r="L54" s="55"/>
      <c r="M54" s="56"/>
      <c r="N54" s="699"/>
      <c r="O54" s="72" t="s">
        <v>29</v>
      </c>
      <c r="P54" s="117"/>
      <c r="Q54" s="63">
        <f t="shared" si="5"/>
        <v>0</v>
      </c>
      <c r="R54" s="64"/>
      <c r="S54" s="56"/>
      <c r="T54" s="56"/>
      <c r="U54" s="57"/>
      <c r="V54" s="152"/>
      <c r="W54" s="76"/>
      <c r="X54" s="712">
        <f t="shared" si="15"/>
        <v>0</v>
      </c>
      <c r="Y54" s="64"/>
      <c r="Z54" s="56"/>
      <c r="AB54" s="56"/>
      <c r="AC54" s="56"/>
      <c r="AD54" s="57"/>
      <c r="AE54" s="72"/>
      <c r="AF54" s="62"/>
      <c r="AG54" s="63">
        <f t="shared" si="7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3"/>
        <v>0</v>
      </c>
      <c r="L55" s="55"/>
      <c r="M55" s="56"/>
      <c r="N55" s="129"/>
      <c r="O55" s="72" t="s">
        <v>29</v>
      </c>
      <c r="P55" s="117"/>
      <c r="Q55" s="63">
        <f t="shared" si="5"/>
        <v>0</v>
      </c>
      <c r="R55" s="64"/>
      <c r="S55" s="55"/>
      <c r="T55" s="65"/>
      <c r="U55" s="57"/>
      <c r="V55" s="68"/>
      <c r="W55" s="76"/>
      <c r="X55" s="471">
        <f t="shared" si="15"/>
        <v>0</v>
      </c>
      <c r="Y55" s="64"/>
      <c r="Z55" s="56"/>
      <c r="AB55" s="56"/>
      <c r="AC55" s="56"/>
      <c r="AD55" s="57"/>
      <c r="AE55" s="72"/>
      <c r="AF55" s="62"/>
      <c r="AG55" s="63">
        <f t="shared" si="7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3"/>
        <v>1716000</v>
      </c>
      <c r="L56" s="55"/>
      <c r="M56" s="56"/>
      <c r="N56" s="129"/>
      <c r="O56" s="72" t="s">
        <v>29</v>
      </c>
      <c r="P56" s="117"/>
      <c r="Q56" s="63">
        <f t="shared" si="5"/>
        <v>0</v>
      </c>
      <c r="R56" s="64"/>
      <c r="S56" s="74"/>
      <c r="T56" s="56"/>
      <c r="U56" s="57"/>
      <c r="V56" s="72"/>
      <c r="W56" s="62"/>
      <c r="X56" s="63">
        <f t="shared" si="15"/>
        <v>0</v>
      </c>
      <c r="Y56" s="64"/>
      <c r="Z56" s="56"/>
      <c r="AB56" s="56"/>
      <c r="AC56" s="56"/>
      <c r="AD56" s="57"/>
      <c r="AE56" s="72"/>
      <c r="AF56" s="62"/>
      <c r="AG56" s="63">
        <f t="shared" si="7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3"/>
        <v>0</v>
      </c>
      <c r="L57" s="56"/>
      <c r="M57" s="56"/>
      <c r="N57" s="129"/>
      <c r="O57" s="72" t="s">
        <v>29</v>
      </c>
      <c r="P57" s="62"/>
      <c r="Q57" s="63">
        <f t="shared" si="5"/>
        <v>0</v>
      </c>
      <c r="R57" s="64"/>
      <c r="S57" s="264"/>
      <c r="T57" s="264"/>
      <c r="U57" s="469"/>
      <c r="V57" s="562"/>
      <c r="W57" s="753"/>
      <c r="X57" s="63">
        <f t="shared" si="15"/>
        <v>0</v>
      </c>
      <c r="Y57" s="64"/>
      <c r="Z57" s="56"/>
      <c r="AB57" s="56"/>
      <c r="AC57" s="56"/>
      <c r="AD57" s="57"/>
      <c r="AE57" s="72"/>
      <c r="AF57" s="62"/>
      <c r="AG57" s="63">
        <f t="shared" si="7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3"/>
        <v>0</v>
      </c>
      <c r="L58" s="56"/>
      <c r="M58" s="56"/>
      <c r="N58" s="130"/>
      <c r="O58" s="72" t="s">
        <v>29</v>
      </c>
      <c r="P58" s="131"/>
      <c r="Q58" s="63">
        <f t="shared" si="5"/>
        <v>0</v>
      </c>
      <c r="R58" s="64"/>
      <c r="S58" s="56"/>
      <c r="T58" s="56"/>
      <c r="U58" s="61"/>
      <c r="V58" s="72"/>
      <c r="W58" s="76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3"/>
        <v>0</v>
      </c>
      <c r="L59" s="55"/>
      <c r="M59" s="56"/>
      <c r="N59" s="129"/>
      <c r="O59" s="72" t="s">
        <v>29</v>
      </c>
      <c r="P59" s="62"/>
      <c r="Q59" s="63">
        <f t="shared" si="5"/>
        <v>0</v>
      </c>
      <c r="R59" s="64"/>
      <c r="S59" s="56"/>
      <c r="T59" s="56"/>
      <c r="U59" s="83"/>
      <c r="V59" s="56"/>
      <c r="W59" s="77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3"/>
        <v>80000</v>
      </c>
      <c r="L60" s="55"/>
      <c r="M60" s="56"/>
      <c r="N60" s="120"/>
      <c r="O60" s="72" t="s">
        <v>29</v>
      </c>
      <c r="P60" s="121"/>
      <c r="Q60" s="63">
        <f t="shared" si="5"/>
        <v>0</v>
      </c>
      <c r="R60" s="64"/>
      <c r="S60" s="56"/>
      <c r="T60" s="56"/>
      <c r="U60" s="83"/>
      <c r="V60" s="56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3"/>
        <v>0</v>
      </c>
      <c r="L61" s="56"/>
      <c r="M61" s="80"/>
      <c r="N61" s="116"/>
      <c r="O61" s="72" t="s">
        <v>29</v>
      </c>
      <c r="P61" s="117"/>
      <c r="Q61" s="63">
        <f t="shared" si="5"/>
        <v>0</v>
      </c>
      <c r="R61" s="64"/>
      <c r="S61" s="56"/>
      <c r="T61" s="56"/>
      <c r="U61" s="57"/>
      <c r="V61" s="56"/>
      <c r="W61" s="59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3"/>
        <v>288000</v>
      </c>
      <c r="L62" s="56"/>
      <c r="M62" s="80"/>
      <c r="N62" s="120"/>
      <c r="O62" s="72" t="s">
        <v>29</v>
      </c>
      <c r="P62" s="121"/>
      <c r="Q62" s="63">
        <f t="shared" si="5"/>
        <v>0</v>
      </c>
      <c r="R62" s="64"/>
      <c r="S62" s="74"/>
      <c r="T62" s="56"/>
      <c r="U62" s="57"/>
      <c r="V62" s="72"/>
      <c r="W62" s="76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3"/>
        <v>312000</v>
      </c>
      <c r="L63" s="81"/>
      <c r="M63" s="80"/>
      <c r="N63" s="57"/>
      <c r="O63" s="72" t="s">
        <v>29</v>
      </c>
      <c r="P63" s="77"/>
      <c r="Q63" s="63">
        <f t="shared" si="5"/>
        <v>0</v>
      </c>
      <c r="R63" s="64"/>
      <c r="S63" s="55"/>
      <c r="T63" s="56"/>
      <c r="U63" s="57"/>
      <c r="V63" s="72"/>
      <c r="W63" s="67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3"/>
        <v>414000</v>
      </c>
      <c r="L64" s="56"/>
      <c r="M64" s="56"/>
      <c r="N64" s="57"/>
      <c r="O64" s="72" t="s">
        <v>29</v>
      </c>
      <c r="P64" s="62"/>
      <c r="Q64" s="63">
        <f t="shared" si="5"/>
        <v>0</v>
      </c>
      <c r="R64" s="64"/>
      <c r="S64" s="55"/>
      <c r="T64" s="56"/>
      <c r="U64" s="57"/>
      <c r="V64" s="72"/>
      <c r="W64" s="67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3"/>
        <v>125000</v>
      </c>
      <c r="L65" s="56"/>
      <c r="M65" s="137"/>
      <c r="N65" s="138"/>
      <c r="O65" s="72" t="s">
        <v>29</v>
      </c>
      <c r="P65" s="139"/>
      <c r="Q65" s="63">
        <f t="shared" si="5"/>
        <v>0</v>
      </c>
      <c r="R65" s="64"/>
      <c r="S65" s="55"/>
      <c r="T65" s="75"/>
      <c r="U65" s="57"/>
      <c r="V65" s="68"/>
      <c r="W65" s="77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3"/>
        <v>675000</v>
      </c>
      <c r="L66" s="56"/>
      <c r="M66" s="137"/>
      <c r="N66" s="140"/>
      <c r="O66" s="56"/>
      <c r="P66" s="141"/>
      <c r="Q66" s="63">
        <f t="shared" si="5"/>
        <v>0</v>
      </c>
      <c r="R66" s="64"/>
      <c r="S66" s="56"/>
      <c r="T66" s="56"/>
      <c r="U66" s="57"/>
      <c r="V66" s="69"/>
      <c r="W66" s="77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3"/>
        <v>0</v>
      </c>
      <c r="L67" s="56"/>
      <c r="M67" s="137"/>
      <c r="N67" s="140"/>
      <c r="O67" s="56"/>
      <c r="P67" s="141"/>
      <c r="Q67" s="63">
        <f t="shared" ref="Q67:Q115" si="16">P68*N68</f>
        <v>0</v>
      </c>
      <c r="R67" s="64"/>
      <c r="S67" s="56"/>
      <c r="T67" s="56"/>
      <c r="U67" s="83"/>
      <c r="V67" s="56"/>
      <c r="W67" s="77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3"/>
        <v>1541475</v>
      </c>
      <c r="L68" s="56"/>
      <c r="M68" s="137"/>
      <c r="N68" s="116"/>
      <c r="O68" s="56"/>
      <c r="P68" s="117"/>
      <c r="Q68" s="63">
        <f t="shared" si="16"/>
        <v>0</v>
      </c>
      <c r="R68" s="64"/>
      <c r="S68" s="55"/>
      <c r="T68" s="56"/>
      <c r="U68" s="57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16"/>
        <v>0</v>
      </c>
      <c r="R69" s="64"/>
      <c r="S69" s="56"/>
      <c r="T69" s="80"/>
      <c r="U69" s="83"/>
      <c r="V69" s="81" t="s">
        <v>25</v>
      </c>
      <c r="W69" s="77"/>
      <c r="X69" s="204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3"/>
        <v>1500000</v>
      </c>
      <c r="L70" s="56"/>
      <c r="M70" s="137"/>
      <c r="N70" s="138"/>
      <c r="O70" s="56"/>
      <c r="P70" s="139"/>
      <c r="Q70" s="63">
        <f t="shared" si="16"/>
        <v>0</v>
      </c>
      <c r="R70" s="64"/>
      <c r="S70" s="56"/>
      <c r="T70" s="56"/>
      <c r="U70" s="56"/>
      <c r="V70" s="56" t="s">
        <v>25</v>
      </c>
      <c r="W70" s="56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3"/>
        <v>500000</v>
      </c>
      <c r="L71" s="56"/>
      <c r="M71" s="137"/>
      <c r="N71" s="116"/>
      <c r="O71" s="56"/>
      <c r="P71" s="117"/>
      <c r="Q71" s="63">
        <f t="shared" si="16"/>
        <v>0</v>
      </c>
      <c r="R71" s="64"/>
      <c r="S71" s="55"/>
      <c r="T71" s="56"/>
      <c r="U71" s="57"/>
      <c r="V71" s="72" t="s">
        <v>29</v>
      </c>
      <c r="W71" s="117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3"/>
        <v>0</v>
      </c>
      <c r="L72" s="56"/>
      <c r="M72" s="137"/>
      <c r="N72" s="116"/>
      <c r="O72" s="56"/>
      <c r="P72" s="117"/>
      <c r="Q72" s="63">
        <f t="shared" si="16"/>
        <v>0</v>
      </c>
      <c r="R72" s="64"/>
      <c r="S72" s="56"/>
      <c r="T72" s="71"/>
      <c r="U72" s="57"/>
      <c r="V72" s="72" t="s">
        <v>29</v>
      </c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si="13"/>
        <v>0</v>
      </c>
      <c r="L73" s="56"/>
      <c r="M73" s="137"/>
      <c r="N73" s="116"/>
      <c r="O73" s="56"/>
      <c r="P73" s="117"/>
      <c r="Q73" s="63">
        <f t="shared" si="16"/>
        <v>0</v>
      </c>
      <c r="R73" s="64"/>
      <c r="S73" s="74"/>
      <c r="T73" s="56"/>
      <c r="U73" s="57"/>
      <c r="V73" s="72" t="s">
        <v>25</v>
      </c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3"/>
        <v>0</v>
      </c>
      <c r="L74" s="56"/>
      <c r="M74" s="56"/>
      <c r="N74" s="107"/>
      <c r="O74" s="56"/>
      <c r="P74" s="58"/>
      <c r="Q74" s="63">
        <f t="shared" si="16"/>
        <v>0</v>
      </c>
      <c r="R74" s="56"/>
      <c r="S74" s="56"/>
      <c r="T74" s="56"/>
      <c r="U74" s="61"/>
      <c r="V74" s="72"/>
      <c r="W74" s="76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3"/>
        <v>1398250</v>
      </c>
      <c r="L75" s="56"/>
      <c r="M75" s="56"/>
      <c r="N75" s="56"/>
      <c r="O75" s="56"/>
      <c r="P75" s="58"/>
      <c r="Q75" s="63">
        <f t="shared" si="16"/>
        <v>0</v>
      </c>
      <c r="R75" s="56"/>
      <c r="S75" s="56"/>
      <c r="T75" s="56"/>
      <c r="U75" s="57"/>
      <c r="V75" s="72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3"/>
        <v>80000</v>
      </c>
      <c r="L76" s="56"/>
      <c r="M76" s="56"/>
      <c r="N76" s="56"/>
      <c r="O76" s="56"/>
      <c r="P76" s="58"/>
      <c r="Q76" s="63">
        <f t="shared" si="16"/>
        <v>0</v>
      </c>
      <c r="R76" s="56"/>
      <c r="S76" s="56"/>
      <c r="T76" s="56"/>
      <c r="U76" s="129"/>
      <c r="V76" s="72"/>
      <c r="W76" s="117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3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57"/>
      <c r="V77" s="72"/>
      <c r="W77" s="76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3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81"/>
      <c r="T78" s="71"/>
      <c r="U78" s="57"/>
      <c r="V78" s="72"/>
      <c r="W78" s="62"/>
      <c r="X78" s="63">
        <f t="shared" si="1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3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57"/>
      <c r="V79" s="72"/>
      <c r="W79" s="77"/>
      <c r="X79" s="63">
        <f t="shared" si="1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3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74"/>
      <c r="T80" s="56"/>
      <c r="U80" s="57"/>
      <c r="V80" s="72"/>
      <c r="W80" s="62"/>
      <c r="X80" s="63">
        <f t="shared" si="1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3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29"/>
      <c r="V81" s="72"/>
      <c r="W81" s="117"/>
      <c r="X81" s="63">
        <f t="shared" si="1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3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81"/>
      <c r="W82" s="77"/>
      <c r="X82" s="63">
        <f t="shared" si="1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3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5"/>
      <c r="U83" s="57"/>
      <c r="V83" s="66"/>
      <c r="W83" s="62"/>
      <c r="X83" s="63">
        <f t="shared" si="1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3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3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61"/>
      <c r="V85" s="72"/>
      <c r="W85" s="62"/>
      <c r="X85" s="63">
        <f t="shared" si="1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3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69"/>
      <c r="W86" s="77"/>
      <c r="X86" s="63">
        <f t="shared" si="1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3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72"/>
      <c r="U87" s="699"/>
      <c r="V87" s="72"/>
      <c r="W87" s="117"/>
      <c r="X87" s="63">
        <f t="shared" si="1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3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3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62"/>
      <c r="X89" s="63">
        <f t="shared" si="1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3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5"/>
      <c r="T90" s="56"/>
      <c r="U90" s="57"/>
      <c r="V90" s="72"/>
      <c r="W90" s="117"/>
      <c r="X90" s="63">
        <f t="shared" si="1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3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129"/>
      <c r="V91" s="72"/>
      <c r="W91" s="117"/>
      <c r="X91" s="63">
        <f t="shared" si="1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3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18">D93*F93</f>
        <v>7942000</v>
      </c>
      <c r="H93" s="2">
        <v>45196</v>
      </c>
      <c r="I93" s="57">
        <v>103</v>
      </c>
      <c r="J93" s="151" t="s">
        <v>203</v>
      </c>
      <c r="K93" s="59">
        <f t="shared" si="13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7"/>
      <c r="V93" s="72"/>
      <c r="W93" s="62"/>
      <c r="X93" s="63">
        <f t="shared" si="1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18"/>
        <v>1200000</v>
      </c>
      <c r="H94" s="85" t="s">
        <v>173</v>
      </c>
      <c r="I94" s="57"/>
      <c r="J94" s="151" t="s">
        <v>29</v>
      </c>
      <c r="K94" s="59">
        <f t="shared" si="13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/>
      <c r="U94" s="57"/>
      <c r="V94" s="72"/>
      <c r="W94" s="62"/>
      <c r="X94" s="63">
        <f t="shared" si="1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18"/>
        <v>6855200</v>
      </c>
      <c r="H95" s="79">
        <v>45202</v>
      </c>
      <c r="I95" s="57">
        <v>142</v>
      </c>
      <c r="J95" s="151" t="s">
        <v>203</v>
      </c>
      <c r="K95" s="59">
        <f t="shared" si="13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61"/>
      <c r="V95" s="72"/>
      <c r="W95" s="62"/>
      <c r="X95" s="63">
        <f t="shared" si="1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3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95"/>
      <c r="T96" s="56"/>
      <c r="U96" s="83"/>
      <c r="V96" s="72"/>
      <c r="W96" s="77"/>
      <c r="X96" s="63">
        <f t="shared" si="1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56"/>
      <c r="V97" s="72"/>
      <c r="W97" s="58"/>
      <c r="X97" s="63">
        <f t="shared" si="1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18"/>
        <v>192000</v>
      </c>
      <c r="H98" s="114">
        <v>45020</v>
      </c>
      <c r="I98" s="155">
        <v>1</v>
      </c>
      <c r="J98" s="65" t="s">
        <v>25</v>
      </c>
      <c r="K98" s="59">
        <f t="shared" si="13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62"/>
      <c r="X98" s="63">
        <f t="shared" si="1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18"/>
        <v>280000</v>
      </c>
      <c r="H99" s="156">
        <v>44007</v>
      </c>
      <c r="I99" s="57">
        <v>1</v>
      </c>
      <c r="J99" s="65" t="s">
        <v>25</v>
      </c>
      <c r="K99" s="59">
        <f t="shared" si="13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18"/>
        <v>690000</v>
      </c>
      <c r="H100" s="157" t="s">
        <v>228</v>
      </c>
      <c r="I100" s="57">
        <v>1</v>
      </c>
      <c r="J100" s="65" t="s">
        <v>25</v>
      </c>
      <c r="K100" s="59">
        <f t="shared" si="13"/>
        <v>690000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55"/>
      <c r="T100" s="56"/>
      <c r="U100" s="57"/>
      <c r="V100" s="72"/>
      <c r="W100" s="62"/>
      <c r="X100" s="63">
        <f t="shared" si="1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18"/>
        <v>2322378</v>
      </c>
      <c r="H101" s="79">
        <v>45210</v>
      </c>
      <c r="I101" s="57">
        <v>2</v>
      </c>
      <c r="J101" s="65" t="s">
        <v>25</v>
      </c>
      <c r="K101" s="59">
        <f t="shared" si="13"/>
        <v>516084</v>
      </c>
      <c r="L101" s="56"/>
      <c r="M101" s="56"/>
      <c r="N101" s="56"/>
      <c r="O101" s="56"/>
      <c r="P101" s="56"/>
      <c r="Q101" s="63">
        <f t="shared" si="16"/>
        <v>0</v>
      </c>
      <c r="R101" s="56"/>
      <c r="S101" s="56"/>
      <c r="T101" s="74"/>
      <c r="U101" s="57"/>
      <c r="V101" s="72"/>
      <c r="W101" s="77"/>
      <c r="X101" s="63">
        <f t="shared" si="1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1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19">I102*F102</f>
        <v>1125340</v>
      </c>
      <c r="L102" s="56"/>
      <c r="M102" s="56"/>
      <c r="N102" s="56"/>
      <c r="O102" s="56"/>
      <c r="P102" s="56"/>
      <c r="Q102" s="63">
        <f t="shared" si="16"/>
        <v>0</v>
      </c>
      <c r="R102" s="56"/>
      <c r="S102" s="55"/>
      <c r="T102" s="75"/>
      <c r="U102" s="57"/>
      <c r="V102" s="72"/>
      <c r="W102" s="76"/>
      <c r="X102" s="63">
        <f t="shared" si="1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18"/>
        <v>1830200</v>
      </c>
      <c r="H103" s="79">
        <v>45176</v>
      </c>
      <c r="I103" s="57">
        <v>5</v>
      </c>
      <c r="J103" s="65" t="s">
        <v>25</v>
      </c>
      <c r="K103" s="59">
        <f t="shared" si="19"/>
        <v>915100</v>
      </c>
      <c r="L103" s="56"/>
      <c r="M103" s="56"/>
      <c r="N103" s="56"/>
      <c r="O103" s="56"/>
      <c r="P103" s="56"/>
      <c r="Q103" s="63">
        <f t="shared" si="16"/>
        <v>0</v>
      </c>
      <c r="R103" s="56"/>
      <c r="S103" s="56"/>
      <c r="T103" s="71"/>
      <c r="U103" s="699"/>
      <c r="V103" s="72"/>
      <c r="W103" s="62"/>
      <c r="X103" s="63">
        <f t="shared" si="1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18"/>
        <v>1707516</v>
      </c>
      <c r="H104" s="79">
        <v>45210</v>
      </c>
      <c r="I104" s="57">
        <v>4</v>
      </c>
      <c r="J104" s="65" t="s">
        <v>25</v>
      </c>
      <c r="K104" s="59">
        <f t="shared" si="19"/>
        <v>758896</v>
      </c>
      <c r="L104" s="56"/>
      <c r="M104" s="56"/>
      <c r="N104" s="56"/>
      <c r="O104" s="56"/>
      <c r="P104" s="56"/>
      <c r="Q104" s="63">
        <f t="shared" si="16"/>
        <v>0</v>
      </c>
      <c r="R104" s="56"/>
      <c r="S104" s="56"/>
      <c r="T104" s="56"/>
      <c r="U104" s="57"/>
      <c r="V104" s="72"/>
      <c r="W104" s="77"/>
      <c r="X104" s="63">
        <f t="shared" si="1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18"/>
        <v>125000</v>
      </c>
      <c r="H105" s="79">
        <v>45136</v>
      </c>
      <c r="I105" s="57">
        <v>0</v>
      </c>
      <c r="J105" s="65" t="s">
        <v>25</v>
      </c>
      <c r="K105" s="59">
        <f t="shared" si="19"/>
        <v>0</v>
      </c>
      <c r="L105" s="56"/>
      <c r="M105" s="56"/>
      <c r="N105" s="56"/>
      <c r="O105" s="56"/>
      <c r="P105" s="56"/>
      <c r="Q105" s="63">
        <f t="shared" si="16"/>
        <v>0</v>
      </c>
      <c r="R105" s="56"/>
      <c r="S105" s="56"/>
      <c r="T105" s="56"/>
      <c r="U105" s="61"/>
      <c r="V105" s="72"/>
      <c r="W105" s="76"/>
      <c r="X105" s="63">
        <f t="shared" si="1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18"/>
        <v>450000</v>
      </c>
      <c r="H106" s="61"/>
      <c r="I106" s="57">
        <v>1</v>
      </c>
      <c r="J106" s="65" t="s">
        <v>25</v>
      </c>
      <c r="K106" s="59">
        <f t="shared" si="19"/>
        <v>225000</v>
      </c>
      <c r="L106" s="56"/>
      <c r="M106" s="56"/>
      <c r="N106" s="56"/>
      <c r="O106" s="56"/>
      <c r="P106" s="56"/>
      <c r="Q106" s="63">
        <f t="shared" si="16"/>
        <v>0</v>
      </c>
      <c r="R106" s="56"/>
      <c r="S106" s="55"/>
      <c r="T106" s="56"/>
      <c r="U106" s="57"/>
      <c r="V106" s="72"/>
      <c r="W106" s="76"/>
      <c r="X106" s="63">
        <f t="shared" si="1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18"/>
        <v>362500</v>
      </c>
      <c r="H107" s="79">
        <v>45205</v>
      </c>
      <c r="I107" s="57">
        <v>0</v>
      </c>
      <c r="J107" s="65" t="s">
        <v>25</v>
      </c>
      <c r="K107" s="59">
        <f t="shared" si="19"/>
        <v>0</v>
      </c>
      <c r="L107" s="56"/>
      <c r="M107" s="56"/>
      <c r="N107" s="56"/>
      <c r="O107" s="56"/>
      <c r="P107" s="56"/>
      <c r="Q107" s="63">
        <f t="shared" si="16"/>
        <v>0</v>
      </c>
      <c r="R107" s="56"/>
      <c r="S107" s="56"/>
      <c r="T107" s="71"/>
      <c r="U107" s="699"/>
      <c r="V107" s="72"/>
      <c r="W107" s="62"/>
      <c r="X107" s="63">
        <f t="shared" si="1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18"/>
        <v>110000</v>
      </c>
      <c r="H108" s="103" t="s">
        <v>244</v>
      </c>
      <c r="I108" s="57"/>
      <c r="J108" s="65" t="s">
        <v>25</v>
      </c>
      <c r="K108" s="59">
        <f t="shared" si="19"/>
        <v>0</v>
      </c>
      <c r="L108" s="56"/>
      <c r="M108" s="56"/>
      <c r="N108" s="56"/>
      <c r="O108" s="56"/>
      <c r="P108" s="56"/>
      <c r="Q108" s="63">
        <f t="shared" si="16"/>
        <v>0</v>
      </c>
      <c r="R108" s="56"/>
      <c r="S108" s="55"/>
      <c r="T108" s="56"/>
      <c r="U108" s="700"/>
      <c r="V108" s="72"/>
      <c r="W108" s="76"/>
      <c r="X108" s="63">
        <f t="shared" si="1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18"/>
        <v>180000</v>
      </c>
      <c r="H109" s="103" t="s">
        <v>244</v>
      </c>
      <c r="I109" s="57"/>
      <c r="J109" s="65" t="s">
        <v>25</v>
      </c>
      <c r="K109" s="59">
        <f t="shared" si="19"/>
        <v>0</v>
      </c>
      <c r="L109" s="56"/>
      <c r="M109" s="56"/>
      <c r="N109" s="56"/>
      <c r="O109" s="56"/>
      <c r="P109" s="56"/>
      <c r="Q109" s="63">
        <f t="shared" si="16"/>
        <v>0</v>
      </c>
      <c r="R109" s="56"/>
      <c r="S109" s="55"/>
      <c r="T109" s="75"/>
      <c r="U109" s="61"/>
      <c r="V109" s="72"/>
      <c r="W109" s="77"/>
      <c r="X109" s="63">
        <f t="shared" si="15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18"/>
        <v>4680000</v>
      </c>
      <c r="H110" s="2">
        <v>45181</v>
      </c>
      <c r="I110" s="57">
        <v>4</v>
      </c>
      <c r="J110" s="65" t="s">
        <v>25</v>
      </c>
      <c r="K110" s="59">
        <f t="shared" si="19"/>
        <v>3120000</v>
      </c>
      <c r="L110" s="56"/>
      <c r="M110" s="56"/>
      <c r="N110" s="56"/>
      <c r="O110" s="56"/>
      <c r="P110" s="56"/>
      <c r="Q110" s="63">
        <f t="shared" si="16"/>
        <v>0</v>
      </c>
      <c r="R110" s="56"/>
      <c r="S110" s="55"/>
      <c r="T110" s="71"/>
      <c r="U110" s="699"/>
      <c r="V110" s="72"/>
      <c r="W110" s="62"/>
      <c r="X110" s="63">
        <f t="shared" si="15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18"/>
        <v>5460000</v>
      </c>
      <c r="H111" s="79">
        <v>45181</v>
      </c>
      <c r="I111" s="57">
        <v>5</v>
      </c>
      <c r="J111" s="65" t="s">
        <v>25</v>
      </c>
      <c r="K111" s="59">
        <f t="shared" si="19"/>
        <v>3900000</v>
      </c>
      <c r="L111" s="56"/>
      <c r="M111" s="56"/>
      <c r="N111" s="56"/>
      <c r="O111" s="56"/>
      <c r="P111" s="56"/>
      <c r="Q111" s="63">
        <f t="shared" si="16"/>
        <v>0</v>
      </c>
      <c r="R111" s="56"/>
      <c r="S111" s="55"/>
      <c r="T111" s="71"/>
      <c r="U111" s="699"/>
      <c r="V111" s="72"/>
      <c r="W111" s="62"/>
      <c r="X111" s="63">
        <f t="shared" si="15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18"/>
        <v>690000</v>
      </c>
      <c r="H112" s="123" t="s">
        <v>252</v>
      </c>
      <c r="I112" s="57">
        <v>1</v>
      </c>
      <c r="J112" s="65" t="s">
        <v>25</v>
      </c>
      <c r="K112" s="59">
        <f t="shared" si="19"/>
        <v>690000</v>
      </c>
      <c r="L112" s="56"/>
      <c r="M112" s="56"/>
      <c r="N112" s="56"/>
      <c r="O112" s="56"/>
      <c r="P112" s="56"/>
      <c r="Q112" s="63">
        <f t="shared" si="16"/>
        <v>0</v>
      </c>
      <c r="R112" s="56"/>
      <c r="S112" s="55"/>
      <c r="T112" s="71"/>
      <c r="U112" s="699"/>
      <c r="V112" s="72"/>
      <c r="W112" s="62"/>
      <c r="X112" s="63">
        <f t="shared" si="15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18"/>
        <v>1960000</v>
      </c>
      <c r="H113" s="57" t="s">
        <v>255</v>
      </c>
      <c r="I113" s="57">
        <v>0</v>
      </c>
      <c r="J113" s="65" t="s">
        <v>25</v>
      </c>
      <c r="K113" s="59">
        <f t="shared" si="19"/>
        <v>0</v>
      </c>
      <c r="L113" s="56"/>
      <c r="M113" s="56"/>
      <c r="N113" s="56"/>
      <c r="O113" s="56"/>
      <c r="P113" s="56"/>
      <c r="Q113" s="63">
        <f t="shared" si="16"/>
        <v>0</v>
      </c>
      <c r="R113" s="56"/>
      <c r="S113" s="55"/>
      <c r="T113" s="71"/>
      <c r="U113" s="699"/>
      <c r="V113" s="72"/>
      <c r="W113" s="62"/>
      <c r="X113" s="63">
        <f t="shared" si="15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18"/>
        <v>680000</v>
      </c>
      <c r="H114" s="174" t="s">
        <v>153</v>
      </c>
      <c r="I114" s="57"/>
      <c r="J114" s="65" t="s">
        <v>25</v>
      </c>
      <c r="K114" s="59">
        <f t="shared" si="19"/>
        <v>0</v>
      </c>
      <c r="L114" s="56"/>
      <c r="M114" s="56"/>
      <c r="N114" s="56"/>
      <c r="O114" s="56"/>
      <c r="P114" s="56"/>
      <c r="Q114" s="63">
        <f t="shared" si="16"/>
        <v>0</v>
      </c>
      <c r="R114" s="56"/>
      <c r="S114" s="55"/>
      <c r="T114" s="71"/>
      <c r="U114" s="699"/>
      <c r="V114" s="72"/>
      <c r="W114" s="62"/>
      <c r="X114" s="63">
        <f t="shared" ref="X114:X149" si="20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18"/>
        <v>160000</v>
      </c>
      <c r="H115" s="115">
        <v>45018</v>
      </c>
      <c r="I115" s="57">
        <v>20</v>
      </c>
      <c r="J115" s="65" t="s">
        <v>25</v>
      </c>
      <c r="K115" s="59">
        <f t="shared" si="19"/>
        <v>80000</v>
      </c>
      <c r="L115" s="56"/>
      <c r="M115" s="56"/>
      <c r="N115" s="56"/>
      <c r="O115" s="56"/>
      <c r="P115" s="56"/>
      <c r="Q115" s="63">
        <f t="shared" si="16"/>
        <v>0</v>
      </c>
      <c r="R115" s="56"/>
      <c r="S115" s="55"/>
      <c r="T115" s="71"/>
      <c r="U115" s="699"/>
      <c r="V115" s="72"/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18"/>
        <v>1000000</v>
      </c>
      <c r="H116" s="114">
        <v>44212</v>
      </c>
      <c r="I116" s="57">
        <v>0</v>
      </c>
      <c r="J116" s="136" t="s">
        <v>67</v>
      </c>
      <c r="K116" s="59">
        <f t="shared" si="19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699"/>
      <c r="V116" s="72"/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18"/>
        <v>1700000</v>
      </c>
      <c r="H117" s="114">
        <v>44212</v>
      </c>
      <c r="I117" s="57">
        <v>2</v>
      </c>
      <c r="J117" s="136" t="s">
        <v>67</v>
      </c>
      <c r="K117" s="59">
        <f t="shared" si="19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699"/>
      <c r="V117" s="72"/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18"/>
        <v>1230000</v>
      </c>
      <c r="H118" s="114">
        <v>44212</v>
      </c>
      <c r="I118" s="57">
        <v>0</v>
      </c>
      <c r="J118" s="147" t="s">
        <v>67</v>
      </c>
      <c r="K118" s="59">
        <f t="shared" si="19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699"/>
      <c r="V118" s="72"/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1">P120*N120</f>
        <v>0</v>
      </c>
      <c r="R119" s="56"/>
      <c r="S119" s="68"/>
      <c r="T119" s="71"/>
      <c r="U119" s="699"/>
      <c r="V119" s="72"/>
      <c r="W119" s="62"/>
      <c r="X119" s="63">
        <f t="shared" si="20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1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1"/>
        <v>0</v>
      </c>
      <c r="R120" s="56"/>
      <c r="S120" s="68"/>
      <c r="T120" s="56" t="s">
        <v>2</v>
      </c>
      <c r="U120" s="698"/>
      <c r="V120" s="66"/>
      <c r="W120" s="62"/>
      <c r="X120" s="63">
        <f t="shared" si="20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18"/>
        <v>1575000</v>
      </c>
      <c r="H121" s="103" t="s">
        <v>268</v>
      </c>
      <c r="I121" s="57">
        <v>14</v>
      </c>
      <c r="J121" s="65" t="s">
        <v>25</v>
      </c>
      <c r="K121" s="59">
        <f t="shared" si="19"/>
        <v>630000</v>
      </c>
      <c r="L121" s="56"/>
      <c r="M121" s="56"/>
      <c r="N121" s="56"/>
      <c r="O121" s="56"/>
      <c r="P121" s="56"/>
      <c r="Q121" s="63">
        <f t="shared" si="21"/>
        <v>0</v>
      </c>
      <c r="R121" s="56"/>
      <c r="S121" s="68"/>
      <c r="T121" s="56" t="s">
        <v>2</v>
      </c>
      <c r="U121" s="698"/>
      <c r="V121" s="66"/>
      <c r="W121" s="62"/>
      <c r="X121" s="63">
        <f t="shared" si="20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18"/>
        <v>110000</v>
      </c>
      <c r="H122" s="79">
        <v>45220</v>
      </c>
      <c r="I122" s="57"/>
      <c r="J122" s="65" t="s">
        <v>25</v>
      </c>
      <c r="K122" s="59">
        <f t="shared" si="19"/>
        <v>0</v>
      </c>
      <c r="L122" s="56"/>
      <c r="M122" s="56"/>
      <c r="N122" s="56"/>
      <c r="O122" s="56"/>
      <c r="P122" s="56"/>
      <c r="Q122" s="63">
        <f t="shared" si="21"/>
        <v>0</v>
      </c>
      <c r="R122" s="56"/>
      <c r="S122" s="68"/>
      <c r="T122" s="56" t="s">
        <v>2</v>
      </c>
      <c r="U122" s="698"/>
      <c r="V122" s="66"/>
      <c r="W122" s="62"/>
      <c r="X122" s="63">
        <f t="shared" si="20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18"/>
        <v>630000</v>
      </c>
      <c r="H123" s="79">
        <v>45140</v>
      </c>
      <c r="I123" s="57">
        <v>2</v>
      </c>
      <c r="J123" s="65" t="s">
        <v>25</v>
      </c>
      <c r="K123" s="59">
        <f t="shared" si="19"/>
        <v>63000</v>
      </c>
      <c r="L123" s="56"/>
      <c r="M123" s="56"/>
      <c r="N123" s="56"/>
      <c r="O123" s="56"/>
      <c r="P123" s="56"/>
      <c r="Q123" s="63">
        <f t="shared" si="21"/>
        <v>0</v>
      </c>
      <c r="R123" s="56"/>
      <c r="S123" s="68"/>
      <c r="T123" s="56" t="s">
        <v>2</v>
      </c>
      <c r="U123" s="698"/>
      <c r="V123" s="66"/>
      <c r="W123" s="62"/>
      <c r="X123" s="63">
        <f t="shared" si="20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18"/>
        <v>750000</v>
      </c>
      <c r="H124" s="79">
        <v>45140</v>
      </c>
      <c r="I124" s="57">
        <v>10</v>
      </c>
      <c r="J124" s="65" t="s">
        <v>25</v>
      </c>
      <c r="K124" s="59">
        <f t="shared" si="19"/>
        <v>375000</v>
      </c>
      <c r="L124" s="56"/>
      <c r="M124" s="56"/>
      <c r="N124" s="56"/>
      <c r="O124" s="56"/>
      <c r="P124" s="56"/>
      <c r="Q124" s="63">
        <f t="shared" si="21"/>
        <v>0</v>
      </c>
      <c r="R124" s="56"/>
      <c r="S124" s="68"/>
      <c r="T124" s="56" t="s">
        <v>2</v>
      </c>
      <c r="U124" s="698"/>
      <c r="V124" s="66"/>
      <c r="W124" s="62"/>
      <c r="X124" s="63">
        <f t="shared" si="20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18"/>
        <v>900000</v>
      </c>
      <c r="H125" s="79">
        <v>45227</v>
      </c>
      <c r="I125" s="57">
        <v>11</v>
      </c>
      <c r="J125" s="65" t="s">
        <v>25</v>
      </c>
      <c r="K125" s="59">
        <f t="shared" si="19"/>
        <v>495000</v>
      </c>
      <c r="L125" s="56"/>
      <c r="M125" s="56"/>
      <c r="N125" s="56"/>
      <c r="O125" s="56"/>
      <c r="P125" s="56"/>
      <c r="Q125" s="63">
        <f t="shared" si="21"/>
        <v>0</v>
      </c>
      <c r="R125" s="56"/>
      <c r="S125" s="68"/>
      <c r="T125" s="56" t="s">
        <v>2</v>
      </c>
      <c r="U125" s="698"/>
      <c r="V125" s="66"/>
      <c r="W125" s="62"/>
      <c r="X125" s="63">
        <f t="shared" si="20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18"/>
        <v>190000</v>
      </c>
      <c r="H126" s="79">
        <v>45169</v>
      </c>
      <c r="I126" s="57">
        <v>0</v>
      </c>
      <c r="J126" s="65" t="s">
        <v>25</v>
      </c>
      <c r="K126" s="59">
        <f t="shared" si="19"/>
        <v>0</v>
      </c>
      <c r="L126" s="56"/>
      <c r="M126" s="56"/>
      <c r="N126" s="56"/>
      <c r="O126" s="56"/>
      <c r="P126" s="56"/>
      <c r="Q126" s="63">
        <f t="shared" si="21"/>
        <v>0</v>
      </c>
      <c r="R126" s="56"/>
      <c r="S126" s="68"/>
      <c r="T126" s="56" t="s">
        <v>2</v>
      </c>
      <c r="U126" s="698"/>
      <c r="V126" s="66"/>
      <c r="W126" s="62"/>
      <c r="X126" s="63">
        <f t="shared" si="20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18"/>
        <v>40000</v>
      </c>
      <c r="H127" s="57"/>
      <c r="I127" s="57">
        <v>0</v>
      </c>
      <c r="J127" s="65" t="s">
        <v>25</v>
      </c>
      <c r="K127" s="59">
        <f t="shared" si="19"/>
        <v>0</v>
      </c>
      <c r="L127" s="56"/>
      <c r="M127" s="56"/>
      <c r="N127" s="56"/>
      <c r="O127" s="56"/>
      <c r="P127" s="56"/>
      <c r="Q127" s="63">
        <f t="shared" si="21"/>
        <v>0</v>
      </c>
      <c r="R127" s="56"/>
      <c r="S127" s="68"/>
      <c r="T127" s="56" t="s">
        <v>2</v>
      </c>
      <c r="U127" s="698"/>
      <c r="V127" s="66"/>
      <c r="W127" s="62"/>
      <c r="X127" s="63">
        <f t="shared" si="20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8"/>
        <v>120000</v>
      </c>
      <c r="H128" s="114" t="s">
        <v>276</v>
      </c>
      <c r="I128" s="57">
        <v>0</v>
      </c>
      <c r="J128" s="65" t="s">
        <v>25</v>
      </c>
      <c r="K128" s="59">
        <f t="shared" si="19"/>
        <v>0</v>
      </c>
      <c r="L128" s="56"/>
      <c r="M128" s="56"/>
      <c r="N128" s="56"/>
      <c r="O128" s="56"/>
      <c r="P128" s="56"/>
      <c r="Q128" s="63">
        <f t="shared" si="21"/>
        <v>0</v>
      </c>
      <c r="R128" s="56"/>
      <c r="S128" s="68"/>
      <c r="T128" s="56" t="s">
        <v>2</v>
      </c>
      <c r="U128" s="698"/>
      <c r="V128" s="66"/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18"/>
        <v>120000</v>
      </c>
      <c r="H129" s="114" t="s">
        <v>276</v>
      </c>
      <c r="I129" s="57">
        <v>0</v>
      </c>
      <c r="J129" s="65" t="s">
        <v>25</v>
      </c>
      <c r="K129" s="59">
        <f t="shared" si="19"/>
        <v>0</v>
      </c>
      <c r="L129" s="56"/>
      <c r="M129" s="56"/>
      <c r="N129" s="56"/>
      <c r="O129" s="56"/>
      <c r="P129" s="56"/>
      <c r="Q129" s="63">
        <f t="shared" si="21"/>
        <v>0</v>
      </c>
      <c r="R129" s="56"/>
      <c r="S129" s="68"/>
      <c r="T129" s="56" t="s">
        <v>2</v>
      </c>
      <c r="U129" s="698"/>
      <c r="V129" s="66"/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18"/>
        <v>120000</v>
      </c>
      <c r="H130" s="79">
        <v>45226</v>
      </c>
      <c r="I130" s="57"/>
      <c r="J130" s="65" t="s">
        <v>25</v>
      </c>
      <c r="K130" s="59">
        <f t="shared" si="19"/>
        <v>0</v>
      </c>
      <c r="L130" s="56"/>
      <c r="M130" s="56"/>
      <c r="N130" s="56"/>
      <c r="O130" s="56"/>
      <c r="P130" s="56"/>
      <c r="Q130" s="63">
        <f t="shared" si="21"/>
        <v>0</v>
      </c>
      <c r="R130" s="56"/>
      <c r="S130" s="68"/>
      <c r="T130" s="56" t="s">
        <v>2</v>
      </c>
      <c r="U130" s="698"/>
      <c r="V130" s="66"/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18"/>
        <v>50000</v>
      </c>
      <c r="H131" s="79">
        <v>45226</v>
      </c>
      <c r="I131" s="57"/>
      <c r="J131" s="65" t="s">
        <v>25</v>
      </c>
      <c r="K131" s="59">
        <f t="shared" si="19"/>
        <v>0</v>
      </c>
      <c r="L131" s="56"/>
      <c r="M131" s="56"/>
      <c r="N131" s="56"/>
      <c r="O131" s="56"/>
      <c r="P131" s="56"/>
      <c r="Q131" s="63">
        <f t="shared" si="21"/>
        <v>0</v>
      </c>
      <c r="R131" s="56"/>
      <c r="S131" s="68"/>
      <c r="T131" s="56"/>
      <c r="U131" s="61"/>
      <c r="V131" s="69"/>
      <c r="W131" s="77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18"/>
        <v>869500</v>
      </c>
      <c r="H132" s="82">
        <v>43842</v>
      </c>
      <c r="I132" s="57"/>
      <c r="J132" s="65" t="s">
        <v>25</v>
      </c>
      <c r="K132" s="59">
        <f t="shared" si="19"/>
        <v>0</v>
      </c>
      <c r="L132" s="56"/>
      <c r="M132" s="56"/>
      <c r="N132" s="56"/>
      <c r="O132" s="56"/>
      <c r="P132" s="56"/>
      <c r="Q132" s="63">
        <f t="shared" si="21"/>
        <v>0</v>
      </c>
      <c r="R132" s="56"/>
      <c r="S132" s="68"/>
      <c r="T132" s="56" t="s">
        <v>2</v>
      </c>
      <c r="U132" s="698"/>
      <c r="V132" s="6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18"/>
        <v>928000</v>
      </c>
      <c r="H133" s="79">
        <v>45141</v>
      </c>
      <c r="I133" s="57"/>
      <c r="J133" s="65" t="s">
        <v>25</v>
      </c>
      <c r="K133" s="59">
        <f t="shared" si="19"/>
        <v>0</v>
      </c>
      <c r="L133" s="56"/>
      <c r="M133" s="56"/>
      <c r="N133" s="56"/>
      <c r="O133" s="56"/>
      <c r="P133" s="56"/>
      <c r="Q133" s="63">
        <f t="shared" si="21"/>
        <v>0</v>
      </c>
      <c r="R133" s="56"/>
      <c r="S133" s="68"/>
      <c r="T133" s="56" t="s">
        <v>2</v>
      </c>
      <c r="U133" s="698"/>
      <c r="V133" s="6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18"/>
        <v>160000</v>
      </c>
      <c r="H134" s="79">
        <v>45255</v>
      </c>
      <c r="I134" s="87"/>
      <c r="J134" s="65" t="s">
        <v>25</v>
      </c>
      <c r="K134" s="59">
        <f t="shared" si="19"/>
        <v>0</v>
      </c>
      <c r="L134" s="56"/>
      <c r="M134" s="56"/>
      <c r="N134" s="56"/>
      <c r="O134" s="56"/>
      <c r="P134" s="56"/>
      <c r="Q134" s="63">
        <f t="shared" si="21"/>
        <v>0</v>
      </c>
      <c r="R134" s="56"/>
      <c r="S134" s="68"/>
      <c r="T134" s="56" t="s">
        <v>2</v>
      </c>
      <c r="U134" s="698"/>
      <c r="V134" s="66" t="s">
        <v>29</v>
      </c>
      <c r="W134" s="62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18"/>
        <v>390000</v>
      </c>
      <c r="H135" s="190" t="s">
        <v>286</v>
      </c>
      <c r="I135" s="57"/>
      <c r="J135" s="65" t="s">
        <v>25</v>
      </c>
      <c r="K135" s="59">
        <f t="shared" si="19"/>
        <v>0</v>
      </c>
      <c r="L135" s="56"/>
      <c r="M135" s="56"/>
      <c r="N135" s="56"/>
      <c r="O135" s="56"/>
      <c r="P135" s="56"/>
      <c r="Q135" s="63">
        <f t="shared" si="21"/>
        <v>0</v>
      </c>
      <c r="R135" s="56"/>
      <c r="S135" s="56"/>
      <c r="T135" s="56" t="s">
        <v>2</v>
      </c>
      <c r="U135" s="698"/>
      <c r="V135" s="66" t="s">
        <v>29</v>
      </c>
      <c r="W135" s="62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18"/>
        <v>1082250</v>
      </c>
      <c r="H136" s="79">
        <v>45141</v>
      </c>
      <c r="I136" s="57"/>
      <c r="J136" s="65" t="s">
        <v>25</v>
      </c>
      <c r="K136" s="59">
        <f t="shared" si="19"/>
        <v>0</v>
      </c>
      <c r="L136" s="56"/>
      <c r="M136" s="56"/>
      <c r="N136" s="56"/>
      <c r="O136" s="56"/>
      <c r="P136" s="56"/>
      <c r="Q136" s="63">
        <f t="shared" si="21"/>
        <v>0</v>
      </c>
      <c r="R136" s="56"/>
      <c r="S136" s="56"/>
      <c r="T136" s="56"/>
      <c r="U136" s="513"/>
      <c r="V136" s="56" t="s">
        <v>29</v>
      </c>
      <c r="W136" s="62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18"/>
        <v>916500</v>
      </c>
      <c r="H137" s="79">
        <v>45141</v>
      </c>
      <c r="I137" s="57"/>
      <c r="J137" s="65" t="s">
        <v>25</v>
      </c>
      <c r="K137" s="59">
        <f t="shared" si="19"/>
        <v>0</v>
      </c>
      <c r="L137" s="166"/>
      <c r="M137" s="178"/>
      <c r="N137" s="159"/>
      <c r="O137" s="160"/>
      <c r="P137" s="161"/>
      <c r="Q137" s="161"/>
      <c r="R137" s="779"/>
      <c r="S137" s="56"/>
      <c r="T137" s="56"/>
      <c r="U137" s="513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18"/>
        <v>1200000</v>
      </c>
      <c r="H138" s="191">
        <v>45020</v>
      </c>
      <c r="I138" s="57">
        <v>0</v>
      </c>
      <c r="J138" s="65" t="s">
        <v>25</v>
      </c>
      <c r="K138" s="59">
        <f t="shared" si="19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18"/>
        <v>250000</v>
      </c>
      <c r="H139" s="79">
        <v>45224</v>
      </c>
      <c r="I139" s="57"/>
      <c r="J139" s="65" t="s">
        <v>25</v>
      </c>
      <c r="K139" s="59">
        <f t="shared" si="19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18"/>
        <v>100000</v>
      </c>
      <c r="H140" s="194">
        <v>44414</v>
      </c>
      <c r="I140" s="57">
        <v>1</v>
      </c>
      <c r="J140" s="65" t="s">
        <v>25</v>
      </c>
      <c r="K140" s="59">
        <f t="shared" si="19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18"/>
        <v>100000</v>
      </c>
      <c r="H141" s="194">
        <v>44414</v>
      </c>
      <c r="I141" s="57">
        <v>6</v>
      </c>
      <c r="J141" s="65" t="s">
        <v>25</v>
      </c>
      <c r="K141" s="59">
        <f t="shared" si="19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13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18"/>
        <v>424000</v>
      </c>
      <c r="H142" s="194">
        <v>44445</v>
      </c>
      <c r="I142" s="57">
        <v>0</v>
      </c>
      <c r="J142" s="65" t="s">
        <v>29</v>
      </c>
      <c r="K142" s="59">
        <f t="shared" si="19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13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18"/>
        <v>456000</v>
      </c>
      <c r="H143" s="194">
        <v>44445</v>
      </c>
      <c r="I143" s="57">
        <v>0</v>
      </c>
      <c r="J143" s="65" t="s">
        <v>25</v>
      </c>
      <c r="K143" s="59">
        <f t="shared" si="19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13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18"/>
        <v>780000</v>
      </c>
      <c r="H144" s="194">
        <v>44321</v>
      </c>
      <c r="I144" s="57">
        <v>4</v>
      </c>
      <c r="J144" s="65" t="s">
        <v>25</v>
      </c>
      <c r="K144" s="59">
        <f t="shared" si="19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13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18"/>
        <v>470000</v>
      </c>
      <c r="H145" s="82">
        <v>44321</v>
      </c>
      <c r="I145" s="57">
        <v>0</v>
      </c>
      <c r="J145" s="65" t="s">
        <v>25</v>
      </c>
      <c r="K145" s="59">
        <f t="shared" si="19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13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18"/>
        <v>1989000</v>
      </c>
      <c r="H146" s="79">
        <v>45251</v>
      </c>
      <c r="I146" s="57"/>
      <c r="J146" s="65" t="s">
        <v>25</v>
      </c>
      <c r="K146" s="59">
        <f t="shared" si="19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13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18"/>
        <v>2320500</v>
      </c>
      <c r="H147" s="79">
        <v>45251</v>
      </c>
      <c r="I147" s="57">
        <v>12</v>
      </c>
      <c r="J147" s="65" t="s">
        <v>25</v>
      </c>
      <c r="K147" s="59">
        <f t="shared" si="19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13"/>
      <c r="V147" s="56" t="s">
        <v>29</v>
      </c>
      <c r="W147" s="62"/>
      <c r="X147" s="63">
        <f t="shared" si="20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18"/>
        <v>2720000</v>
      </c>
      <c r="H148" s="79">
        <v>45251</v>
      </c>
      <c r="I148" s="57"/>
      <c r="J148" s="65" t="s">
        <v>25</v>
      </c>
      <c r="K148" s="59">
        <f t="shared" si="19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13"/>
      <c r="V148" s="56" t="s">
        <v>29</v>
      </c>
      <c r="W148" s="62"/>
      <c r="X148" s="63">
        <f t="shared" si="20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18"/>
        <v>2100000</v>
      </c>
      <c r="H149" s="2">
        <v>45181</v>
      </c>
      <c r="I149" s="57">
        <v>4</v>
      </c>
      <c r="J149" s="65" t="s">
        <v>25</v>
      </c>
      <c r="K149" s="59">
        <f t="shared" si="19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13"/>
      <c r="V149" s="56" t="s">
        <v>29</v>
      </c>
      <c r="W149" s="62"/>
      <c r="X149" s="63">
        <f t="shared" si="20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18"/>
        <v>3375000</v>
      </c>
      <c r="H150" s="79">
        <v>45134</v>
      </c>
      <c r="I150" s="57">
        <v>3</v>
      </c>
      <c r="J150" s="65" t="s">
        <v>29</v>
      </c>
      <c r="K150" s="59">
        <f t="shared" si="19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13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18"/>
        <v>110000</v>
      </c>
      <c r="H151" s="190">
        <v>45143</v>
      </c>
      <c r="I151" s="57"/>
      <c r="J151" s="65" t="s">
        <v>29</v>
      </c>
      <c r="K151" s="59">
        <f t="shared" si="19"/>
        <v>0</v>
      </c>
      <c r="L151" s="89"/>
      <c r="M151" s="91"/>
      <c r="N151" s="159"/>
      <c r="O151" s="160"/>
      <c r="P151" s="161"/>
      <c r="Q151" s="161"/>
      <c r="R151" s="89"/>
      <c r="T151" s="56"/>
      <c r="U151" s="513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18"/>
        <v>3172388.88</v>
      </c>
      <c r="H152" s="2">
        <v>45252</v>
      </c>
      <c r="I152" s="57"/>
      <c r="J152" s="65" t="s">
        <v>29</v>
      </c>
      <c r="K152" s="59">
        <f t="shared" si="19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18"/>
        <v>2635930</v>
      </c>
      <c r="H153" s="79">
        <v>45132</v>
      </c>
      <c r="I153" s="57"/>
      <c r="J153" s="65" t="s">
        <v>29</v>
      </c>
      <c r="K153" s="59">
        <f t="shared" si="19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18"/>
        <v>51250000</v>
      </c>
      <c r="H154" s="79">
        <v>45115</v>
      </c>
      <c r="I154" s="57">
        <v>0</v>
      </c>
      <c r="J154" s="65" t="s">
        <v>25</v>
      </c>
      <c r="K154" s="59">
        <f t="shared" si="19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18"/>
        <v>1694064</v>
      </c>
      <c r="H155" s="79">
        <v>45254</v>
      </c>
      <c r="I155" s="57">
        <v>10</v>
      </c>
      <c r="J155" s="65" t="s">
        <v>29</v>
      </c>
      <c r="K155" s="59">
        <f t="shared" si="19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18"/>
        <v>5071500</v>
      </c>
      <c r="H156" s="79">
        <v>45254</v>
      </c>
      <c r="I156" s="57">
        <v>10</v>
      </c>
      <c r="J156" s="65" t="s">
        <v>29</v>
      </c>
      <c r="K156" s="59">
        <f t="shared" si="19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18"/>
        <v>2690000</v>
      </c>
      <c r="H157" s="79">
        <v>45238</v>
      </c>
      <c r="I157" s="57">
        <v>0</v>
      </c>
      <c r="J157" s="65" t="s">
        <v>29</v>
      </c>
      <c r="K157" s="59">
        <f t="shared" si="19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2">D158*F158</f>
        <v>130000</v>
      </c>
      <c r="H158" s="79">
        <v>45169</v>
      </c>
      <c r="I158" s="56"/>
      <c r="J158" s="56" t="s">
        <v>29</v>
      </c>
      <c r="K158" s="59">
        <f t="shared" si="19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2"/>
        <v>380000</v>
      </c>
      <c r="H159" s="79">
        <v>45181</v>
      </c>
      <c r="I159" s="56">
        <v>1</v>
      </c>
      <c r="J159" s="56" t="s">
        <v>25</v>
      </c>
      <c r="K159" s="59">
        <f t="shared" si="19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2"/>
        <v>420000</v>
      </c>
      <c r="H160" s="79">
        <v>45181</v>
      </c>
      <c r="I160" s="56"/>
      <c r="J160" s="56" t="s">
        <v>25</v>
      </c>
      <c r="K160" s="59">
        <f t="shared" si="19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2"/>
        <v>3224000</v>
      </c>
      <c r="H161" s="79">
        <v>45246</v>
      </c>
      <c r="I161" s="56">
        <v>0</v>
      </c>
      <c r="J161" s="56" t="s">
        <v>29</v>
      </c>
      <c r="K161" s="59">
        <f t="shared" si="19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2"/>
        <v>1950000</v>
      </c>
      <c r="H162" s="79">
        <v>45187</v>
      </c>
      <c r="I162" s="56"/>
      <c r="J162" s="56" t="s">
        <v>25</v>
      </c>
      <c r="K162" s="59">
        <f t="shared" si="19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2"/>
        <v>965000</v>
      </c>
      <c r="H163" s="79">
        <v>45187</v>
      </c>
      <c r="I163" s="56"/>
      <c r="J163" s="56" t="s">
        <v>25</v>
      </c>
      <c r="K163" s="59">
        <f t="shared" si="19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2"/>
        <v>2100000</v>
      </c>
      <c r="H164" s="79">
        <v>45187</v>
      </c>
      <c r="I164" s="56"/>
      <c r="J164" s="56" t="s">
        <v>25</v>
      </c>
      <c r="K164" s="59">
        <f t="shared" si="19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2"/>
        <v>585000</v>
      </c>
      <c r="H165" s="79">
        <v>45163</v>
      </c>
      <c r="I165" s="56">
        <v>1</v>
      </c>
      <c r="J165" s="56" t="s">
        <v>25</v>
      </c>
      <c r="K165" s="59">
        <f t="shared" si="19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2"/>
        <v>900000</v>
      </c>
      <c r="H166" s="59" t="s">
        <v>331</v>
      </c>
      <c r="I166" s="56">
        <v>1</v>
      </c>
      <c r="J166" s="56" t="s">
        <v>25</v>
      </c>
      <c r="K166" s="59">
        <f t="shared" si="19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2"/>
        <v>1120000</v>
      </c>
      <c r="H167" s="76" t="s">
        <v>331</v>
      </c>
      <c r="I167" s="56"/>
      <c r="J167" s="56" t="s">
        <v>25</v>
      </c>
      <c r="K167" s="59">
        <f t="shared" ref="K167:K208" si="23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2"/>
        <v>980000</v>
      </c>
      <c r="H168" s="76" t="s">
        <v>331</v>
      </c>
      <c r="I168" s="56">
        <v>5</v>
      </c>
      <c r="J168" s="56" t="s">
        <v>25</v>
      </c>
      <c r="K168" s="59">
        <f t="shared" si="23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2"/>
        <v>880000</v>
      </c>
      <c r="H169" s="203">
        <v>44654</v>
      </c>
      <c r="I169" s="56"/>
      <c r="J169" s="56" t="s">
        <v>25</v>
      </c>
      <c r="K169" s="59">
        <f t="shared" si="23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2"/>
        <v>568000</v>
      </c>
      <c r="H170" s="203">
        <v>44654</v>
      </c>
      <c r="I170" s="56">
        <v>1</v>
      </c>
      <c r="J170" s="56" t="s">
        <v>25</v>
      </c>
      <c r="K170" s="59">
        <f t="shared" si="23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2"/>
        <v>1400000</v>
      </c>
      <c r="H171" s="203">
        <v>44654</v>
      </c>
      <c r="I171" s="56"/>
      <c r="J171" s="56" t="s">
        <v>25</v>
      </c>
      <c r="K171" s="59">
        <f t="shared" si="23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2"/>
        <v>985000</v>
      </c>
      <c r="H172" s="79">
        <v>45240</v>
      </c>
      <c r="I172" s="56"/>
      <c r="J172" s="56" t="s">
        <v>25</v>
      </c>
      <c r="K172" s="59">
        <f t="shared" si="23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2"/>
        <v>3100000</v>
      </c>
      <c r="H173" s="56" t="s">
        <v>339</v>
      </c>
      <c r="I173" s="56">
        <v>0</v>
      </c>
      <c r="J173" s="56" t="s">
        <v>25</v>
      </c>
      <c r="K173" s="59">
        <f t="shared" si="23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2"/>
        <v>1964000</v>
      </c>
      <c r="H174" s="2">
        <v>45205</v>
      </c>
      <c r="I174" s="56">
        <v>1</v>
      </c>
      <c r="J174" s="56" t="s">
        <v>25</v>
      </c>
      <c r="K174" s="59">
        <f t="shared" si="23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2"/>
        <v>2250000</v>
      </c>
      <c r="H175" s="79">
        <v>45241</v>
      </c>
      <c r="I175" s="56"/>
      <c r="J175" s="56" t="s">
        <v>25</v>
      </c>
      <c r="K175" s="59">
        <f t="shared" si="23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2"/>
        <v>700000</v>
      </c>
      <c r="H176" s="79">
        <v>45240</v>
      </c>
      <c r="I176" s="56"/>
      <c r="J176" s="56" t="s">
        <v>25</v>
      </c>
      <c r="K176" s="59">
        <f t="shared" si="23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2"/>
        <v>2490000</v>
      </c>
      <c r="H177" s="62" t="s">
        <v>344</v>
      </c>
      <c r="I177" s="56"/>
      <c r="J177" s="56" t="s">
        <v>25</v>
      </c>
      <c r="K177" s="59">
        <f t="shared" si="23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2"/>
        <v>390000</v>
      </c>
      <c r="H178" s="204" t="s">
        <v>346</v>
      </c>
      <c r="I178" s="56">
        <v>0</v>
      </c>
      <c r="J178" s="56" t="s">
        <v>25</v>
      </c>
      <c r="K178" s="59">
        <f t="shared" si="23"/>
        <v>0</v>
      </c>
      <c r="L178" s="162"/>
      <c r="M178" s="169"/>
      <c r="N178" s="164"/>
      <c r="O178" s="165"/>
      <c r="P178" s="161"/>
      <c r="Q178" s="183"/>
      <c r="R178" s="77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2"/>
        <v>1300000</v>
      </c>
      <c r="H179" s="62" t="s">
        <v>348</v>
      </c>
      <c r="I179" s="56"/>
      <c r="J179" s="56" t="s">
        <v>25</v>
      </c>
      <c r="K179" s="59">
        <f t="shared" si="23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3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3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3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3"/>
        <v>0</v>
      </c>
      <c r="L183" s="133"/>
      <c r="M183" s="163"/>
      <c r="N183" s="164"/>
      <c r="O183" s="165"/>
      <c r="P183" s="161"/>
      <c r="Q183" s="161"/>
      <c r="R183" s="77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3"/>
        <v>0</v>
      </c>
      <c r="L184" s="133"/>
      <c r="M184" s="198"/>
      <c r="N184" s="164"/>
      <c r="O184" s="165"/>
      <c r="P184" s="161"/>
      <c r="Q184" s="145"/>
      <c r="R184" s="77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3"/>
        <v>0</v>
      </c>
      <c r="L185" s="166"/>
      <c r="M185" s="198"/>
      <c r="N185" s="164"/>
      <c r="O185" s="165"/>
      <c r="P185" s="161"/>
      <c r="Q185" s="161"/>
      <c r="R185" s="77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77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  <c r="L188" s="166"/>
      <c r="M188" s="198"/>
      <c r="N188" s="164"/>
      <c r="O188" s="165"/>
      <c r="P188" s="161"/>
      <c r="Q188" s="161"/>
      <c r="R188" s="77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4"/>
        <v>680000</v>
      </c>
      <c r="H192" s="131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10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BZ1990"/>
  <sheetViews>
    <sheetView topLeftCell="L1" zoomScale="85" zoomScaleNormal="85" workbookViewId="0">
      <pane xSplit="7" ySplit="5" topLeftCell="S9" activePane="bottomRight" state="frozen"/>
      <selection activeCell="L1" sqref="L1"/>
      <selection pane="topRight" activeCell="S1" sqref="S1"/>
      <selection pane="bottomLeft" activeCell="L6" sqref="L6"/>
      <selection pane="bottomRight" activeCell="R8" sqref="R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817" t="s">
        <v>7912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29200</v>
      </c>
      <c r="X6" s="63">
        <f t="shared" ref="X6" si="2">W6*U6</f>
        <v>262800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819">
        <f>AM6*AO6</f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>AX6*AV6</f>
        <v>6100000</v>
      </c>
      <c r="AZ6" s="73" t="s">
        <v>488</v>
      </c>
      <c r="BA6" s="73" t="s">
        <v>7564</v>
      </c>
      <c r="BB6" s="81"/>
      <c r="BC6" s="264" t="s">
        <v>7595</v>
      </c>
      <c r="BD6" s="474" t="s">
        <v>5674</v>
      </c>
      <c r="BE6" s="57">
        <v>1</v>
      </c>
      <c r="BF6" s="72" t="s">
        <v>29</v>
      </c>
      <c r="BG6" s="117">
        <v>1500000</v>
      </c>
      <c r="BH6" s="63">
        <f>BG6*BE6</f>
        <v>1500000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817" t="s">
        <v>7912</v>
      </c>
      <c r="N7" s="57">
        <v>4</v>
      </c>
      <c r="O7" s="72" t="s">
        <v>29</v>
      </c>
      <c r="P7" s="76">
        <v>60000</v>
      </c>
      <c r="Q7" s="63">
        <f t="shared" ref="Q7:Q66" si="5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6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819">
        <f t="shared" ref="AP7:AP25" si="7">AM7*AO7</f>
        <v>125000</v>
      </c>
      <c r="AQ7" s="64" t="s">
        <v>6905</v>
      </c>
      <c r="AR7" s="56" t="s">
        <v>7562</v>
      </c>
      <c r="AS7" s="486"/>
      <c r="AT7" s="60" t="s">
        <v>215</v>
      </c>
      <c r="AU7" s="152" t="s">
        <v>216</v>
      </c>
      <c r="AV7" s="57">
        <v>20</v>
      </c>
      <c r="AW7" s="56" t="s">
        <v>63</v>
      </c>
      <c r="AX7" s="77">
        <v>36500</v>
      </c>
      <c r="AY7" s="101">
        <f t="shared" ref="AY7:AY23" si="8">AX7*AV7</f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1500000</v>
      </c>
      <c r="BH7" s="63">
        <f t="shared" ref="BH7:BH39" si="9">BG7*BE7</f>
        <v>1500000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4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817" t="s">
        <v>7912</v>
      </c>
      <c r="N8" s="57">
        <v>4</v>
      </c>
      <c r="O8" s="72" t="s">
        <v>29</v>
      </c>
      <c r="P8" s="76">
        <v>850000</v>
      </c>
      <c r="Q8" s="820">
        <f t="shared" si="5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819">
        <f t="shared" si="7"/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8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1500000</v>
      </c>
      <c r="BH8" s="63">
        <f t="shared" si="9"/>
        <v>1500000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817" t="s">
        <v>7912</v>
      </c>
      <c r="N9" s="57">
        <v>2</v>
      </c>
      <c r="O9" s="72" t="s">
        <v>29</v>
      </c>
      <c r="P9" s="76">
        <v>250000</v>
      </c>
      <c r="Q9" s="820">
        <f t="shared" si="5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819">
        <f>AM9*AO9</f>
        <v>600000</v>
      </c>
      <c r="AQ9" s="64" t="s">
        <v>6905</v>
      </c>
      <c r="AR9" s="56" t="s">
        <v>7562</v>
      </c>
      <c r="AS9" s="486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8"/>
        <v>900000</v>
      </c>
      <c r="AZ9" s="73" t="s">
        <v>488</v>
      </c>
      <c r="BA9" s="73" t="s">
        <v>7564</v>
      </c>
      <c r="BB9" s="55"/>
      <c r="BC9" s="264" t="s">
        <v>7597</v>
      </c>
      <c r="BD9" s="293" t="s">
        <v>7593</v>
      </c>
      <c r="BE9" s="57">
        <v>1</v>
      </c>
      <c r="BF9" s="56" t="s">
        <v>29</v>
      </c>
      <c r="BG9" s="117">
        <v>1500000</v>
      </c>
      <c r="BH9" s="63">
        <f t="shared" si="9"/>
        <v>1500000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786" t="s">
        <v>7873</v>
      </c>
      <c r="N10" s="57">
        <v>2</v>
      </c>
      <c r="O10" s="72" t="s">
        <v>29</v>
      </c>
      <c r="P10" s="76">
        <v>1500000</v>
      </c>
      <c r="Q10" s="819">
        <f t="shared" si="5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819">
        <f t="shared" si="7"/>
        <v>1910000</v>
      </c>
      <c r="AQ10" s="64" t="s">
        <v>6905</v>
      </c>
      <c r="AR10" s="56" t="s">
        <v>7562</v>
      </c>
      <c r="AS10" s="486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8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1500000</v>
      </c>
      <c r="BH10" s="63">
        <f t="shared" si="9"/>
        <v>1500000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4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786" t="s">
        <v>7873</v>
      </c>
      <c r="N11" s="57">
        <v>1</v>
      </c>
      <c r="O11" s="72" t="s">
        <v>29</v>
      </c>
      <c r="P11" s="76">
        <v>250000</v>
      </c>
      <c r="Q11" s="819">
        <f t="shared" si="5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819">
        <f t="shared" si="7"/>
        <v>370000</v>
      </c>
      <c r="AQ11" s="64" t="s">
        <v>6905</v>
      </c>
      <c r="AR11" s="56" t="s">
        <v>7562</v>
      </c>
      <c r="AS11" s="486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8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1500000</v>
      </c>
      <c r="BH11" s="63">
        <f t="shared" si="9"/>
        <v>1500000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86" t="s">
        <v>7873</v>
      </c>
      <c r="N12" s="106">
        <v>4</v>
      </c>
      <c r="O12" s="70" t="s">
        <v>29</v>
      </c>
      <c r="P12" s="423">
        <v>250000</v>
      </c>
      <c r="Q12" s="819">
        <f t="shared" si="5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819">
        <f t="shared" si="7"/>
        <v>140000</v>
      </c>
      <c r="AQ12" s="64" t="s">
        <v>6905</v>
      </c>
      <c r="AR12" s="56" t="s">
        <v>7562</v>
      </c>
      <c r="AS12" s="486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8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0</v>
      </c>
      <c r="BH12" s="63">
        <f t="shared" si="9"/>
        <v>0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4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85" t="s">
        <v>7875</v>
      </c>
      <c r="N13" s="57">
        <v>1</v>
      </c>
      <c r="O13" s="72" t="s">
        <v>26</v>
      </c>
      <c r="P13" s="117">
        <v>110000</v>
      </c>
      <c r="Q13" s="822">
        <f t="shared" si="5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819">
        <f t="shared" si="7"/>
        <v>200000</v>
      </c>
      <c r="AQ13" s="64" t="s">
        <v>6905</v>
      </c>
      <c r="AR13" s="56" t="s">
        <v>7562</v>
      </c>
      <c r="AS13" s="486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8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9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85" t="s">
        <v>7731</v>
      </c>
      <c r="N14" s="57">
        <v>1</v>
      </c>
      <c r="O14" s="56" t="s">
        <v>29</v>
      </c>
      <c r="P14" s="67">
        <v>1775001</v>
      </c>
      <c r="Q14" s="819">
        <f t="shared" si="5"/>
        <v>1775001</v>
      </c>
      <c r="R14" s="64" t="s">
        <v>410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819">
        <f t="shared" si="7"/>
        <v>160000</v>
      </c>
      <c r="AQ14" s="64" t="s">
        <v>6905</v>
      </c>
      <c r="AR14" s="56" t="s">
        <v>7562</v>
      </c>
      <c r="AS14" s="486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8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784" t="s">
        <v>7736</v>
      </c>
      <c r="N15" s="57">
        <v>4</v>
      </c>
      <c r="O15" s="72" t="s">
        <v>29</v>
      </c>
      <c r="P15" s="76">
        <v>40000</v>
      </c>
      <c r="Q15" s="63">
        <f t="shared" si="5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f>390000/2</f>
        <v>195000</v>
      </c>
      <c r="AP15" s="819">
        <f t="shared" si="7"/>
        <v>390000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8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784" t="s">
        <v>7736</v>
      </c>
      <c r="N16" s="57">
        <v>1</v>
      </c>
      <c r="O16" s="72" t="s">
        <v>26</v>
      </c>
      <c r="P16" s="76">
        <v>100000</v>
      </c>
      <c r="Q16" s="819">
        <f t="shared" si="5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214500</v>
      </c>
      <c r="AP16" s="819">
        <f t="shared" si="7"/>
        <v>214500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101">
        <f t="shared" si="8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SUM(BH6:BH15)</f>
        <v>9000000</v>
      </c>
      <c r="BI16" s="64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85" t="s">
        <v>7872</v>
      </c>
      <c r="N17" s="57">
        <v>1</v>
      </c>
      <c r="O17" s="72" t="s">
        <v>7607</v>
      </c>
      <c r="P17" s="76">
        <v>3500</v>
      </c>
      <c r="Q17" s="819">
        <f t="shared" si="5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194999</v>
      </c>
      <c r="AP17" s="819">
        <f t="shared" si="7"/>
        <v>194999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101">
        <f t="shared" si="8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85" t="s">
        <v>7872</v>
      </c>
      <c r="N18" s="57">
        <v>1</v>
      </c>
      <c r="O18" s="72" t="s">
        <v>7607</v>
      </c>
      <c r="P18" s="76">
        <v>5000</v>
      </c>
      <c r="Q18" s="819">
        <f t="shared" si="5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f>331499/2</f>
        <v>165749.5</v>
      </c>
      <c r="AP18" s="819">
        <f t="shared" si="7"/>
        <v>331499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101">
        <f t="shared" si="8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 t="shared" si="9"/>
        <v>0</v>
      </c>
      <c r="BI18" s="64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784" t="s">
        <v>7772</v>
      </c>
      <c r="N19" s="87">
        <v>1</v>
      </c>
      <c r="O19" s="72" t="s">
        <v>29</v>
      </c>
      <c r="P19" s="76">
        <v>475000</v>
      </c>
      <c r="Q19" s="822">
        <f t="shared" si="5"/>
        <v>475000</v>
      </c>
      <c r="R19" s="408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819">
        <f t="shared" si="7"/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101">
        <f>SUM(AY6:AY18)</f>
        <v>13730000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784" t="s">
        <v>7772</v>
      </c>
      <c r="N20" s="57">
        <v>1</v>
      </c>
      <c r="O20" s="66" t="s">
        <v>29</v>
      </c>
      <c r="P20" s="62">
        <v>125000</v>
      </c>
      <c r="Q20" s="822">
        <f t="shared" si="5"/>
        <v>125000</v>
      </c>
      <c r="R20" s="408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819">
        <f t="shared" si="7"/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101">
        <f t="shared" si="8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784" t="s">
        <v>7772</v>
      </c>
      <c r="N21" s="83">
        <v>1</v>
      </c>
      <c r="O21" s="56" t="s">
        <v>29</v>
      </c>
      <c r="P21" s="77">
        <v>285000</v>
      </c>
      <c r="Q21" s="822">
        <f t="shared" si="5"/>
        <v>285000</v>
      </c>
      <c r="R21" s="408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819">
        <f t="shared" si="7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101">
        <f t="shared" si="8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784" t="s">
        <v>7772</v>
      </c>
      <c r="N22" s="87">
        <v>1</v>
      </c>
      <c r="O22" s="72" t="s">
        <v>29</v>
      </c>
      <c r="P22" s="76">
        <v>350000</v>
      </c>
      <c r="Q22" s="822">
        <f t="shared" si="5"/>
        <v>350000</v>
      </c>
      <c r="R22" s="408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23">
        <v>250000</v>
      </c>
      <c r="AP22" s="819">
        <f t="shared" si="7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101">
        <f t="shared" si="8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5"/>
        <v>0</v>
      </c>
      <c r="R23" s="408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 t="shared" si="7"/>
        <v>0</v>
      </c>
      <c r="AQ23" s="56"/>
      <c r="AR23" s="73"/>
      <c r="AT23" s="56"/>
      <c r="AU23" s="56"/>
      <c r="AV23" s="56"/>
      <c r="AW23" s="66"/>
      <c r="AX23" s="76"/>
      <c r="AY23" s="101">
        <f t="shared" si="8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5"/>
        <v>0</v>
      </c>
      <c r="R24" s="408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3">
        <f t="shared" si="7"/>
        <v>0</v>
      </c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9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5"/>
        <v>0</v>
      </c>
      <c r="R25" s="408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5" si="15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63">
        <f t="shared" si="7"/>
        <v>0</v>
      </c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9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7874</v>
      </c>
      <c r="M26" s="784" t="s">
        <v>7742</v>
      </c>
      <c r="N26" s="57">
        <v>1</v>
      </c>
      <c r="O26" s="72" t="s">
        <v>29</v>
      </c>
      <c r="P26" s="76">
        <v>7767000</v>
      </c>
      <c r="Q26" s="819">
        <f t="shared" si="5"/>
        <v>7767000</v>
      </c>
      <c r="R26" s="64" t="s">
        <v>415</v>
      </c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5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63">
        <f>SUM(AP6:AP25)</f>
        <v>9344998</v>
      </c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9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 t="s">
        <v>7888</v>
      </c>
      <c r="M27" s="784" t="s">
        <v>7911</v>
      </c>
      <c r="N27" s="56">
        <v>10</v>
      </c>
      <c r="O27" s="72" t="s">
        <v>29</v>
      </c>
      <c r="P27" s="58">
        <v>900000</v>
      </c>
      <c r="Q27" s="63">
        <f t="shared" si="5"/>
        <v>9000000</v>
      </c>
      <c r="R27" s="64" t="s">
        <v>7751</v>
      </c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5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5"/>
      <c r="AN27" s="56"/>
      <c r="AO27" s="57"/>
      <c r="AP27" s="63">
        <f t="shared" ref="AP27:AP36" si="16">AM27*AO27</f>
        <v>0</v>
      </c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9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5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819">
        <f t="shared" si="15"/>
        <v>1775001</v>
      </c>
      <c r="Y28" s="64" t="s">
        <v>410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56"/>
      <c r="AL28" s="56"/>
      <c r="AM28" s="55"/>
      <c r="AN28" s="56"/>
      <c r="AO28" s="57"/>
      <c r="AP28" s="63">
        <f t="shared" si="16"/>
        <v>0</v>
      </c>
      <c r="AQ28" s="62"/>
      <c r="AR28" s="65"/>
      <c r="AT28" s="55"/>
      <c r="AU28" s="56"/>
      <c r="AV28" s="56"/>
      <c r="AW28" s="66"/>
      <c r="AX28" s="76"/>
      <c r="AY28" s="63">
        <f t="shared" ref="AY28:AY42" si="17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9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5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819">
        <f t="shared" si="15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55"/>
      <c r="AN29" s="56"/>
      <c r="AO29" s="57"/>
      <c r="AP29" s="63">
        <f t="shared" si="16"/>
        <v>0</v>
      </c>
      <c r="AQ29" s="62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6"/>
      <c r="BD29" s="56"/>
      <c r="BE29" s="57"/>
      <c r="BF29" s="72"/>
      <c r="BG29" s="76"/>
      <c r="BH29" s="63">
        <f t="shared" si="9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5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5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55"/>
      <c r="AN30" s="56"/>
      <c r="AO30" s="57"/>
      <c r="AP30" s="63">
        <f t="shared" si="16"/>
        <v>0</v>
      </c>
      <c r="AQ30" s="62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6"/>
      <c r="BD30" s="56"/>
      <c r="BE30" s="57"/>
      <c r="BF30" s="72"/>
      <c r="BG30" s="76"/>
      <c r="BH30" s="63">
        <f t="shared" si="9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>SUM(Q6:Q30)</f>
        <v>28695501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819">
        <f t="shared" si="15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56"/>
      <c r="AL31" s="56"/>
      <c r="AM31" s="55"/>
      <c r="AN31" s="56"/>
      <c r="AO31" s="57"/>
      <c r="AP31" s="63">
        <f t="shared" si="16"/>
        <v>0</v>
      </c>
      <c r="AQ31" s="62"/>
      <c r="AR31" s="65"/>
      <c r="AT31" s="56"/>
      <c r="AU31" s="56"/>
      <c r="AV31" s="56"/>
      <c r="AW31" s="66"/>
      <c r="AX31" s="117"/>
      <c r="AY31" s="63">
        <f t="shared" si="17"/>
        <v>0</v>
      </c>
      <c r="AZ31" s="64"/>
      <c r="BA31" s="56"/>
      <c r="BC31" s="56"/>
      <c r="BD31" s="56"/>
      <c r="BE31" s="56"/>
      <c r="BF31" s="65"/>
      <c r="BG31" s="56"/>
      <c r="BH31" s="63">
        <f t="shared" si="9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5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819">
        <f t="shared" si="15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56"/>
      <c r="AL32" s="56"/>
      <c r="AM32" s="55"/>
      <c r="AN32" s="56"/>
      <c r="AO32" s="57"/>
      <c r="AP32" s="63">
        <f t="shared" si="16"/>
        <v>0</v>
      </c>
      <c r="AQ32" s="62"/>
      <c r="AR32" s="65"/>
      <c r="AT32" s="56"/>
      <c r="AU32" s="127"/>
      <c r="AV32" s="56"/>
      <c r="AW32" s="56"/>
      <c r="AX32" s="58"/>
      <c r="AY32" s="63">
        <f t="shared" si="17"/>
        <v>0</v>
      </c>
      <c r="AZ32" s="64"/>
      <c r="BA32" s="56"/>
      <c r="BC32" s="56"/>
      <c r="BD32" s="56"/>
      <c r="BE32" s="56"/>
      <c r="BF32" s="65"/>
      <c r="BG32" s="56"/>
      <c r="BH32" s="63">
        <f t="shared" si="9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5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5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5"/>
      <c r="AN33" s="56"/>
      <c r="AO33" s="57"/>
      <c r="AP33" s="63">
        <f t="shared" si="16"/>
        <v>0</v>
      </c>
      <c r="AQ33" s="62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6"/>
      <c r="BF33" s="65"/>
      <c r="BG33" s="56"/>
      <c r="BH33" s="63">
        <f t="shared" si="9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5"/>
        <v>0</v>
      </c>
      <c r="R34" s="64"/>
      <c r="S34" s="56"/>
      <c r="T34" s="56"/>
      <c r="U34" s="57"/>
      <c r="V34" s="72" t="s">
        <v>29</v>
      </c>
      <c r="W34" s="77"/>
      <c r="X34" s="204">
        <f t="shared" si="15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56"/>
      <c r="AL34" s="56"/>
      <c r="AM34" s="55"/>
      <c r="AN34" s="56"/>
      <c r="AO34" s="57"/>
      <c r="AP34" s="63">
        <f t="shared" si="16"/>
        <v>0</v>
      </c>
      <c r="AQ34" s="62"/>
      <c r="AR34" s="65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56"/>
      <c r="BF34" s="65"/>
      <c r="BG34" s="56"/>
      <c r="BH34" s="63">
        <f t="shared" si="9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5"/>
        <v>0</v>
      </c>
      <c r="R35" s="64"/>
      <c r="S35" s="56"/>
      <c r="T35" s="56"/>
      <c r="U35" s="87"/>
      <c r="V35" s="72" t="s">
        <v>29</v>
      </c>
      <c r="W35" s="77"/>
      <c r="X35" s="204">
        <f t="shared" si="15"/>
        <v>0</v>
      </c>
      <c r="Y35" s="408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56"/>
      <c r="AL35" s="56"/>
      <c r="AM35" s="55"/>
      <c r="AN35" s="56"/>
      <c r="AO35" s="57"/>
      <c r="AP35" s="63">
        <f t="shared" si="16"/>
        <v>0</v>
      </c>
      <c r="AQ35" s="62"/>
      <c r="AR35" s="65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56"/>
      <c r="BD35" s="56"/>
      <c r="BE35" s="56"/>
      <c r="BF35" s="65"/>
      <c r="BG35" s="56"/>
      <c r="BH35" s="63">
        <f t="shared" si="9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8">I36*F36</f>
        <v>0</v>
      </c>
      <c r="L36" s="68"/>
      <c r="M36" s="56"/>
      <c r="N36" s="57"/>
      <c r="O36" s="72" t="s">
        <v>29</v>
      </c>
      <c r="P36" s="62"/>
      <c r="Q36" s="63">
        <f t="shared" si="5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08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56"/>
      <c r="AL36" s="56"/>
      <c r="AM36" s="55"/>
      <c r="AN36" s="56"/>
      <c r="AO36" s="57"/>
      <c r="AP36" s="63">
        <f t="shared" si="16"/>
        <v>0</v>
      </c>
      <c r="AQ36" s="62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56"/>
      <c r="BD36" s="56"/>
      <c r="BE36" s="56"/>
      <c r="BF36" s="65"/>
      <c r="BG36" s="56"/>
      <c r="BH36" s="63">
        <f t="shared" si="9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8"/>
        <v>0</v>
      </c>
      <c r="L37" s="55"/>
      <c r="M37" s="75"/>
      <c r="N37" s="57"/>
      <c r="O37" s="72" t="s">
        <v>29</v>
      </c>
      <c r="P37" s="76"/>
      <c r="Q37" s="63">
        <f t="shared" si="5"/>
        <v>0</v>
      </c>
      <c r="R37" s="64"/>
      <c r="S37" s="56" t="s">
        <v>7874</v>
      </c>
      <c r="T37" s="784" t="s">
        <v>7742</v>
      </c>
      <c r="U37" s="57">
        <v>1</v>
      </c>
      <c r="V37" s="72" t="s">
        <v>29</v>
      </c>
      <c r="W37" s="76">
        <v>7767000</v>
      </c>
      <c r="X37" s="819">
        <f t="shared" ref="X37" si="19">W37*U37</f>
        <v>7767000</v>
      </c>
      <c r="Y37" s="64" t="s">
        <v>415</v>
      </c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ref="AP37:AP51" si="20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56"/>
      <c r="BD37" s="56"/>
      <c r="BE37" s="56"/>
      <c r="BF37" s="65"/>
      <c r="BG37" s="56"/>
      <c r="BH37" s="63">
        <f t="shared" si="9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74"/>
      <c r="M38" s="75"/>
      <c r="N38" s="57"/>
      <c r="O38" s="72" t="s">
        <v>29</v>
      </c>
      <c r="P38" s="62"/>
      <c r="Q38" s="63">
        <f t="shared" si="5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08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7"/>
        <v>0</v>
      </c>
      <c r="AZ38" s="64"/>
      <c r="BA38" s="56"/>
      <c r="BC38" s="56"/>
      <c r="BD38" s="56"/>
      <c r="BE38" s="56"/>
      <c r="BF38" s="65"/>
      <c r="BG38" s="56"/>
      <c r="BH38" s="63">
        <f t="shared" si="9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/>
      <c r="M39" s="75"/>
      <c r="N39" s="106"/>
      <c r="O39" s="72" t="s">
        <v>29</v>
      </c>
      <c r="P39" s="62"/>
      <c r="Q39" s="63">
        <f t="shared" si="5"/>
        <v>0</v>
      </c>
      <c r="R39" s="64"/>
      <c r="S39" s="56"/>
      <c r="T39" s="56"/>
      <c r="U39" s="83"/>
      <c r="V39" s="56"/>
      <c r="W39" s="77"/>
      <c r="X39" s="63">
        <f>W39*U39</f>
        <v>0</v>
      </c>
      <c r="Y39" s="408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9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/>
      <c r="M40" s="56"/>
      <c r="N40" s="129"/>
      <c r="O40" s="72" t="s">
        <v>29</v>
      </c>
      <c r="P40" s="76"/>
      <c r="Q40" s="63">
        <f t="shared" si="5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124"/>
      <c r="N41" s="56"/>
      <c r="O41" s="72" t="s">
        <v>29</v>
      </c>
      <c r="P41" s="76"/>
      <c r="Q41" s="63">
        <f t="shared" si="5"/>
        <v>0</v>
      </c>
      <c r="R41" s="64"/>
      <c r="S41" s="56"/>
      <c r="T41" s="127"/>
      <c r="U41" s="57"/>
      <c r="V41" s="72" t="s">
        <v>29</v>
      </c>
      <c r="W41" s="76"/>
      <c r="X41" s="63">
        <f>SUM(X6:X40)</f>
        <v>13142650.993999999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/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68"/>
      <c r="M43" s="56"/>
      <c r="N43" s="87"/>
      <c r="O43" s="72" t="s">
        <v>29</v>
      </c>
      <c r="P43" s="76"/>
      <c r="Q43" s="63">
        <f t="shared" si="5"/>
        <v>0</v>
      </c>
      <c r="R43" s="64"/>
      <c r="S43" s="55"/>
      <c r="T43" s="56"/>
      <c r="U43" s="57"/>
      <c r="V43" s="72"/>
      <c r="W43" s="117"/>
      <c r="X43" s="847">
        <f>SUM(X41,AP26,AY19,BH16)</f>
        <v>45217648.994000003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6"/>
      <c r="M44" s="56"/>
      <c r="N44" s="57"/>
      <c r="O44" s="72" t="s">
        <v>29</v>
      </c>
      <c r="P44" s="76"/>
      <c r="Q44" s="63">
        <f t="shared" si="5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264"/>
      <c r="M45" s="264"/>
      <c r="N45" s="57"/>
      <c r="O45" s="72" t="s">
        <v>29</v>
      </c>
      <c r="P45" s="117"/>
      <c r="Q45" s="63">
        <f t="shared" si="5"/>
        <v>0</v>
      </c>
      <c r="R45" s="64"/>
      <c r="S45" s="55"/>
      <c r="T45" s="56"/>
      <c r="U45" s="83"/>
      <c r="V45" s="100"/>
      <c r="W45" s="76"/>
      <c r="X45" s="63">
        <f t="shared" ref="X45:X51" si="21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56"/>
      <c r="N46" s="57"/>
      <c r="O46" s="72" t="s">
        <v>29</v>
      </c>
      <c r="P46" s="62"/>
      <c r="Q46" s="63">
        <f t="shared" si="5"/>
        <v>0</v>
      </c>
      <c r="R46" s="64"/>
      <c r="S46" s="55"/>
      <c r="T46" s="65"/>
      <c r="U46" s="57"/>
      <c r="V46" s="72"/>
      <c r="W46" s="76"/>
      <c r="X46" s="63">
        <f t="shared" si="21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56"/>
      <c r="M47" s="80"/>
      <c r="N47" s="57"/>
      <c r="O47" s="72" t="s">
        <v>29</v>
      </c>
      <c r="P47" s="67"/>
      <c r="Q47" s="63">
        <f t="shared" si="5"/>
        <v>0</v>
      </c>
      <c r="R47" s="64"/>
      <c r="S47" s="55"/>
      <c r="T47" s="65"/>
      <c r="U47" s="57"/>
      <c r="V47" s="72"/>
      <c r="W47" s="76"/>
      <c r="X47" s="63">
        <f t="shared" si="21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72" t="s">
        <v>29</v>
      </c>
      <c r="P48" s="76"/>
      <c r="Q48" s="63">
        <f t="shared" si="5"/>
        <v>0</v>
      </c>
      <c r="R48" s="64"/>
      <c r="S48" s="56"/>
      <c r="T48" s="124"/>
      <c r="U48" s="57"/>
      <c r="V48" s="72"/>
      <c r="W48" s="76"/>
      <c r="X48" s="63">
        <f t="shared" si="21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5"/>
      <c r="M49" s="56"/>
      <c r="N49" s="129"/>
      <c r="O49" s="72" t="s">
        <v>29</v>
      </c>
      <c r="P49" s="117"/>
      <c r="Q49" s="63">
        <f t="shared" si="5"/>
        <v>0</v>
      </c>
      <c r="R49" s="64"/>
      <c r="S49" s="56"/>
      <c r="T49" s="56"/>
      <c r="U49" s="57"/>
      <c r="V49" s="72"/>
      <c r="W49" s="76"/>
      <c r="X49" s="63">
        <f t="shared" si="21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5"/>
      <c r="M50" s="56"/>
      <c r="N50" s="129"/>
      <c r="O50" s="72" t="s">
        <v>29</v>
      </c>
      <c r="P50" s="117"/>
      <c r="Q50" s="63">
        <f t="shared" si="5"/>
        <v>0</v>
      </c>
      <c r="R50" s="64"/>
      <c r="S50" s="74"/>
      <c r="T50" s="56"/>
      <c r="U50" s="57"/>
      <c r="V50" s="72"/>
      <c r="W50" s="76"/>
      <c r="X50" s="63">
        <f t="shared" si="21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5"/>
      <c r="M51" s="56"/>
      <c r="N51" s="129"/>
      <c r="O51" s="72" t="s">
        <v>29</v>
      </c>
      <c r="P51" s="117"/>
      <c r="Q51" s="63">
        <f t="shared" si="5"/>
        <v>0</v>
      </c>
      <c r="R51" s="64"/>
      <c r="S51" s="55"/>
      <c r="T51" s="65"/>
      <c r="U51" s="57"/>
      <c r="V51" s="72"/>
      <c r="W51" s="76"/>
      <c r="X51" s="63">
        <f t="shared" si="21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5"/>
      <c r="M52" s="56"/>
      <c r="N52" s="129"/>
      <c r="O52" s="72" t="s">
        <v>29</v>
      </c>
      <c r="P52" s="117"/>
      <c r="Q52" s="63">
        <f t="shared" si="5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55"/>
      <c r="M53" s="56"/>
      <c r="N53" s="129"/>
      <c r="O53" s="72" t="s">
        <v>29</v>
      </c>
      <c r="P53" s="117"/>
      <c r="Q53" s="63">
        <f t="shared" si="5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5"/>
      <c r="M54" s="56"/>
      <c r="N54" s="699"/>
      <c r="O54" s="72" t="s">
        <v>29</v>
      </c>
      <c r="P54" s="117"/>
      <c r="Q54" s="63">
        <f t="shared" si="5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5"/>
      <c r="M55" s="56"/>
      <c r="N55" s="129"/>
      <c r="O55" s="72" t="s">
        <v>29</v>
      </c>
      <c r="P55" s="117"/>
      <c r="Q55" s="63">
        <f t="shared" si="5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08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5"/>
      <c r="M56" s="56"/>
      <c r="N56" s="129"/>
      <c r="O56" s="72" t="s">
        <v>29</v>
      </c>
      <c r="P56" s="117"/>
      <c r="Q56" s="63">
        <f t="shared" si="5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56"/>
      <c r="N57" s="129"/>
      <c r="O57" s="72" t="s">
        <v>29</v>
      </c>
      <c r="P57" s="62"/>
      <c r="Q57" s="63">
        <f t="shared" si="5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08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30"/>
      <c r="O58" s="72" t="s">
        <v>29</v>
      </c>
      <c r="P58" s="131"/>
      <c r="Q58" s="63">
        <f t="shared" si="5"/>
        <v>0</v>
      </c>
      <c r="R58" s="64"/>
      <c r="S58" s="81"/>
      <c r="T58" s="56"/>
      <c r="U58" s="57"/>
      <c r="V58" s="72"/>
      <c r="W58" s="76"/>
      <c r="X58" s="63"/>
      <c r="Y58" s="408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5"/>
      <c r="M59" s="56"/>
      <c r="N59" s="129"/>
      <c r="O59" s="72" t="s">
        <v>29</v>
      </c>
      <c r="P59" s="62"/>
      <c r="Q59" s="63">
        <f t="shared" si="5"/>
        <v>0</v>
      </c>
      <c r="R59" s="64"/>
      <c r="S59" s="56"/>
      <c r="T59" s="56"/>
      <c r="U59" s="57"/>
      <c r="V59" s="72"/>
      <c r="W59" s="76"/>
      <c r="X59" s="63">
        <f t="shared" ref="X59:X122" si="22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5"/>
      <c r="M60" s="56"/>
      <c r="N60" s="120"/>
      <c r="O60" s="72" t="s">
        <v>29</v>
      </c>
      <c r="P60" s="121"/>
      <c r="Q60" s="63">
        <f t="shared" si="5"/>
        <v>0</v>
      </c>
      <c r="R60" s="64"/>
      <c r="S60" s="56"/>
      <c r="T60" s="56"/>
      <c r="U60" s="57"/>
      <c r="V60" s="152"/>
      <c r="W60" s="76"/>
      <c r="X60" s="712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80"/>
      <c r="N61" s="116"/>
      <c r="O61" s="72" t="s">
        <v>29</v>
      </c>
      <c r="P61" s="117"/>
      <c r="Q61" s="63">
        <f t="shared" si="5"/>
        <v>0</v>
      </c>
      <c r="R61" s="64"/>
      <c r="S61" s="55"/>
      <c r="T61" s="65"/>
      <c r="U61" s="57"/>
      <c r="V61" s="68"/>
      <c r="W61" s="76"/>
      <c r="X61" s="471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80"/>
      <c r="N62" s="120"/>
      <c r="O62" s="72" t="s">
        <v>29</v>
      </c>
      <c r="P62" s="121"/>
      <c r="Q62" s="63">
        <f t="shared" si="5"/>
        <v>0</v>
      </c>
      <c r="R62" s="64"/>
      <c r="S62" s="74"/>
      <c r="T62" s="56"/>
      <c r="U62" s="57"/>
      <c r="V62" s="72"/>
      <c r="W62" s="62"/>
      <c r="X62" s="63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81"/>
      <c r="M63" s="80"/>
      <c r="N63" s="57"/>
      <c r="O63" s="72" t="s">
        <v>29</v>
      </c>
      <c r="P63" s="77"/>
      <c r="Q63" s="63">
        <f t="shared" si="5"/>
        <v>0</v>
      </c>
      <c r="R63" s="64"/>
      <c r="S63" s="264"/>
      <c r="T63" s="264"/>
      <c r="U63" s="469"/>
      <c r="V63" s="562"/>
      <c r="W63" s="753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7"/>
      <c r="O64" s="72" t="s">
        <v>29</v>
      </c>
      <c r="P64" s="62"/>
      <c r="Q64" s="63">
        <f t="shared" si="5"/>
        <v>0</v>
      </c>
      <c r="R64" s="64"/>
      <c r="S64" s="56"/>
      <c r="T64" s="56"/>
      <c r="U64" s="61"/>
      <c r="V64" s="72"/>
      <c r="W64" s="76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137"/>
      <c r="N65" s="138"/>
      <c r="O65" s="72" t="s">
        <v>29</v>
      </c>
      <c r="P65" s="139"/>
      <c r="Q65" s="63">
        <f t="shared" si="5"/>
        <v>0</v>
      </c>
      <c r="R65" s="64"/>
      <c r="S65" s="56"/>
      <c r="T65" s="56"/>
      <c r="U65" s="83"/>
      <c r="V65" s="56"/>
      <c r="W65" s="77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137"/>
      <c r="N66" s="140"/>
      <c r="O66" s="56"/>
      <c r="P66" s="141"/>
      <c r="Q66" s="63">
        <f t="shared" si="5"/>
        <v>0</v>
      </c>
      <c r="R66" s="64"/>
      <c r="S66" s="56"/>
      <c r="T66" s="56"/>
      <c r="U66" s="83"/>
      <c r="V66" s="56"/>
      <c r="W66" s="77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57"/>
      <c r="V67" s="56"/>
      <c r="W67" s="59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74"/>
      <c r="T68" s="56"/>
      <c r="U68" s="57"/>
      <c r="V68" s="72"/>
      <c r="W68" s="76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5"/>
      <c r="T69" s="56"/>
      <c r="U69" s="57"/>
      <c r="V69" s="72"/>
      <c r="W69" s="6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5"/>
      <c r="T70" s="56"/>
      <c r="U70" s="57"/>
      <c r="V70" s="72"/>
      <c r="W70" s="67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55"/>
      <c r="T71" s="75"/>
      <c r="U71" s="57"/>
      <c r="V71" s="68"/>
      <c r="W71" s="77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18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69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18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56"/>
      <c r="T73" s="56"/>
      <c r="U73" s="83"/>
      <c r="V73" s="56"/>
      <c r="W73" s="77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5"/>
      <c r="T74" s="56"/>
      <c r="U74" s="57"/>
      <c r="V74" s="72"/>
      <c r="W74" s="62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80"/>
      <c r="U75" s="83"/>
      <c r="V75" s="81" t="s">
        <v>25</v>
      </c>
      <c r="W75" s="77"/>
      <c r="X75" s="204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6"/>
      <c r="T76" s="56"/>
      <c r="U76" s="56"/>
      <c r="V76" s="56" t="s">
        <v>25</v>
      </c>
      <c r="W76" s="56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5"/>
      <c r="T77" s="56"/>
      <c r="U77" s="57"/>
      <c r="V77" s="72" t="s">
        <v>29</v>
      </c>
      <c r="W77" s="11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71"/>
      <c r="U78" s="57"/>
      <c r="V78" s="72" t="s">
        <v>29</v>
      </c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74"/>
      <c r="T79" s="56"/>
      <c r="U79" s="57"/>
      <c r="V79" s="72" t="s">
        <v>25</v>
      </c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61"/>
      <c r="V80" s="72"/>
      <c r="W80" s="76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129"/>
      <c r="V82" s="72"/>
      <c r="W82" s="11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7"/>
      <c r="V83" s="72"/>
      <c r="W83" s="76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81"/>
      <c r="T84" s="71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7"/>
      <c r="V85" s="72"/>
      <c r="W85" s="77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74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83"/>
      <c r="V88" s="81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5"/>
      <c r="T89" s="75"/>
      <c r="U89" s="57"/>
      <c r="V89" s="66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5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5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55"/>
      <c r="T92" s="56"/>
      <c r="U92" s="57"/>
      <c r="V92" s="69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2"/>
      <c r="U93" s="699"/>
      <c r="V93" s="72"/>
      <c r="W93" s="117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5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117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56"/>
      <c r="U97" s="129"/>
      <c r="V97" s="72"/>
      <c r="W97" s="11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18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6"/>
      <c r="T98" s="56"/>
      <c r="U98" s="57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18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56"/>
      <c r="U99" s="57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18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68"/>
      <c r="T100" s="56"/>
      <c r="U100" s="57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18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95"/>
      <c r="T102" s="56"/>
      <c r="U102" s="83"/>
      <c r="V102" s="72"/>
      <c r="W102" s="77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56"/>
      <c r="V103" s="72"/>
      <c r="W103" s="58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6"/>
      <c r="T104" s="56"/>
      <c r="U104" s="57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56"/>
      <c r="U105" s="57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56"/>
      <c r="U106" s="57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6"/>
      <c r="T107" s="74"/>
      <c r="U107" s="57"/>
      <c r="V107" s="72"/>
      <c r="W107" s="77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5"/>
      <c r="U108" s="57"/>
      <c r="V108" s="72"/>
      <c r="W108" s="76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6"/>
      <c r="T109" s="71"/>
      <c r="U109" s="699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6"/>
      <c r="T110" s="56"/>
      <c r="U110" s="57"/>
      <c r="V110" s="72"/>
      <c r="W110" s="77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6"/>
      <c r="T111" s="56"/>
      <c r="U111" s="61"/>
      <c r="V111" s="72"/>
      <c r="W111" s="76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56"/>
      <c r="U112" s="57"/>
      <c r="V112" s="72"/>
      <c r="W112" s="76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6"/>
      <c r="T113" s="71"/>
      <c r="U113" s="699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56"/>
      <c r="U114" s="700"/>
      <c r="V114" s="72"/>
      <c r="W114" s="76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55"/>
      <c r="T115" s="75"/>
      <c r="U115" s="61"/>
      <c r="V115" s="72"/>
      <c r="W115" s="77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699"/>
      <c r="V116" s="72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699"/>
      <c r="V117" s="72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699"/>
      <c r="V118" s="72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7">P120*N120</f>
        <v>0</v>
      </c>
      <c r="R119" s="56"/>
      <c r="S119" s="55"/>
      <c r="T119" s="71"/>
      <c r="U119" s="699"/>
      <c r="V119" s="72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7"/>
        <v>0</v>
      </c>
      <c r="R120" s="56"/>
      <c r="S120" s="55"/>
      <c r="T120" s="71"/>
      <c r="U120" s="699"/>
      <c r="V120" s="72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7"/>
        <v>0</v>
      </c>
      <c r="R121" s="56"/>
      <c r="S121" s="55"/>
      <c r="T121" s="71"/>
      <c r="U121" s="699"/>
      <c r="V121" s="72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7"/>
        <v>0</v>
      </c>
      <c r="R122" s="56"/>
      <c r="S122" s="55"/>
      <c r="T122" s="71"/>
      <c r="U122" s="699"/>
      <c r="V122" s="72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7"/>
        <v>0</v>
      </c>
      <c r="R123" s="56"/>
      <c r="S123" s="55"/>
      <c r="T123" s="71"/>
      <c r="U123" s="699"/>
      <c r="V123" s="72"/>
      <c r="W123" s="62"/>
      <c r="X123" s="63">
        <f t="shared" ref="X123:X155" si="28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7"/>
        <v>0</v>
      </c>
      <c r="R124" s="56"/>
      <c r="S124" s="55"/>
      <c r="T124" s="71"/>
      <c r="U124" s="699"/>
      <c r="V124" s="72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7"/>
        <v>0</v>
      </c>
      <c r="R125" s="56"/>
      <c r="S125" s="68"/>
      <c r="T125" s="71"/>
      <c r="U125" s="699"/>
      <c r="V125" s="72"/>
      <c r="W125" s="62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7"/>
        <v>0</v>
      </c>
      <c r="R126" s="56"/>
      <c r="S126" s="68"/>
      <c r="T126" s="56" t="s">
        <v>2</v>
      </c>
      <c r="U126" s="698"/>
      <c r="V126" s="66"/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7"/>
        <v>0</v>
      </c>
      <c r="R127" s="56"/>
      <c r="S127" s="68"/>
      <c r="T127" s="56" t="s">
        <v>2</v>
      </c>
      <c r="U127" s="698"/>
      <c r="V127" s="66"/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7"/>
        <v>0</v>
      </c>
      <c r="R128" s="56"/>
      <c r="S128" s="68"/>
      <c r="T128" s="56" t="s">
        <v>2</v>
      </c>
      <c r="U128" s="698"/>
      <c r="V128" s="66"/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7"/>
        <v>0</v>
      </c>
      <c r="R129" s="56"/>
      <c r="S129" s="68"/>
      <c r="T129" s="56" t="s">
        <v>2</v>
      </c>
      <c r="U129" s="698"/>
      <c r="V129" s="66"/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7"/>
        <v>0</v>
      </c>
      <c r="R130" s="56"/>
      <c r="S130" s="68"/>
      <c r="T130" s="56" t="s">
        <v>2</v>
      </c>
      <c r="U130" s="698"/>
      <c r="V130" s="66"/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7"/>
        <v>0</v>
      </c>
      <c r="R131" s="56"/>
      <c r="S131" s="68"/>
      <c r="T131" s="56" t="s">
        <v>2</v>
      </c>
      <c r="U131" s="698"/>
      <c r="V131" s="66"/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7"/>
        <v>0</v>
      </c>
      <c r="R132" s="56"/>
      <c r="S132" s="68"/>
      <c r="T132" s="56" t="s">
        <v>2</v>
      </c>
      <c r="U132" s="698"/>
      <c r="V132" s="66"/>
      <c r="W132" s="62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7"/>
        <v>0</v>
      </c>
      <c r="R133" s="56"/>
      <c r="S133" s="68"/>
      <c r="T133" s="56" t="s">
        <v>2</v>
      </c>
      <c r="U133" s="698"/>
      <c r="V133" s="66"/>
      <c r="W133" s="62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7"/>
        <v>0</v>
      </c>
      <c r="R134" s="56"/>
      <c r="S134" s="68"/>
      <c r="T134" s="56" t="s">
        <v>2</v>
      </c>
      <c r="U134" s="698"/>
      <c r="V134" s="66"/>
      <c r="W134" s="62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7"/>
        <v>0</v>
      </c>
      <c r="R135" s="56"/>
      <c r="S135" s="68"/>
      <c r="T135" s="56" t="s">
        <v>2</v>
      </c>
      <c r="U135" s="698"/>
      <c r="V135" s="66"/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7"/>
        <v>0</v>
      </c>
      <c r="R136" s="56"/>
      <c r="S136" s="68"/>
      <c r="T136" s="56" t="s">
        <v>2</v>
      </c>
      <c r="U136" s="698"/>
      <c r="V136" s="66"/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781"/>
      <c r="S137" s="68"/>
      <c r="T137" s="56"/>
      <c r="U137" s="61"/>
      <c r="V137" s="69"/>
      <c r="W137" s="77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698"/>
      <c r="V138" s="6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698"/>
      <c r="V139" s="6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698"/>
      <c r="V140" s="6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698"/>
      <c r="V141" s="6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13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13"/>
      <c r="V143" s="56" t="s">
        <v>29</v>
      </c>
      <c r="W143" s="62"/>
      <c r="X143" s="63">
        <f t="shared" si="28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8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8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8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13"/>
      <c r="V147" s="56" t="s">
        <v>29</v>
      </c>
      <c r="W147" s="62"/>
      <c r="X147" s="63">
        <f t="shared" si="28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13"/>
      <c r="V148" s="56" t="s">
        <v>29</v>
      </c>
      <c r="W148" s="62"/>
      <c r="X148" s="63">
        <f t="shared" si="28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13"/>
      <c r="V149" s="56" t="s">
        <v>29</v>
      </c>
      <c r="W149" s="62"/>
      <c r="X149" s="63">
        <f t="shared" si="28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13"/>
      <c r="V150" s="56" t="s">
        <v>29</v>
      </c>
      <c r="W150" s="62"/>
      <c r="X150" s="63">
        <f t="shared" si="28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13"/>
      <c r="V151" s="56" t="s">
        <v>29</v>
      </c>
      <c r="W151" s="62"/>
      <c r="X151" s="63">
        <f t="shared" si="28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13"/>
      <c r="V152" s="56" t="s">
        <v>29</v>
      </c>
      <c r="W152" s="62"/>
      <c r="X152" s="63">
        <f t="shared" si="28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13"/>
      <c r="V153" s="56" t="s">
        <v>29</v>
      </c>
      <c r="W153" s="62"/>
      <c r="X153" s="63">
        <f t="shared" si="28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13"/>
      <c r="V154" s="56" t="s">
        <v>29</v>
      </c>
      <c r="W154" s="62"/>
      <c r="X154" s="63">
        <f t="shared" si="28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13"/>
      <c r="V155" s="56" t="s">
        <v>29</v>
      </c>
      <c r="W155" s="62"/>
      <c r="X155" s="63">
        <f t="shared" si="28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13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  <c r="T157" s="56"/>
      <c r="U157" s="513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78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78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78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78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78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78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xSplit="7" ySplit="5" topLeftCell="AK6" activePane="bottomRight" state="frozen"/>
      <selection activeCell="L1" sqref="L1"/>
      <selection pane="topRight" activeCell="S1" sqref="S1"/>
      <selection pane="bottomLeft" activeCell="L6" sqref="L6"/>
      <selection pane="bottomRight" activeCell="R32" sqref="R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817" t="s">
        <v>7876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3">AX6*AV6</f>
        <v>0</v>
      </c>
      <c r="AZ6" s="73"/>
      <c r="BA6" s="73"/>
      <c r="BB6" s="81"/>
      <c r="BC6" s="264"/>
      <c r="BD6" s="474"/>
      <c r="BE6" s="57"/>
      <c r="BF6" s="72" t="s">
        <v>29</v>
      </c>
      <c r="BG6" s="117"/>
      <c r="BH6" s="63">
        <f t="shared" ref="BH6:BH14" si="4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784" t="s">
        <v>59</v>
      </c>
      <c r="N7" s="57">
        <v>6</v>
      </c>
      <c r="O7" s="72" t="s">
        <v>29</v>
      </c>
      <c r="P7" s="76">
        <v>1700000</v>
      </c>
      <c r="Q7" s="63">
        <f t="shared" ref="Q7:Q62" si="6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29200</v>
      </c>
      <c r="X7" s="63">
        <f>W7*U7</f>
        <v>262800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 t="shared" ref="AG7:AG57" si="7"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0</v>
      </c>
      <c r="AP7" s="63">
        <f t="shared" ref="AP7:AP22" si="8">AO7*AM7</f>
        <v>0</v>
      </c>
      <c r="AQ7" s="64" t="s">
        <v>479</v>
      </c>
      <c r="AR7" s="56" t="s">
        <v>7647</v>
      </c>
      <c r="AS7" s="486"/>
      <c r="AT7" s="60"/>
      <c r="AU7" s="152"/>
      <c r="AV7" s="57"/>
      <c r="AW7" s="56" t="s">
        <v>63</v>
      </c>
      <c r="AX7" s="153"/>
      <c r="AY7" s="101">
        <f t="shared" si="3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4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5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784" t="s">
        <v>59</v>
      </c>
      <c r="N8" s="57">
        <v>4</v>
      </c>
      <c r="O8" s="72" t="s">
        <v>29</v>
      </c>
      <c r="P8" s="76">
        <v>4200000</v>
      </c>
      <c r="Q8" s="63">
        <f t="shared" si="6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83">
        <v>1</v>
      </c>
      <c r="AE8" s="599" t="s">
        <v>26</v>
      </c>
      <c r="AF8" s="117">
        <v>110000</v>
      </c>
      <c r="AG8" s="819">
        <f t="shared" si="7"/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 t="shared" si="8"/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3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4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787" t="s">
        <v>88</v>
      </c>
      <c r="N9" s="57">
        <v>4</v>
      </c>
      <c r="O9" s="72" t="s">
        <v>29</v>
      </c>
      <c r="P9" s="76">
        <v>425000</v>
      </c>
      <c r="Q9" s="819">
        <f t="shared" si="6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29200</v>
      </c>
      <c r="X9" s="63">
        <f>W9*U9</f>
        <v>29200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si="7"/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4200000</v>
      </c>
      <c r="AP9" s="63">
        <f t="shared" si="8"/>
        <v>4200000</v>
      </c>
      <c r="AQ9" s="64" t="s">
        <v>1539</v>
      </c>
      <c r="AR9" s="56" t="s">
        <v>7647</v>
      </c>
      <c r="AS9" s="486"/>
      <c r="AT9" s="68"/>
      <c r="AU9" s="264"/>
      <c r="AV9" s="57"/>
      <c r="AW9" s="56" t="s">
        <v>29</v>
      </c>
      <c r="AX9" s="63"/>
      <c r="AY9" s="101">
        <f t="shared" si="3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4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787" t="s">
        <v>88</v>
      </c>
      <c r="N10" s="57">
        <v>1</v>
      </c>
      <c r="O10" s="72" t="s">
        <v>29</v>
      </c>
      <c r="P10" s="76">
        <v>30000</v>
      </c>
      <c r="Q10" s="63">
        <f t="shared" si="6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9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09" t="s">
        <v>6607</v>
      </c>
      <c r="AF10" s="423">
        <v>5600000</v>
      </c>
      <c r="AG10" s="63">
        <f t="shared" si="7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4200000</v>
      </c>
      <c r="AP10" s="63">
        <f t="shared" si="8"/>
        <v>4200000</v>
      </c>
      <c r="AQ10" s="64" t="s">
        <v>1539</v>
      </c>
      <c r="AR10" s="56" t="s">
        <v>7647</v>
      </c>
      <c r="AS10" s="486"/>
      <c r="AT10" s="68"/>
      <c r="AU10" s="264"/>
      <c r="AV10" s="57"/>
      <c r="AW10" s="56" t="s">
        <v>29</v>
      </c>
      <c r="AX10" s="63"/>
      <c r="AY10" s="101">
        <f t="shared" si="3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4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5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787" t="s">
        <v>88</v>
      </c>
      <c r="N11" s="57">
        <v>2</v>
      </c>
      <c r="O11" s="72" t="s">
        <v>63</v>
      </c>
      <c r="P11" s="76">
        <v>30000</v>
      </c>
      <c r="Q11" s="63">
        <f t="shared" si="6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0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7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8"/>
        <v>530000</v>
      </c>
      <c r="AQ11" s="64" t="s">
        <v>1539</v>
      </c>
      <c r="AR11" s="56" t="s">
        <v>7647</v>
      </c>
      <c r="AS11" s="486"/>
      <c r="AT11" s="68"/>
      <c r="AU11" s="264"/>
      <c r="AV11" s="57"/>
      <c r="AW11" s="56" t="s">
        <v>29</v>
      </c>
      <c r="AX11" s="63"/>
      <c r="AY11" s="101">
        <f t="shared" si="3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4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8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84" t="s">
        <v>7851</v>
      </c>
      <c r="N12" s="106">
        <v>6</v>
      </c>
      <c r="O12" s="70" t="s">
        <v>29</v>
      </c>
      <c r="P12" s="423">
        <v>36000</v>
      </c>
      <c r="Q12" s="819">
        <f t="shared" si="6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29200</v>
      </c>
      <c r="X12" s="63">
        <f t="shared" si="10"/>
        <v>87600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7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8"/>
        <v>180000</v>
      </c>
      <c r="AQ12" s="64" t="s">
        <v>1539</v>
      </c>
      <c r="AR12" s="56" t="s">
        <v>7647</v>
      </c>
      <c r="AS12" s="486"/>
      <c r="AT12" s="68"/>
      <c r="AU12" s="264"/>
      <c r="AV12" s="57"/>
      <c r="AW12" s="56" t="s">
        <v>29</v>
      </c>
      <c r="AX12" s="63"/>
      <c r="AY12" s="101">
        <f t="shared" si="3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4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5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84" t="s">
        <v>7851</v>
      </c>
      <c r="N13" s="57">
        <v>2</v>
      </c>
      <c r="O13" s="70" t="s">
        <v>29</v>
      </c>
      <c r="P13" s="117">
        <v>81000</v>
      </c>
      <c r="Q13" s="819">
        <f t="shared" si="6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0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7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8"/>
        <v>40000</v>
      </c>
      <c r="AQ13" s="64" t="s">
        <v>416</v>
      </c>
      <c r="AR13" s="56" t="s">
        <v>7647</v>
      </c>
      <c r="AS13" s="486"/>
      <c r="AT13" s="68"/>
      <c r="AU13" s="264"/>
      <c r="AV13" s="57"/>
      <c r="AW13" s="56" t="s">
        <v>29</v>
      </c>
      <c r="AX13" s="63"/>
      <c r="AY13" s="101">
        <f t="shared" si="3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4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85" t="s">
        <v>7880</v>
      </c>
      <c r="N14" s="57">
        <v>2</v>
      </c>
      <c r="O14" s="56" t="s">
        <v>29</v>
      </c>
      <c r="P14" s="67">
        <v>45000</v>
      </c>
      <c r="Q14" s="822">
        <f t="shared" si="6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3" si="11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>SUM(AG6:AG13)</f>
        <v>6665000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8"/>
        <v>60000</v>
      </c>
      <c r="AQ14" s="64" t="s">
        <v>479</v>
      </c>
      <c r="AR14" s="56" t="s">
        <v>7647</v>
      </c>
      <c r="AS14" s="486"/>
      <c r="AT14" s="56"/>
      <c r="AU14" s="56"/>
      <c r="AV14" s="87"/>
      <c r="AW14" s="72" t="s">
        <v>29</v>
      </c>
      <c r="AX14" s="76"/>
      <c r="AY14" s="101">
        <f t="shared" si="3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784" t="s">
        <v>7755</v>
      </c>
      <c r="N15" s="57">
        <v>1</v>
      </c>
      <c r="O15" s="72" t="s">
        <v>29</v>
      </c>
      <c r="P15" s="76">
        <v>135000</v>
      </c>
      <c r="Q15" s="822">
        <f t="shared" si="6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7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63">
        <f t="shared" si="8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3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784" t="s">
        <v>7755</v>
      </c>
      <c r="N16" s="57">
        <v>1</v>
      </c>
      <c r="O16" s="72" t="s">
        <v>29</v>
      </c>
      <c r="P16" s="76">
        <v>15000</v>
      </c>
      <c r="Q16" s="822">
        <f t="shared" si="6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819">
        <f t="shared" ref="X16" si="12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7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63">
        <f t="shared" si="8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784" t="s">
        <v>7755</v>
      </c>
      <c r="N17" s="57">
        <v>1</v>
      </c>
      <c r="O17" s="72" t="s">
        <v>29</v>
      </c>
      <c r="P17" s="76">
        <v>175000</v>
      </c>
      <c r="Q17" s="822">
        <f t="shared" si="6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29200</v>
      </c>
      <c r="X17" s="63">
        <f>W17*U17</f>
        <v>58400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7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8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784" t="s">
        <v>7755</v>
      </c>
      <c r="N18" s="57">
        <v>1</v>
      </c>
      <c r="O18" s="72" t="s">
        <v>29</v>
      </c>
      <c r="P18" s="849">
        <v>60000</v>
      </c>
      <c r="Q18" s="822">
        <f t="shared" si="6"/>
        <v>60000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3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7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 t="shared" si="8"/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3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784" t="s">
        <v>7755</v>
      </c>
      <c r="N19" s="87">
        <v>1</v>
      </c>
      <c r="O19" s="72" t="s">
        <v>29</v>
      </c>
      <c r="P19" s="76">
        <v>45000</v>
      </c>
      <c r="Q19" s="822">
        <f t="shared" si="6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23">
        <v>36000</v>
      </c>
      <c r="X19" s="819">
        <f t="shared" si="13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7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si="8"/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4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784" t="s">
        <v>7755</v>
      </c>
      <c r="N20" s="57">
        <v>1</v>
      </c>
      <c r="O20" s="66" t="s">
        <v>29</v>
      </c>
      <c r="P20" s="62">
        <v>425000</v>
      </c>
      <c r="Q20" s="822">
        <f t="shared" si="6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819">
        <f t="shared" si="13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7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784" t="s">
        <v>7755</v>
      </c>
      <c r="N21" s="83">
        <v>1</v>
      </c>
      <c r="O21" s="56" t="s">
        <v>29</v>
      </c>
      <c r="P21" s="77">
        <v>25000</v>
      </c>
      <c r="Q21" s="822">
        <f t="shared" si="6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3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7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8"/>
        <v>0</v>
      </c>
      <c r="AQ21" s="64"/>
      <c r="AR21" s="56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784" t="s">
        <v>7755</v>
      </c>
      <c r="N22" s="87">
        <v>2</v>
      </c>
      <c r="O22" s="72" t="s">
        <v>29</v>
      </c>
      <c r="P22" s="76">
        <v>25000</v>
      </c>
      <c r="Q22" s="822">
        <f t="shared" si="6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29200</v>
      </c>
      <c r="X22" s="63">
        <f>W22*U22</f>
        <v>262800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7"/>
        <v>0</v>
      </c>
      <c r="AH22" s="64"/>
      <c r="AI22" s="56"/>
      <c r="AK22" s="279"/>
      <c r="AL22" s="71"/>
      <c r="AM22" s="106"/>
      <c r="AN22" s="70" t="s">
        <v>29</v>
      </c>
      <c r="AO22" s="423"/>
      <c r="AP22" s="63">
        <f t="shared" si="8"/>
        <v>0</v>
      </c>
      <c r="AQ22" s="6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784" t="s">
        <v>7755</v>
      </c>
      <c r="N23" s="57">
        <v>2</v>
      </c>
      <c r="O23" s="72" t="s">
        <v>29</v>
      </c>
      <c r="P23" s="76">
        <v>475000</v>
      </c>
      <c r="Q23" s="822">
        <f t="shared" si="6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15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7"/>
        <v>0</v>
      </c>
      <c r="AH23" s="64"/>
      <c r="AI23" s="56"/>
      <c r="AK23" s="55"/>
      <c r="AL23" s="56"/>
      <c r="AM23" s="57"/>
      <c r="AN23" s="72"/>
      <c r="AO23" s="62"/>
      <c r="AP23" s="63">
        <f>SUM(AP6:AP22)</f>
        <v>13454430</v>
      </c>
      <c r="AQ23" s="56"/>
      <c r="AR23" s="73"/>
      <c r="AT23" s="56"/>
      <c r="AU23" s="56"/>
      <c r="AV23" s="56"/>
      <c r="AW23" s="66"/>
      <c r="AX23" s="76"/>
      <c r="AY23" s="63">
        <f t="shared" si="3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787" t="s">
        <v>6945</v>
      </c>
      <c r="N24" s="57">
        <v>1</v>
      </c>
      <c r="O24" s="72" t="s">
        <v>26</v>
      </c>
      <c r="P24" s="62">
        <v>650000</v>
      </c>
      <c r="Q24" s="819">
        <f t="shared" si="6"/>
        <v>650000</v>
      </c>
      <c r="R24" s="408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819">
        <f t="shared" si="15"/>
        <v>650000</v>
      </c>
      <c r="Y24" s="408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7"/>
        <v>0</v>
      </c>
      <c r="AH24" s="64"/>
      <c r="AI24" s="56"/>
      <c r="AJ24" s="107"/>
      <c r="AK24" s="56"/>
      <c r="AL24" s="56"/>
      <c r="AM24" s="56"/>
      <c r="AN24" s="75"/>
      <c r="AO24" s="61"/>
      <c r="AP24" s="63">
        <f t="shared" ref="AP24:AP33" si="16">AO24*AM24</f>
        <v>0</v>
      </c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6"/>
        <v>0</v>
      </c>
      <c r="R25" s="408"/>
      <c r="S25" s="56"/>
      <c r="T25" s="56"/>
      <c r="U25" s="83"/>
      <c r="V25" s="56"/>
      <c r="W25" s="77"/>
      <c r="X25" s="63">
        <f t="shared" si="11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7"/>
        <v>0</v>
      </c>
      <c r="AH25" s="64"/>
      <c r="AI25" s="56"/>
      <c r="AJ25" s="107"/>
      <c r="AK25" s="56"/>
      <c r="AL25" s="56"/>
      <c r="AM25" s="56"/>
      <c r="AN25" s="56"/>
      <c r="AO25" s="57"/>
      <c r="AP25" s="63">
        <f t="shared" si="16"/>
        <v>0</v>
      </c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6"/>
        <v>0</v>
      </c>
      <c r="R26" s="64"/>
      <c r="S26" s="56"/>
      <c r="T26" s="71"/>
      <c r="U26" s="57"/>
      <c r="V26" s="72"/>
      <c r="W26" s="62"/>
      <c r="X26" s="63">
        <f t="shared" si="11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7"/>
        <v>0</v>
      </c>
      <c r="AH26" s="64"/>
      <c r="AI26" s="56"/>
      <c r="AJ26" s="107"/>
      <c r="AK26" s="56"/>
      <c r="AL26" s="56"/>
      <c r="AM26" s="55"/>
      <c r="AN26" s="56"/>
      <c r="AO26" s="57"/>
      <c r="AP26" s="63">
        <f t="shared" si="16"/>
        <v>0</v>
      </c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6"/>
        <v>0</v>
      </c>
      <c r="R27" s="64"/>
      <c r="S27" s="55"/>
      <c r="T27" s="75"/>
      <c r="U27" s="57"/>
      <c r="V27" s="56"/>
      <c r="W27" s="67"/>
      <c r="X27" s="63">
        <f t="shared" si="11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7"/>
        <v>0</v>
      </c>
      <c r="AH27" s="64"/>
      <c r="AI27" s="56"/>
      <c r="AJ27" s="107"/>
      <c r="AK27" s="56"/>
      <c r="AL27" s="56"/>
      <c r="AM27" s="56"/>
      <c r="AN27" s="71"/>
      <c r="AO27" s="57"/>
      <c r="AP27" s="63">
        <f t="shared" si="16"/>
        <v>0</v>
      </c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 t="s">
        <v>7878</v>
      </c>
      <c r="M28" s="784" t="s">
        <v>7780</v>
      </c>
      <c r="N28" s="56">
        <f>100000/6800</f>
        <v>14.705882352941176</v>
      </c>
      <c r="O28" s="72" t="s">
        <v>7790</v>
      </c>
      <c r="P28" s="58">
        <v>6800</v>
      </c>
      <c r="Q28" s="819">
        <f t="shared" si="6"/>
        <v>100000</v>
      </c>
      <c r="R28" s="64" t="s">
        <v>7795</v>
      </c>
      <c r="S28" s="95" t="s">
        <v>7878</v>
      </c>
      <c r="T28" s="784" t="s">
        <v>7780</v>
      </c>
      <c r="U28" s="56">
        <f>100000/6800</f>
        <v>14.705882352941176</v>
      </c>
      <c r="V28" s="72" t="s">
        <v>7790</v>
      </c>
      <c r="W28" s="58">
        <v>6800</v>
      </c>
      <c r="X28" s="819">
        <f t="shared" si="11"/>
        <v>100000</v>
      </c>
      <c r="Y28" s="64" t="s">
        <v>7795</v>
      </c>
      <c r="Z28" s="56"/>
      <c r="AB28" s="81"/>
      <c r="AC28" s="56"/>
      <c r="AD28" s="57"/>
      <c r="AE28" s="72"/>
      <c r="AF28" s="62"/>
      <c r="AG28" s="63">
        <f t="shared" si="7"/>
        <v>0</v>
      </c>
      <c r="AH28" s="64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7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7879</v>
      </c>
      <c r="M29" s="784" t="s">
        <v>7780</v>
      </c>
      <c r="N29" s="57">
        <v>2</v>
      </c>
      <c r="O29" s="72" t="s">
        <v>7799</v>
      </c>
      <c r="P29" s="76">
        <v>21500</v>
      </c>
      <c r="Q29" s="819">
        <f t="shared" si="6"/>
        <v>43000</v>
      </c>
      <c r="R29" s="64" t="s">
        <v>7795</v>
      </c>
      <c r="S29" s="55" t="s">
        <v>7879</v>
      </c>
      <c r="T29" s="784" t="s">
        <v>7780</v>
      </c>
      <c r="U29" s="57">
        <v>2</v>
      </c>
      <c r="V29" s="72" t="s">
        <v>7799</v>
      </c>
      <c r="W29" s="76">
        <v>21500</v>
      </c>
      <c r="X29" s="819">
        <f t="shared" si="11"/>
        <v>43000</v>
      </c>
      <c r="Y29" s="64" t="s">
        <v>7795</v>
      </c>
      <c r="Z29" s="56"/>
      <c r="AA29" s="118"/>
      <c r="AB29" s="56"/>
      <c r="AC29" s="56"/>
      <c r="AD29" s="57"/>
      <c r="AE29" s="72"/>
      <c r="AF29" s="62"/>
      <c r="AG29" s="63">
        <f t="shared" si="7"/>
        <v>0</v>
      </c>
      <c r="AH29" s="64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 t="s">
        <v>7877</v>
      </c>
      <c r="M30" s="784" t="s">
        <v>7780</v>
      </c>
      <c r="N30" s="57">
        <v>3</v>
      </c>
      <c r="O30" s="72" t="s">
        <v>7797</v>
      </c>
      <c r="P30" s="76">
        <v>30000</v>
      </c>
      <c r="Q30" s="819">
        <f t="shared" si="6"/>
        <v>90000</v>
      </c>
      <c r="R30" s="64" t="s">
        <v>7795</v>
      </c>
      <c r="S30" s="55" t="s">
        <v>7877</v>
      </c>
      <c r="T30" s="784" t="s">
        <v>7780</v>
      </c>
      <c r="U30" s="57">
        <v>3</v>
      </c>
      <c r="V30" s="72" t="s">
        <v>7797</v>
      </c>
      <c r="W30" s="76">
        <v>30000</v>
      </c>
      <c r="X30" s="819">
        <f t="shared" si="11"/>
        <v>90000</v>
      </c>
      <c r="Y30" s="64" t="s">
        <v>7795</v>
      </c>
      <c r="Z30" s="56"/>
      <c r="AB30" s="56"/>
      <c r="AC30" s="56"/>
      <c r="AD30" s="57"/>
      <c r="AE30" s="72"/>
      <c r="AF30" s="62"/>
      <c r="AG30" s="63">
        <f t="shared" si="7"/>
        <v>0</v>
      </c>
      <c r="AH30" s="64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6"/>
      <c r="BD30" s="56"/>
      <c r="BE30" s="57"/>
      <c r="BF30" s="72"/>
      <c r="BG30" s="76"/>
      <c r="BH30" s="63">
        <f t="shared" si="14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65"/>
      <c r="M31" s="65"/>
      <c r="N31" s="61"/>
      <c r="O31" s="72" t="s">
        <v>29</v>
      </c>
      <c r="P31" s="76"/>
      <c r="Q31" s="63">
        <f t="shared" si="6"/>
        <v>0</v>
      </c>
      <c r="R31" s="64"/>
      <c r="S31" s="56"/>
      <c r="T31" s="56"/>
      <c r="U31" s="57"/>
      <c r="V31" s="72"/>
      <c r="W31" s="77"/>
      <c r="X31" s="471">
        <f t="shared" si="11"/>
        <v>0</v>
      </c>
      <c r="Y31" s="64"/>
      <c r="Z31" s="56"/>
      <c r="AB31" s="56"/>
      <c r="AC31" s="56"/>
      <c r="AD31" s="57"/>
      <c r="AE31" s="72"/>
      <c r="AF31" s="62"/>
      <c r="AG31" s="63">
        <f t="shared" si="7"/>
        <v>0</v>
      </c>
      <c r="AH31" s="64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7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8"/>
      <c r="M32" s="56"/>
      <c r="N32" s="57"/>
      <c r="O32" s="72" t="s">
        <v>29</v>
      </c>
      <c r="P32" s="62"/>
      <c r="Q32" s="63">
        <f t="shared" si="6"/>
        <v>0</v>
      </c>
      <c r="R32" s="64"/>
      <c r="S32" s="56"/>
      <c r="T32" s="56"/>
      <c r="U32" s="87"/>
      <c r="V32" s="72"/>
      <c r="W32" s="77"/>
      <c r="X32" s="471">
        <f t="shared" si="11"/>
        <v>0</v>
      </c>
      <c r="Y32" s="408"/>
      <c r="Z32" s="56"/>
      <c r="AB32" s="56"/>
      <c r="AC32" s="56"/>
      <c r="AD32" s="57"/>
      <c r="AE32" s="72"/>
      <c r="AF32" s="62"/>
      <c r="AG32" s="63">
        <f t="shared" si="7"/>
        <v>0</v>
      </c>
      <c r="AH32" s="64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7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75"/>
      <c r="N33" s="57"/>
      <c r="O33" s="72" t="s">
        <v>29</v>
      </c>
      <c r="P33" s="76"/>
      <c r="Q33" s="63">
        <f t="shared" si="6"/>
        <v>0</v>
      </c>
      <c r="R33" s="64"/>
      <c r="S33" s="56"/>
      <c r="T33" s="56"/>
      <c r="U33" s="57"/>
      <c r="V33" s="66"/>
      <c r="W33" s="76"/>
      <c r="X33" s="471">
        <f t="shared" si="11"/>
        <v>0</v>
      </c>
      <c r="Y33" s="408"/>
      <c r="Z33" s="56"/>
      <c r="AB33" s="56"/>
      <c r="AC33" s="56"/>
      <c r="AD33" s="57"/>
      <c r="AE33" s="72"/>
      <c r="AF33" s="62"/>
      <c r="AG33" s="63">
        <f t="shared" si="7"/>
        <v>0</v>
      </c>
      <c r="AH33" s="64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74"/>
      <c r="M34" s="75"/>
      <c r="N34" s="57"/>
      <c r="O34" s="72" t="s">
        <v>29</v>
      </c>
      <c r="P34" s="62"/>
      <c r="Q34" s="63">
        <f>SUM(Q6:Q33)</f>
        <v>32661000</v>
      </c>
      <c r="R34" s="64"/>
      <c r="S34" s="55"/>
      <c r="T34" s="56"/>
      <c r="U34" s="83"/>
      <c r="V34" s="66"/>
      <c r="W34" s="62"/>
      <c r="X34" s="63">
        <f>SUM(X6:X33)</f>
        <v>5255950</v>
      </c>
      <c r="Y34" s="408"/>
      <c r="Z34" s="56"/>
      <c r="AA34" s="60"/>
      <c r="AB34" s="56"/>
      <c r="AC34" s="56"/>
      <c r="AD34" s="57"/>
      <c r="AE34" s="72"/>
      <c r="AF34" s="62"/>
      <c r="AG34" s="63">
        <f t="shared" si="7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75"/>
      <c r="N35" s="106"/>
      <c r="O35" s="72" t="s">
        <v>29</v>
      </c>
      <c r="P35" s="62"/>
      <c r="Q35" s="63">
        <f t="shared" si="6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08"/>
      <c r="Z35" s="56"/>
      <c r="AB35" s="56"/>
      <c r="AC35" s="56"/>
      <c r="AD35" s="57"/>
      <c r="AE35" s="72"/>
      <c r="AF35" s="62"/>
      <c r="AG35" s="63">
        <f t="shared" si="7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9">I36*F36</f>
        <v>0</v>
      </c>
      <c r="L36" s="55"/>
      <c r="M36" s="56"/>
      <c r="N36" s="129"/>
      <c r="O36" s="72" t="s">
        <v>29</v>
      </c>
      <c r="P36" s="76"/>
      <c r="Q36" s="63">
        <f t="shared" si="6"/>
        <v>0</v>
      </c>
      <c r="R36" s="64"/>
      <c r="S36" s="56"/>
      <c r="T36" s="56"/>
      <c r="U36" s="83"/>
      <c r="V36" s="56"/>
      <c r="W36" s="77"/>
      <c r="X36" s="63">
        <f>SUM(X34,AG14,AP23)</f>
        <v>25375380</v>
      </c>
      <c r="Y36" s="408"/>
      <c r="Z36" s="56"/>
      <c r="AB36" s="56"/>
      <c r="AC36" s="56"/>
      <c r="AD36" s="57"/>
      <c r="AE36" s="72"/>
      <c r="AF36" s="62"/>
      <c r="AG36" s="63">
        <f t="shared" si="7"/>
        <v>0</v>
      </c>
      <c r="AH36" s="64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9"/>
        <v>0</v>
      </c>
      <c r="L37" s="56"/>
      <c r="M37" s="124"/>
      <c r="N37" s="56"/>
      <c r="O37" s="72" t="s">
        <v>29</v>
      </c>
      <c r="P37" s="76"/>
      <c r="Q37" s="63">
        <f t="shared" si="6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7"/>
        <v>0</v>
      </c>
      <c r="AH37" s="64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9"/>
        <v>0</v>
      </c>
      <c r="L38" s="56"/>
      <c r="M38" s="111"/>
      <c r="N38" s="57"/>
      <c r="O38" s="72" t="s">
        <v>29</v>
      </c>
      <c r="P38" s="76"/>
      <c r="Q38" s="63">
        <f>P38*N38</f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7"/>
        <v>0</v>
      </c>
      <c r="AH38" s="64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7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9"/>
        <v>968000</v>
      </c>
      <c r="L39" s="68"/>
      <c r="M39" s="56"/>
      <c r="N39" s="87"/>
      <c r="O39" s="72" t="s">
        <v>29</v>
      </c>
      <c r="P39" s="76"/>
      <c r="Q39" s="63">
        <f t="shared" si="6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7"/>
        <v>0</v>
      </c>
      <c r="AH39" s="64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9"/>
        <v>616000</v>
      </c>
      <c r="L40" s="56"/>
      <c r="M40" s="56"/>
      <c r="N40" s="57"/>
      <c r="O40" s="72" t="s">
        <v>29</v>
      </c>
      <c r="P40" s="76"/>
      <c r="Q40" s="63">
        <f t="shared" si="6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7"/>
        <v>0</v>
      </c>
      <c r="AH40" s="64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9"/>
        <v>0</v>
      </c>
      <c r="L41" s="264"/>
      <c r="M41" s="264"/>
      <c r="N41" s="57"/>
      <c r="O41" s="72" t="s">
        <v>29</v>
      </c>
      <c r="P41" s="117"/>
      <c r="Q41" s="63">
        <f t="shared" si="6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7"/>
        <v>0</v>
      </c>
      <c r="AH41" s="64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9"/>
        <v>360000</v>
      </c>
      <c r="L42" s="56"/>
      <c r="M42" s="56"/>
      <c r="N42" s="57"/>
      <c r="O42" s="72" t="s">
        <v>29</v>
      </c>
      <c r="P42" s="62"/>
      <c r="Q42" s="63">
        <f t="shared" si="6"/>
        <v>0</v>
      </c>
      <c r="R42" s="64"/>
      <c r="S42" s="55"/>
      <c r="T42" s="56"/>
      <c r="U42" s="83"/>
      <c r="V42" s="100"/>
      <c r="W42" s="76"/>
      <c r="X42" s="63">
        <f t="shared" ref="X42:X48" si="20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7"/>
        <v>0</v>
      </c>
      <c r="AH42" s="64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9"/>
        <v>1480000</v>
      </c>
      <c r="L43" s="56"/>
      <c r="M43" s="80"/>
      <c r="N43" s="57"/>
      <c r="O43" s="72" t="s">
        <v>29</v>
      </c>
      <c r="P43" s="67"/>
      <c r="Q43" s="63">
        <f t="shared" si="6"/>
        <v>0</v>
      </c>
      <c r="R43" s="64"/>
      <c r="S43" s="55"/>
      <c r="T43" s="65"/>
      <c r="U43" s="57"/>
      <c r="V43" s="72"/>
      <c r="W43" s="76"/>
      <c r="X43" s="63">
        <f t="shared" si="20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7"/>
        <v>0</v>
      </c>
      <c r="AH43" s="64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9"/>
        <v>500000</v>
      </c>
      <c r="L44" s="56"/>
      <c r="M44" s="56"/>
      <c r="N44" s="57"/>
      <c r="O44" s="72" t="s">
        <v>29</v>
      </c>
      <c r="P44" s="76"/>
      <c r="Q44" s="63">
        <f t="shared" si="6"/>
        <v>0</v>
      </c>
      <c r="R44" s="64"/>
      <c r="S44" s="55"/>
      <c r="T44" s="65"/>
      <c r="U44" s="57"/>
      <c r="V44" s="72"/>
      <c r="W44" s="76"/>
      <c r="X44" s="63">
        <f t="shared" si="20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7"/>
        <v>0</v>
      </c>
      <c r="AH44" s="64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9"/>
        <v>0</v>
      </c>
      <c r="L45" s="55"/>
      <c r="M45" s="56"/>
      <c r="N45" s="129"/>
      <c r="O45" s="72" t="s">
        <v>29</v>
      </c>
      <c r="P45" s="117"/>
      <c r="Q45" s="63">
        <f t="shared" si="6"/>
        <v>0</v>
      </c>
      <c r="R45" s="64"/>
      <c r="S45" s="56"/>
      <c r="T45" s="124"/>
      <c r="U45" s="57"/>
      <c r="V45" s="72"/>
      <c r="W45" s="76"/>
      <c r="X45" s="63">
        <f t="shared" si="20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7"/>
        <v>0</v>
      </c>
      <c r="AH45" s="64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9"/>
        <v>0</v>
      </c>
      <c r="L46" s="55"/>
      <c r="M46" s="56"/>
      <c r="N46" s="129"/>
      <c r="O46" s="72" t="s">
        <v>29</v>
      </c>
      <c r="P46" s="117"/>
      <c r="Q46" s="63">
        <f t="shared" si="6"/>
        <v>0</v>
      </c>
      <c r="R46" s="64"/>
      <c r="S46" s="56"/>
      <c r="T46" s="56"/>
      <c r="U46" s="57"/>
      <c r="V46" s="72"/>
      <c r="W46" s="76"/>
      <c r="X46" s="63">
        <f t="shared" si="20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7"/>
        <v>0</v>
      </c>
      <c r="AH46" s="64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9"/>
        <v>180000</v>
      </c>
      <c r="L47" s="55"/>
      <c r="M47" s="56"/>
      <c r="N47" s="129"/>
      <c r="O47" s="72" t="s">
        <v>29</v>
      </c>
      <c r="P47" s="117"/>
      <c r="Q47" s="63">
        <f t="shared" si="6"/>
        <v>0</v>
      </c>
      <c r="R47" s="64"/>
      <c r="S47" s="74"/>
      <c r="T47" s="56"/>
      <c r="U47" s="57"/>
      <c r="V47" s="72"/>
      <c r="W47" s="76"/>
      <c r="X47" s="63">
        <f t="shared" si="20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7"/>
        <v>0</v>
      </c>
      <c r="AH47" s="64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9"/>
        <v>0</v>
      </c>
      <c r="L48" s="55"/>
      <c r="M48" s="56"/>
      <c r="N48" s="129"/>
      <c r="O48" s="72" t="s">
        <v>29</v>
      </c>
      <c r="P48" s="117"/>
      <c r="Q48" s="63">
        <f t="shared" si="6"/>
        <v>0</v>
      </c>
      <c r="R48" s="64"/>
      <c r="S48" s="55"/>
      <c r="T48" s="65"/>
      <c r="U48" s="57"/>
      <c r="V48" s="72"/>
      <c r="W48" s="76"/>
      <c r="X48" s="63">
        <f t="shared" si="20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7"/>
        <v>0</v>
      </c>
      <c r="AH48" s="64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9"/>
        <v>800000</v>
      </c>
      <c r="L49" s="55"/>
      <c r="M49" s="56"/>
      <c r="N49" s="129"/>
      <c r="O49" s="72" t="s">
        <v>29</v>
      </c>
      <c r="P49" s="117"/>
      <c r="Q49" s="63">
        <f t="shared" si="6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7"/>
        <v>0</v>
      </c>
      <c r="AH49" s="64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9"/>
        <v>0</v>
      </c>
      <c r="L50" s="55"/>
      <c r="M50" s="56"/>
      <c r="N50" s="699"/>
      <c r="O50" s="72" t="s">
        <v>29</v>
      </c>
      <c r="P50" s="117"/>
      <c r="Q50" s="63">
        <f t="shared" si="6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7"/>
        <v>0</v>
      </c>
      <c r="AH50" s="64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9"/>
        <v>220000</v>
      </c>
      <c r="L51" s="55"/>
      <c r="M51" s="56"/>
      <c r="N51" s="129"/>
      <c r="O51" s="72" t="s">
        <v>29</v>
      </c>
      <c r="P51" s="117"/>
      <c r="Q51" s="63">
        <f t="shared" si="6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7"/>
        <v>0</v>
      </c>
      <c r="AH51" s="64"/>
      <c r="AI51" s="56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9"/>
        <v>0</v>
      </c>
      <c r="L52" s="55"/>
      <c r="M52" s="56"/>
      <c r="N52" s="129"/>
      <c r="O52" s="72" t="s">
        <v>29</v>
      </c>
      <c r="P52" s="117"/>
      <c r="Q52" s="63">
        <f t="shared" si="6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08"/>
      <c r="Z52" s="56"/>
      <c r="AA52" s="93"/>
      <c r="AB52" s="56"/>
      <c r="AC52" s="56"/>
      <c r="AD52" s="57"/>
      <c r="AE52" s="72"/>
      <c r="AF52" s="62"/>
      <c r="AG52" s="63">
        <f t="shared" si="7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9"/>
        <v>110000</v>
      </c>
      <c r="L53" s="56"/>
      <c r="M53" s="56"/>
      <c r="N53" s="129"/>
      <c r="O53" s="72" t="s">
        <v>29</v>
      </c>
      <c r="P53" s="62"/>
      <c r="Q53" s="63">
        <f t="shared" si="6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7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9"/>
        <v>2275000</v>
      </c>
      <c r="L54" s="56"/>
      <c r="M54" s="56"/>
      <c r="N54" s="130"/>
      <c r="O54" s="72" t="s">
        <v>29</v>
      </c>
      <c r="P54" s="131"/>
      <c r="Q54" s="63">
        <f t="shared" si="6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08"/>
      <c r="Z54" s="56"/>
      <c r="AB54" s="56"/>
      <c r="AC54" s="56"/>
      <c r="AD54" s="57"/>
      <c r="AE54" s="72"/>
      <c r="AF54" s="62"/>
      <c r="AG54" s="63">
        <f t="shared" si="7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9"/>
        <v>0</v>
      </c>
      <c r="L55" s="55"/>
      <c r="M55" s="56"/>
      <c r="N55" s="129"/>
      <c r="O55" s="72" t="s">
        <v>29</v>
      </c>
      <c r="P55" s="62"/>
      <c r="Q55" s="63">
        <f t="shared" si="6"/>
        <v>0</v>
      </c>
      <c r="R55" s="64"/>
      <c r="S55" s="81"/>
      <c r="T55" s="56"/>
      <c r="U55" s="57"/>
      <c r="V55" s="72"/>
      <c r="W55" s="76"/>
      <c r="X55" s="63"/>
      <c r="Y55" s="408"/>
      <c r="Z55" s="56"/>
      <c r="AB55" s="56"/>
      <c r="AC55" s="56"/>
      <c r="AD55" s="57"/>
      <c r="AE55" s="72"/>
      <c r="AF55" s="62"/>
      <c r="AG55" s="63">
        <f t="shared" si="7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9"/>
        <v>1716000</v>
      </c>
      <c r="L56" s="55"/>
      <c r="M56" s="56"/>
      <c r="N56" s="120"/>
      <c r="O56" s="72" t="s">
        <v>29</v>
      </c>
      <c r="P56" s="121"/>
      <c r="Q56" s="63">
        <f t="shared" si="6"/>
        <v>0</v>
      </c>
      <c r="R56" s="64"/>
      <c r="S56" s="56"/>
      <c r="T56" s="56"/>
      <c r="U56" s="57"/>
      <c r="V56" s="72"/>
      <c r="W56" s="76"/>
      <c r="X56" s="63">
        <f t="shared" ref="X56:X119" si="21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7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9"/>
        <v>0</v>
      </c>
      <c r="L57" s="56"/>
      <c r="M57" s="80"/>
      <c r="N57" s="116"/>
      <c r="O57" s="72" t="s">
        <v>29</v>
      </c>
      <c r="P57" s="117"/>
      <c r="Q57" s="63">
        <f t="shared" si="6"/>
        <v>0</v>
      </c>
      <c r="R57" s="64"/>
      <c r="S57" s="56"/>
      <c r="T57" s="56"/>
      <c r="U57" s="57"/>
      <c r="V57" s="152"/>
      <c r="W57" s="76"/>
      <c r="X57" s="712">
        <f t="shared" si="21"/>
        <v>0</v>
      </c>
      <c r="Y57" s="64"/>
      <c r="Z57" s="56"/>
      <c r="AB57" s="56"/>
      <c r="AC57" s="56"/>
      <c r="AD57" s="57"/>
      <c r="AE57" s="72"/>
      <c r="AF57" s="62"/>
      <c r="AG57" s="63">
        <f t="shared" si="7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9"/>
        <v>0</v>
      </c>
      <c r="L58" s="56"/>
      <c r="M58" s="80"/>
      <c r="N58" s="120"/>
      <c r="O58" s="72" t="s">
        <v>29</v>
      </c>
      <c r="P58" s="121"/>
      <c r="Q58" s="63">
        <f t="shared" si="6"/>
        <v>0</v>
      </c>
      <c r="R58" s="64"/>
      <c r="S58" s="55"/>
      <c r="T58" s="65"/>
      <c r="U58" s="57"/>
      <c r="V58" s="68"/>
      <c r="W58" s="76"/>
      <c r="X58" s="471">
        <f t="shared" si="21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9"/>
        <v>0</v>
      </c>
      <c r="L59" s="81"/>
      <c r="M59" s="80"/>
      <c r="N59" s="57"/>
      <c r="O59" s="72" t="s">
        <v>29</v>
      </c>
      <c r="P59" s="77"/>
      <c r="Q59" s="63">
        <f t="shared" si="6"/>
        <v>0</v>
      </c>
      <c r="R59" s="64"/>
      <c r="S59" s="74"/>
      <c r="T59" s="56"/>
      <c r="U59" s="57"/>
      <c r="V59" s="72"/>
      <c r="W59" s="62"/>
      <c r="X59" s="63">
        <f t="shared" si="21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9"/>
        <v>80000</v>
      </c>
      <c r="L60" s="56"/>
      <c r="M60" s="56"/>
      <c r="N60" s="57"/>
      <c r="O60" s="72" t="s">
        <v>29</v>
      </c>
      <c r="P60" s="62"/>
      <c r="Q60" s="63">
        <f t="shared" si="6"/>
        <v>0</v>
      </c>
      <c r="R60" s="64"/>
      <c r="S60" s="264"/>
      <c r="T60" s="264"/>
      <c r="U60" s="469"/>
      <c r="V60" s="562"/>
      <c r="W60" s="753"/>
      <c r="X60" s="63">
        <f t="shared" si="21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9"/>
        <v>0</v>
      </c>
      <c r="L61" s="56"/>
      <c r="M61" s="137"/>
      <c r="N61" s="138"/>
      <c r="O61" s="72" t="s">
        <v>29</v>
      </c>
      <c r="P61" s="139"/>
      <c r="Q61" s="63">
        <f t="shared" si="6"/>
        <v>0</v>
      </c>
      <c r="R61" s="64"/>
      <c r="S61" s="56"/>
      <c r="T61" s="56"/>
      <c r="U61" s="61"/>
      <c r="V61" s="72"/>
      <c r="W61" s="76"/>
      <c r="X61" s="63">
        <f t="shared" si="21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9"/>
        <v>288000</v>
      </c>
      <c r="L62" s="56"/>
      <c r="M62" s="137"/>
      <c r="N62" s="140"/>
      <c r="O62" s="56"/>
      <c r="P62" s="141"/>
      <c r="Q62" s="63">
        <f t="shared" si="6"/>
        <v>0</v>
      </c>
      <c r="R62" s="64"/>
      <c r="S62" s="56"/>
      <c r="T62" s="56"/>
      <c r="U62" s="83"/>
      <c r="V62" s="56"/>
      <c r="W62" s="77"/>
      <c r="X62" s="63">
        <f t="shared" si="21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9"/>
        <v>312000</v>
      </c>
      <c r="L63" s="56"/>
      <c r="M63" s="137"/>
      <c r="N63" s="140"/>
      <c r="O63" s="56"/>
      <c r="P63" s="141"/>
      <c r="Q63" s="63">
        <f t="shared" ref="Q63:Q111" si="22">P64*N64</f>
        <v>0</v>
      </c>
      <c r="R63" s="64"/>
      <c r="S63" s="56"/>
      <c r="T63" s="56"/>
      <c r="U63" s="83"/>
      <c r="V63" s="56"/>
      <c r="W63" s="77"/>
      <c r="X63" s="63">
        <f t="shared" si="21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9"/>
        <v>414000</v>
      </c>
      <c r="L64" s="56"/>
      <c r="M64" s="137"/>
      <c r="N64" s="116"/>
      <c r="O64" s="56"/>
      <c r="P64" s="117"/>
      <c r="Q64" s="63">
        <f t="shared" si="22"/>
        <v>0</v>
      </c>
      <c r="R64" s="64"/>
      <c r="S64" s="56"/>
      <c r="T64" s="56"/>
      <c r="U64" s="57"/>
      <c r="V64" s="56"/>
      <c r="W64" s="59"/>
      <c r="X64" s="63">
        <f t="shared" si="21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9"/>
        <v>125000</v>
      </c>
      <c r="L65" s="68"/>
      <c r="M65" s="137"/>
      <c r="N65" s="116"/>
      <c r="O65" s="56"/>
      <c r="P65" s="117"/>
      <c r="Q65" s="63">
        <f t="shared" si="22"/>
        <v>0</v>
      </c>
      <c r="R65" s="64"/>
      <c r="S65" s="74"/>
      <c r="T65" s="56"/>
      <c r="U65" s="57"/>
      <c r="V65" s="72"/>
      <c r="W65" s="76"/>
      <c r="X65" s="63">
        <f t="shared" si="21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9"/>
        <v>675000</v>
      </c>
      <c r="L66" s="56"/>
      <c r="M66" s="137"/>
      <c r="N66" s="138"/>
      <c r="O66" s="56"/>
      <c r="P66" s="139"/>
      <c r="Q66" s="63">
        <f t="shared" si="22"/>
        <v>0</v>
      </c>
      <c r="R66" s="64"/>
      <c r="S66" s="55"/>
      <c r="T66" s="56"/>
      <c r="U66" s="57"/>
      <c r="V66" s="72"/>
      <c r="W66" s="67"/>
      <c r="X66" s="63">
        <f t="shared" si="21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9"/>
        <v>0</v>
      </c>
      <c r="L67" s="56"/>
      <c r="M67" s="137"/>
      <c r="N67" s="116"/>
      <c r="O67" s="56"/>
      <c r="P67" s="117"/>
      <c r="Q67" s="63">
        <f t="shared" si="22"/>
        <v>0</v>
      </c>
      <c r="R67" s="64"/>
      <c r="S67" s="55"/>
      <c r="T67" s="56"/>
      <c r="U67" s="57"/>
      <c r="V67" s="72"/>
      <c r="W67" s="67"/>
      <c r="X67" s="63">
        <f t="shared" si="21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9"/>
        <v>1541475</v>
      </c>
      <c r="L68" s="56"/>
      <c r="M68" s="137"/>
      <c r="N68" s="116"/>
      <c r="O68" s="56"/>
      <c r="P68" s="117"/>
      <c r="Q68" s="63">
        <f t="shared" si="22"/>
        <v>0</v>
      </c>
      <c r="R68" s="64"/>
      <c r="S68" s="55"/>
      <c r="T68" s="75"/>
      <c r="U68" s="57"/>
      <c r="V68" s="68"/>
      <c r="W68" s="77"/>
      <c r="X68" s="63">
        <f t="shared" si="21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137"/>
      <c r="N69" s="116"/>
      <c r="O69" s="56"/>
      <c r="P69" s="117"/>
      <c r="Q69" s="63">
        <f t="shared" si="22"/>
        <v>0</v>
      </c>
      <c r="R69" s="64"/>
      <c r="S69" s="56"/>
      <c r="T69" s="56"/>
      <c r="U69" s="57"/>
      <c r="V69" s="69"/>
      <c r="W69" s="7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107"/>
      <c r="O70" s="56"/>
      <c r="P70" s="58"/>
      <c r="Q70" s="63">
        <f t="shared" si="22"/>
        <v>0</v>
      </c>
      <c r="R70" s="56"/>
      <c r="S70" s="56"/>
      <c r="T70" s="56"/>
      <c r="U70" s="83"/>
      <c r="V70" s="56"/>
      <c r="W70" s="7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3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8"/>
      <c r="Q71" s="63">
        <f t="shared" si="22"/>
        <v>0</v>
      </c>
      <c r="R71" s="56"/>
      <c r="S71" s="55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3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8"/>
      <c r="Q72" s="63">
        <f t="shared" si="22"/>
        <v>0</v>
      </c>
      <c r="R72" s="56"/>
      <c r="S72" s="56"/>
      <c r="T72" s="80"/>
      <c r="U72" s="83"/>
      <c r="V72" s="81" t="s">
        <v>25</v>
      </c>
      <c r="W72" s="77"/>
      <c r="X72" s="204">
        <f t="shared" si="21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3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6"/>
      <c r="T73" s="56"/>
      <c r="U73" s="56"/>
      <c r="V73" s="56" t="s">
        <v>25</v>
      </c>
      <c r="W73" s="56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56"/>
      <c r="U74" s="57"/>
      <c r="V74" s="72" t="s">
        <v>29</v>
      </c>
      <c r="W74" s="117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6"/>
      <c r="T75" s="71"/>
      <c r="U75" s="57"/>
      <c r="V75" s="72" t="s">
        <v>29</v>
      </c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3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74"/>
      <c r="T76" s="56"/>
      <c r="U76" s="57"/>
      <c r="V76" s="72" t="s">
        <v>25</v>
      </c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3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61"/>
      <c r="V77" s="72"/>
      <c r="W77" s="76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3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129"/>
      <c r="V79" s="72"/>
      <c r="W79" s="117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3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72"/>
      <c r="W80" s="76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3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81"/>
      <c r="T81" s="71"/>
      <c r="U81" s="57"/>
      <c r="V81" s="72"/>
      <c r="W81" s="62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7"/>
      <c r="V82" s="72"/>
      <c r="W82" s="77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74"/>
      <c r="T83" s="56"/>
      <c r="U83" s="57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129"/>
      <c r="V84" s="72"/>
      <c r="W84" s="117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83"/>
      <c r="V85" s="81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8710000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5"/>
      <c r="T86" s="75"/>
      <c r="U86" s="57"/>
      <c r="V86" s="66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9227200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5"/>
      <c r="T87" s="56"/>
      <c r="U87" s="57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5"/>
      <c r="T88" s="56"/>
      <c r="U88" s="61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5"/>
      <c r="T89" s="56"/>
      <c r="U89" s="57"/>
      <c r="V89" s="69"/>
      <c r="W89" s="77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72"/>
      <c r="U90" s="699"/>
      <c r="V90" s="72"/>
      <c r="W90" s="117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5"/>
      <c r="T91" s="56"/>
      <c r="U91" s="57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5986000</v>
      </c>
      <c r="L92" s="56"/>
      <c r="M92" s="56"/>
      <c r="N92" s="56"/>
      <c r="O92" s="56"/>
      <c r="P92" s="56"/>
      <c r="Q92" s="63">
        <f t="shared" si="22"/>
        <v>0</v>
      </c>
      <c r="R92" s="56"/>
      <c r="S92" s="55"/>
      <c r="T92" s="56"/>
      <c r="U92" s="57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5"/>
      <c r="T93" s="56"/>
      <c r="U93" s="57"/>
      <c r="V93" s="72"/>
      <c r="W93" s="117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129"/>
      <c r="V94" s="72"/>
      <c r="W94" s="117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57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72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68"/>
      <c r="T97" s="56"/>
      <c r="U97" s="57"/>
      <c r="V97" s="72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4"/>
        <v>192000</v>
      </c>
      <c r="H98" s="114">
        <v>45020</v>
      </c>
      <c r="I98" s="155">
        <v>1</v>
      </c>
      <c r="J98" s="65" t="s">
        <v>25</v>
      </c>
      <c r="K98" s="59">
        <f t="shared" si="19"/>
        <v>96000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61"/>
      <c r="V98" s="72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4"/>
        <v>280000</v>
      </c>
      <c r="H99" s="156">
        <v>44007</v>
      </c>
      <c r="I99" s="57">
        <v>1</v>
      </c>
      <c r="J99" s="65" t="s">
        <v>25</v>
      </c>
      <c r="K99" s="59">
        <f t="shared" si="19"/>
        <v>140000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95"/>
      <c r="T99" s="56"/>
      <c r="U99" s="83"/>
      <c r="V99" s="72"/>
      <c r="W99" s="77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4"/>
        <v>690000</v>
      </c>
      <c r="H100" s="157" t="s">
        <v>228</v>
      </c>
      <c r="I100" s="57">
        <v>1</v>
      </c>
      <c r="J100" s="65" t="s">
        <v>25</v>
      </c>
      <c r="K100" s="59">
        <f t="shared" si="19"/>
        <v>690000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71"/>
      <c r="U100" s="56"/>
      <c r="V100" s="72"/>
      <c r="W100" s="58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4"/>
        <v>2322378</v>
      </c>
      <c r="H101" s="79">
        <v>45210</v>
      </c>
      <c r="I101" s="57">
        <v>2</v>
      </c>
      <c r="J101" s="65" t="s">
        <v>25</v>
      </c>
      <c r="K101" s="59">
        <f t="shared" si="19"/>
        <v>516084</v>
      </c>
      <c r="L101" s="56"/>
      <c r="M101" s="56"/>
      <c r="N101" s="56"/>
      <c r="O101" s="56"/>
      <c r="P101" s="56"/>
      <c r="Q101" s="63">
        <f t="shared" si="22"/>
        <v>0</v>
      </c>
      <c r="R101" s="56"/>
      <c r="S101" s="56"/>
      <c r="T101" s="56"/>
      <c r="U101" s="57"/>
      <c r="V101" s="72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4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5">I102*F102</f>
        <v>1125340</v>
      </c>
      <c r="L102" s="56"/>
      <c r="M102" s="56"/>
      <c r="N102" s="56"/>
      <c r="O102" s="56"/>
      <c r="P102" s="56"/>
      <c r="Q102" s="63">
        <f t="shared" si="22"/>
        <v>0</v>
      </c>
      <c r="R102" s="56"/>
      <c r="S102" s="55"/>
      <c r="T102" s="56"/>
      <c r="U102" s="57"/>
      <c r="V102" s="72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4"/>
        <v>1830200</v>
      </c>
      <c r="H103" s="79">
        <v>45176</v>
      </c>
      <c r="I103" s="57">
        <v>5</v>
      </c>
      <c r="J103" s="65" t="s">
        <v>25</v>
      </c>
      <c r="K103" s="59">
        <f t="shared" si="25"/>
        <v>915100</v>
      </c>
      <c r="L103" s="56"/>
      <c r="M103" s="56"/>
      <c r="N103" s="56"/>
      <c r="O103" s="56"/>
      <c r="P103" s="56"/>
      <c r="Q103" s="63">
        <f t="shared" si="22"/>
        <v>0</v>
      </c>
      <c r="R103" s="56"/>
      <c r="S103" s="55"/>
      <c r="T103" s="56"/>
      <c r="U103" s="57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4"/>
        <v>1707516</v>
      </c>
      <c r="H104" s="79">
        <v>45210</v>
      </c>
      <c r="I104" s="57">
        <v>4</v>
      </c>
      <c r="J104" s="65" t="s">
        <v>25</v>
      </c>
      <c r="K104" s="59">
        <f t="shared" si="25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74"/>
      <c r="U104" s="57"/>
      <c r="V104" s="72"/>
      <c r="W104" s="77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4"/>
        <v>125000</v>
      </c>
      <c r="H105" s="79">
        <v>45136</v>
      </c>
      <c r="I105" s="57">
        <v>0</v>
      </c>
      <c r="J105" s="65" t="s">
        <v>25</v>
      </c>
      <c r="K105" s="59">
        <f t="shared" si="25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57"/>
      <c r="V105" s="72"/>
      <c r="W105" s="76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4"/>
        <v>450000</v>
      </c>
      <c r="H106" s="61"/>
      <c r="I106" s="57">
        <v>1</v>
      </c>
      <c r="J106" s="65" t="s">
        <v>25</v>
      </c>
      <c r="K106" s="59">
        <f t="shared" si="25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699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4"/>
        <v>362500</v>
      </c>
      <c r="H107" s="79">
        <v>45205</v>
      </c>
      <c r="I107" s="57">
        <v>0</v>
      </c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6"/>
      <c r="T107" s="56"/>
      <c r="U107" s="57"/>
      <c r="V107" s="72"/>
      <c r="W107" s="77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4"/>
        <v>110000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6"/>
      <c r="T108" s="56"/>
      <c r="U108" s="61"/>
      <c r="V108" s="72"/>
      <c r="W108" s="76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4"/>
        <v>180000</v>
      </c>
      <c r="H109" s="103" t="s">
        <v>244</v>
      </c>
      <c r="I109" s="57"/>
      <c r="J109" s="65" t="s">
        <v>25</v>
      </c>
      <c r="K109" s="59">
        <f t="shared" si="25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56"/>
      <c r="U109" s="57"/>
      <c r="V109" s="72"/>
      <c r="W109" s="76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4"/>
        <v>4680000</v>
      </c>
      <c r="H110" s="2">
        <v>45181</v>
      </c>
      <c r="I110" s="57">
        <v>4</v>
      </c>
      <c r="J110" s="65" t="s">
        <v>25</v>
      </c>
      <c r="K110" s="59">
        <f t="shared" si="25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6"/>
      <c r="T110" s="71"/>
      <c r="U110" s="699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4"/>
        <v>5460000</v>
      </c>
      <c r="H111" s="79">
        <v>45181</v>
      </c>
      <c r="I111" s="57">
        <v>5</v>
      </c>
      <c r="J111" s="65" t="s">
        <v>25</v>
      </c>
      <c r="K111" s="59">
        <f t="shared" si="25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56"/>
      <c r="U111" s="700"/>
      <c r="V111" s="72"/>
      <c r="W111" s="76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4"/>
        <v>690000</v>
      </c>
      <c r="H112" s="123" t="s">
        <v>252</v>
      </c>
      <c r="I112" s="57">
        <v>1</v>
      </c>
      <c r="J112" s="65" t="s">
        <v>25</v>
      </c>
      <c r="K112" s="59">
        <f t="shared" si="25"/>
        <v>690000</v>
      </c>
      <c r="L112" s="56"/>
      <c r="M112" s="56"/>
      <c r="N112" s="56"/>
      <c r="O112" s="56"/>
      <c r="P112" s="56"/>
      <c r="Q112" s="63">
        <f>P113*N113</f>
        <v>0</v>
      </c>
      <c r="R112" s="56"/>
      <c r="S112" s="55"/>
      <c r="T112" s="75"/>
      <c r="U112" s="61"/>
      <c r="V112" s="72"/>
      <c r="W112" s="77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4"/>
        <v>1960000</v>
      </c>
      <c r="H113" s="57" t="s">
        <v>255</v>
      </c>
      <c r="I113" s="57">
        <v>0</v>
      </c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>P114*N114</f>
        <v>0</v>
      </c>
      <c r="R113" s="56"/>
      <c r="S113" s="55"/>
      <c r="T113" s="71"/>
      <c r="U113" s="699"/>
      <c r="V113" s="72"/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4"/>
        <v>680000</v>
      </c>
      <c r="H114" s="174" t="s">
        <v>153</v>
      </c>
      <c r="I114" s="57"/>
      <c r="J114" s="65" t="s">
        <v>25</v>
      </c>
      <c r="K114" s="59">
        <f t="shared" si="25"/>
        <v>0</v>
      </c>
      <c r="L114" s="56"/>
      <c r="M114" s="56"/>
      <c r="N114" s="56"/>
      <c r="O114" s="56"/>
      <c r="P114" s="56"/>
      <c r="Q114" s="63">
        <f>P115*N115</f>
        <v>0</v>
      </c>
      <c r="R114" s="56"/>
      <c r="S114" s="55"/>
      <c r="T114" s="71"/>
      <c r="U114" s="699"/>
      <c r="V114" s="72"/>
      <c r="W114" s="62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4"/>
        <v>160000</v>
      </c>
      <c r="H115" s="115">
        <v>45018</v>
      </c>
      <c r="I115" s="57">
        <v>20</v>
      </c>
      <c r="J115" s="65" t="s">
        <v>25</v>
      </c>
      <c r="K115" s="59">
        <f t="shared" si="25"/>
        <v>80000</v>
      </c>
      <c r="L115" s="56"/>
      <c r="M115" s="56"/>
      <c r="N115" s="56"/>
      <c r="O115" s="56"/>
      <c r="P115" s="56"/>
      <c r="Q115" s="63">
        <f t="shared" ref="Q115:Q132" si="26">P116*N116</f>
        <v>0</v>
      </c>
      <c r="R115" s="56"/>
      <c r="S115" s="55"/>
      <c r="T115" s="71"/>
      <c r="U115" s="699"/>
      <c r="V115" s="72"/>
      <c r="W115" s="62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4"/>
        <v>1000000</v>
      </c>
      <c r="H116" s="114">
        <v>44212</v>
      </c>
      <c r="I116" s="57">
        <v>0</v>
      </c>
      <c r="J116" s="136" t="s">
        <v>67</v>
      </c>
      <c r="K116" s="59">
        <f t="shared" si="25"/>
        <v>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5"/>
      <c r="T116" s="71"/>
      <c r="U116" s="699"/>
      <c r="V116" s="72"/>
      <c r="W116" s="62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4"/>
        <v>1700000</v>
      </c>
      <c r="H117" s="114">
        <v>44212</v>
      </c>
      <c r="I117" s="57">
        <v>2</v>
      </c>
      <c r="J117" s="136" t="s">
        <v>67</v>
      </c>
      <c r="K117" s="59">
        <f t="shared" si="25"/>
        <v>850000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5"/>
      <c r="T117" s="71"/>
      <c r="U117" s="699"/>
      <c r="V117" s="72"/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4"/>
        <v>1230000</v>
      </c>
      <c r="H118" s="114">
        <v>44212</v>
      </c>
      <c r="I118" s="57">
        <v>0</v>
      </c>
      <c r="J118" s="147" t="s">
        <v>67</v>
      </c>
      <c r="K118" s="59">
        <f t="shared" si="25"/>
        <v>0</v>
      </c>
      <c r="L118" s="56"/>
      <c r="M118" s="56"/>
      <c r="N118" s="56"/>
      <c r="O118" s="56"/>
      <c r="P118" s="56"/>
      <c r="Q118" s="63">
        <f t="shared" si="26"/>
        <v>0</v>
      </c>
      <c r="R118" s="56"/>
      <c r="S118" s="55"/>
      <c r="T118" s="71"/>
      <c r="U118" s="699"/>
      <c r="V118" s="72"/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5"/>
      <c r="T119" s="71"/>
      <c r="U119" s="699"/>
      <c r="V119" s="72"/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4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6"/>
        <v>0</v>
      </c>
      <c r="R120" s="56"/>
      <c r="S120" s="55"/>
      <c r="T120" s="71"/>
      <c r="U120" s="699"/>
      <c r="V120" s="72"/>
      <c r="W120" s="62"/>
      <c r="X120" s="63">
        <f t="shared" ref="X120:X152" si="27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4"/>
        <v>1575000</v>
      </c>
      <c r="H121" s="103" t="s">
        <v>268</v>
      </c>
      <c r="I121" s="57">
        <v>14</v>
      </c>
      <c r="J121" s="65" t="s">
        <v>25</v>
      </c>
      <c r="K121" s="59">
        <f t="shared" si="25"/>
        <v>630000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5"/>
      <c r="T121" s="71"/>
      <c r="U121" s="699"/>
      <c r="V121" s="72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4"/>
        <v>110000</v>
      </c>
      <c r="H122" s="79">
        <v>45220</v>
      </c>
      <c r="I122" s="57"/>
      <c r="J122" s="65" t="s">
        <v>25</v>
      </c>
      <c r="K122" s="59">
        <f t="shared" si="25"/>
        <v>0</v>
      </c>
      <c r="L122" s="56"/>
      <c r="M122" s="56"/>
      <c r="N122" s="56"/>
      <c r="O122" s="56"/>
      <c r="P122" s="56"/>
      <c r="Q122" s="63">
        <f t="shared" si="26"/>
        <v>0</v>
      </c>
      <c r="R122" s="56"/>
      <c r="S122" s="68"/>
      <c r="T122" s="71"/>
      <c r="U122" s="699"/>
      <c r="V122" s="72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4"/>
        <v>630000</v>
      </c>
      <c r="H123" s="79">
        <v>45140</v>
      </c>
      <c r="I123" s="57">
        <v>2</v>
      </c>
      <c r="J123" s="65" t="s">
        <v>25</v>
      </c>
      <c r="K123" s="59">
        <f t="shared" si="25"/>
        <v>63000</v>
      </c>
      <c r="L123" s="56"/>
      <c r="M123" s="56"/>
      <c r="N123" s="56"/>
      <c r="O123" s="56"/>
      <c r="P123" s="56"/>
      <c r="Q123" s="63">
        <f t="shared" si="26"/>
        <v>0</v>
      </c>
      <c r="R123" s="56"/>
      <c r="S123" s="68"/>
      <c r="T123" s="56" t="s">
        <v>2</v>
      </c>
      <c r="U123" s="698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4"/>
        <v>750000</v>
      </c>
      <c r="H124" s="79">
        <v>45140</v>
      </c>
      <c r="I124" s="57">
        <v>10</v>
      </c>
      <c r="J124" s="65" t="s">
        <v>25</v>
      </c>
      <c r="K124" s="59">
        <f t="shared" si="25"/>
        <v>375000</v>
      </c>
      <c r="L124" s="56"/>
      <c r="M124" s="56"/>
      <c r="N124" s="56"/>
      <c r="O124" s="56"/>
      <c r="P124" s="56"/>
      <c r="Q124" s="63">
        <f t="shared" si="26"/>
        <v>0</v>
      </c>
      <c r="R124" s="56"/>
      <c r="S124" s="68"/>
      <c r="T124" s="56" t="s">
        <v>2</v>
      </c>
      <c r="U124" s="698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4"/>
        <v>900000</v>
      </c>
      <c r="H125" s="79">
        <v>45227</v>
      </c>
      <c r="I125" s="57">
        <v>11</v>
      </c>
      <c r="J125" s="65" t="s">
        <v>25</v>
      </c>
      <c r="K125" s="59">
        <f t="shared" si="25"/>
        <v>495000</v>
      </c>
      <c r="L125" s="56"/>
      <c r="M125" s="56"/>
      <c r="N125" s="56"/>
      <c r="O125" s="56"/>
      <c r="P125" s="56"/>
      <c r="Q125" s="63">
        <f t="shared" si="26"/>
        <v>0</v>
      </c>
      <c r="R125" s="56"/>
      <c r="S125" s="68"/>
      <c r="T125" s="56" t="s">
        <v>2</v>
      </c>
      <c r="U125" s="698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4"/>
        <v>190000</v>
      </c>
      <c r="H126" s="79">
        <v>45169</v>
      </c>
      <c r="I126" s="57">
        <v>0</v>
      </c>
      <c r="J126" s="65" t="s">
        <v>25</v>
      </c>
      <c r="K126" s="59">
        <f t="shared" si="25"/>
        <v>0</v>
      </c>
      <c r="L126" s="56"/>
      <c r="M126" s="56"/>
      <c r="N126" s="56"/>
      <c r="O126" s="56"/>
      <c r="P126" s="56"/>
      <c r="Q126" s="63">
        <f t="shared" si="26"/>
        <v>0</v>
      </c>
      <c r="R126" s="56"/>
      <c r="S126" s="68"/>
      <c r="T126" s="56" t="s">
        <v>2</v>
      </c>
      <c r="U126" s="698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4"/>
        <v>40000</v>
      </c>
      <c r="H127" s="57"/>
      <c r="I127" s="57">
        <v>0</v>
      </c>
      <c r="J127" s="65" t="s">
        <v>25</v>
      </c>
      <c r="K127" s="59">
        <f t="shared" si="25"/>
        <v>0</v>
      </c>
      <c r="L127" s="56"/>
      <c r="M127" s="56"/>
      <c r="N127" s="56"/>
      <c r="O127" s="56"/>
      <c r="P127" s="56"/>
      <c r="Q127" s="63">
        <f t="shared" si="26"/>
        <v>0</v>
      </c>
      <c r="R127" s="56"/>
      <c r="S127" s="68"/>
      <c r="T127" s="56" t="s">
        <v>2</v>
      </c>
      <c r="U127" s="698"/>
      <c r="V127" s="66"/>
      <c r="W127" s="62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56"/>
      <c r="M128" s="56"/>
      <c r="N128" s="56"/>
      <c r="O128" s="56"/>
      <c r="P128" s="56"/>
      <c r="Q128" s="63">
        <f t="shared" si="26"/>
        <v>0</v>
      </c>
      <c r="R128" s="56"/>
      <c r="S128" s="68"/>
      <c r="T128" s="56" t="s">
        <v>2</v>
      </c>
      <c r="U128" s="698"/>
      <c r="V128" s="66"/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4"/>
        <v>120000</v>
      </c>
      <c r="H129" s="114" t="s">
        <v>276</v>
      </c>
      <c r="I129" s="57">
        <v>0</v>
      </c>
      <c r="J129" s="65" t="s">
        <v>25</v>
      </c>
      <c r="K129" s="59">
        <f t="shared" si="25"/>
        <v>0</v>
      </c>
      <c r="L129" s="56"/>
      <c r="M129" s="56"/>
      <c r="N129" s="56"/>
      <c r="O129" s="56"/>
      <c r="P129" s="56"/>
      <c r="Q129" s="63">
        <f t="shared" si="26"/>
        <v>0</v>
      </c>
      <c r="R129" s="56"/>
      <c r="S129" s="68"/>
      <c r="T129" s="56" t="s">
        <v>2</v>
      </c>
      <c r="U129" s="698"/>
      <c r="V129" s="66"/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4"/>
        <v>120000</v>
      </c>
      <c r="H130" s="79">
        <v>45226</v>
      </c>
      <c r="I130" s="57"/>
      <c r="J130" s="65" t="s">
        <v>25</v>
      </c>
      <c r="K130" s="59">
        <f t="shared" si="25"/>
        <v>0</v>
      </c>
      <c r="L130" s="56"/>
      <c r="M130" s="56"/>
      <c r="N130" s="56"/>
      <c r="O130" s="56"/>
      <c r="P130" s="56"/>
      <c r="Q130" s="63">
        <f t="shared" si="26"/>
        <v>0</v>
      </c>
      <c r="R130" s="56"/>
      <c r="S130" s="68"/>
      <c r="T130" s="56" t="s">
        <v>2</v>
      </c>
      <c r="U130" s="698"/>
      <c r="V130" s="66"/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4"/>
        <v>50000</v>
      </c>
      <c r="H131" s="79">
        <v>45226</v>
      </c>
      <c r="I131" s="57"/>
      <c r="J131" s="65" t="s">
        <v>25</v>
      </c>
      <c r="K131" s="59">
        <f t="shared" si="25"/>
        <v>0</v>
      </c>
      <c r="L131" s="56"/>
      <c r="M131" s="56"/>
      <c r="N131" s="56"/>
      <c r="O131" s="56"/>
      <c r="P131" s="56"/>
      <c r="Q131" s="63">
        <f t="shared" si="26"/>
        <v>0</v>
      </c>
      <c r="R131" s="56"/>
      <c r="S131" s="68"/>
      <c r="T131" s="56" t="s">
        <v>2</v>
      </c>
      <c r="U131" s="698"/>
      <c r="V131" s="66"/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4"/>
        <v>869500</v>
      </c>
      <c r="H132" s="82">
        <v>43842</v>
      </c>
      <c r="I132" s="57"/>
      <c r="J132" s="65" t="s">
        <v>25</v>
      </c>
      <c r="K132" s="59">
        <f t="shared" si="25"/>
        <v>0</v>
      </c>
      <c r="L132" s="56"/>
      <c r="M132" s="56"/>
      <c r="N132" s="56"/>
      <c r="O132" s="56"/>
      <c r="P132" s="56"/>
      <c r="Q132" s="63">
        <f t="shared" si="26"/>
        <v>0</v>
      </c>
      <c r="R132" s="56"/>
      <c r="S132" s="68"/>
      <c r="T132" s="56" t="s">
        <v>2</v>
      </c>
      <c r="U132" s="698"/>
      <c r="V132" s="66"/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4"/>
        <v>928000</v>
      </c>
      <c r="H133" s="79">
        <v>45141</v>
      </c>
      <c r="I133" s="57"/>
      <c r="J133" s="65" t="s">
        <v>25</v>
      </c>
      <c r="K133" s="59">
        <f t="shared" si="25"/>
        <v>0</v>
      </c>
      <c r="L133" s="166"/>
      <c r="M133" s="178"/>
      <c r="N133" s="159"/>
      <c r="O133" s="160"/>
      <c r="P133" s="161"/>
      <c r="Q133" s="161"/>
      <c r="R133" s="782"/>
      <c r="S133" s="68"/>
      <c r="T133" s="56" t="s">
        <v>2</v>
      </c>
      <c r="U133" s="698"/>
      <c r="V133" s="66"/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4"/>
        <v>160000</v>
      </c>
      <c r="H134" s="79">
        <v>45255</v>
      </c>
      <c r="I134" s="87"/>
      <c r="J134" s="65" t="s">
        <v>25</v>
      </c>
      <c r="K134" s="59">
        <f t="shared" si="25"/>
        <v>0</v>
      </c>
      <c r="L134" s="175"/>
      <c r="M134" s="180"/>
      <c r="N134" s="164"/>
      <c r="O134" s="165"/>
      <c r="P134" s="161"/>
      <c r="Q134" s="161"/>
      <c r="R134" s="168"/>
      <c r="S134" s="68"/>
      <c r="T134" s="56"/>
      <c r="U134" s="61"/>
      <c r="V134" s="69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4"/>
        <v>390000</v>
      </c>
      <c r="H135" s="190" t="s">
        <v>286</v>
      </c>
      <c r="I135" s="57"/>
      <c r="J135" s="65" t="s">
        <v>25</v>
      </c>
      <c r="K135" s="59">
        <f t="shared" si="25"/>
        <v>0</v>
      </c>
      <c r="L135" s="162"/>
      <c r="M135" s="181"/>
      <c r="N135" s="164"/>
      <c r="O135" s="165"/>
      <c r="P135" s="161"/>
      <c r="Q135" s="145"/>
      <c r="R135" s="170"/>
      <c r="S135" s="68"/>
      <c r="T135" s="56" t="s">
        <v>2</v>
      </c>
      <c r="U135" s="698"/>
      <c r="V135" s="66" t="s">
        <v>29</v>
      </c>
      <c r="W135" s="62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4"/>
        <v>1082250</v>
      </c>
      <c r="H136" s="79">
        <v>45141</v>
      </c>
      <c r="I136" s="57"/>
      <c r="J136" s="65" t="s">
        <v>25</v>
      </c>
      <c r="K136" s="59">
        <f t="shared" si="25"/>
        <v>0</v>
      </c>
      <c r="L136" s="182"/>
      <c r="M136" s="167"/>
      <c r="N136" s="164"/>
      <c r="O136" s="165"/>
      <c r="P136" s="183"/>
      <c r="Q136" s="145"/>
      <c r="R136" s="170"/>
      <c r="S136" s="68"/>
      <c r="T136" s="56" t="s">
        <v>2</v>
      </c>
      <c r="U136" s="698"/>
      <c r="V136" s="66" t="s">
        <v>29</v>
      </c>
      <c r="W136" s="62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4"/>
        <v>916500</v>
      </c>
      <c r="H137" s="79">
        <v>45141</v>
      </c>
      <c r="I137" s="57"/>
      <c r="J137" s="65" t="s">
        <v>25</v>
      </c>
      <c r="K137" s="59">
        <f t="shared" si="25"/>
        <v>0</v>
      </c>
      <c r="L137" s="89"/>
      <c r="M137" s="167"/>
      <c r="N137" s="164"/>
      <c r="O137" s="165"/>
      <c r="P137" s="161"/>
      <c r="Q137" s="184"/>
      <c r="R137" s="170"/>
      <c r="S137" s="68"/>
      <c r="T137" s="56" t="s">
        <v>2</v>
      </c>
      <c r="U137" s="698"/>
      <c r="V137" s="6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4"/>
        <v>1200000</v>
      </c>
      <c r="H138" s="191">
        <v>45020</v>
      </c>
      <c r="I138" s="57">
        <v>0</v>
      </c>
      <c r="J138" s="65" t="s">
        <v>25</v>
      </c>
      <c r="K138" s="59">
        <f t="shared" si="25"/>
        <v>0</v>
      </c>
      <c r="L138" s="182"/>
      <c r="M138" s="180"/>
      <c r="N138" s="164"/>
      <c r="O138" s="165"/>
      <c r="P138" s="183"/>
      <c r="Q138" s="145"/>
      <c r="R138" s="185"/>
      <c r="S138" s="56"/>
      <c r="T138" s="56" t="s">
        <v>2</v>
      </c>
      <c r="U138" s="698"/>
      <c r="V138" s="6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4"/>
        <v>250000</v>
      </c>
      <c r="H139" s="79">
        <v>45224</v>
      </c>
      <c r="I139" s="57"/>
      <c r="J139" s="65" t="s">
        <v>25</v>
      </c>
      <c r="K139" s="59">
        <f t="shared" si="25"/>
        <v>0</v>
      </c>
      <c r="L139" s="162"/>
      <c r="M139" s="167"/>
      <c r="N139" s="164"/>
      <c r="O139" s="165"/>
      <c r="P139" s="161"/>
      <c r="Q139" s="145"/>
      <c r="R139" s="89"/>
      <c r="S139" s="56"/>
      <c r="T139" s="56"/>
      <c r="U139" s="513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4"/>
        <v>100000</v>
      </c>
      <c r="H140" s="194">
        <v>44414</v>
      </c>
      <c r="I140" s="57">
        <v>1</v>
      </c>
      <c r="J140" s="65" t="s">
        <v>25</v>
      </c>
      <c r="K140" s="59">
        <f t="shared" si="25"/>
        <v>10000</v>
      </c>
      <c r="L140" s="162"/>
      <c r="M140" s="163"/>
      <c r="N140" s="164"/>
      <c r="O140" s="165"/>
      <c r="P140" s="161"/>
      <c r="Q140" s="145"/>
      <c r="R140" s="186"/>
      <c r="S140" s="56"/>
      <c r="T140" s="56"/>
      <c r="U140" s="513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4"/>
        <v>100000</v>
      </c>
      <c r="H141" s="194">
        <v>44414</v>
      </c>
      <c r="I141" s="57">
        <v>6</v>
      </c>
      <c r="J141" s="65" t="s">
        <v>25</v>
      </c>
      <c r="K141" s="59">
        <f t="shared" si="25"/>
        <v>60000</v>
      </c>
      <c r="L141" s="166"/>
      <c r="M141" s="163"/>
      <c r="N141" s="164"/>
      <c r="O141" s="165"/>
      <c r="P141" s="161"/>
      <c r="Q141" s="145"/>
      <c r="R141" s="187"/>
      <c r="S141" s="56"/>
      <c r="T141" s="56"/>
      <c r="U141" s="83"/>
      <c r="V141" s="56"/>
      <c r="W141" s="77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4"/>
        <v>424000</v>
      </c>
      <c r="H142" s="194">
        <v>44445</v>
      </c>
      <c r="I142" s="57">
        <v>0</v>
      </c>
      <c r="J142" s="65" t="s">
        <v>29</v>
      </c>
      <c r="K142" s="59">
        <f t="shared" si="25"/>
        <v>0</v>
      </c>
      <c r="L142" s="166"/>
      <c r="M142" s="169"/>
      <c r="N142" s="172"/>
      <c r="O142" s="173"/>
      <c r="P142" s="161"/>
      <c r="Q142" s="145"/>
      <c r="R142" s="89"/>
      <c r="S142" s="56"/>
      <c r="T142" s="56"/>
      <c r="U142" s="57"/>
      <c r="V142" s="69"/>
      <c r="W142" s="77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4"/>
        <v>456000</v>
      </c>
      <c r="H143" s="194">
        <v>44445</v>
      </c>
      <c r="I143" s="57">
        <v>0</v>
      </c>
      <c r="J143" s="65" t="s">
        <v>25</v>
      </c>
      <c r="K143" s="59">
        <f t="shared" si="25"/>
        <v>0</v>
      </c>
      <c r="L143" s="89"/>
      <c r="M143" s="180"/>
      <c r="N143" s="164"/>
      <c r="O143" s="165"/>
      <c r="P143" s="161"/>
      <c r="Q143" s="184"/>
      <c r="R143" s="182"/>
      <c r="S143" s="56"/>
      <c r="T143" s="56"/>
      <c r="U143" s="57"/>
      <c r="V143" s="69"/>
      <c r="W143" s="77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4"/>
        <v>780000</v>
      </c>
      <c r="H144" s="194">
        <v>44321</v>
      </c>
      <c r="I144" s="57">
        <v>4</v>
      </c>
      <c r="J144" s="65" t="s">
        <v>25</v>
      </c>
      <c r="K144" s="59">
        <f t="shared" si="25"/>
        <v>520000</v>
      </c>
      <c r="L144" s="89"/>
      <c r="M144" s="167"/>
      <c r="N144" s="164"/>
      <c r="O144" s="165"/>
      <c r="P144" s="161"/>
      <c r="Q144" s="145"/>
      <c r="R144" s="89"/>
      <c r="S144" s="56"/>
      <c r="T144" s="56"/>
      <c r="U144" s="513"/>
      <c r="V144" s="56" t="s">
        <v>29</v>
      </c>
      <c r="W144" s="62"/>
      <c r="X144" s="63">
        <f t="shared" si="27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4"/>
        <v>470000</v>
      </c>
      <c r="H145" s="82">
        <v>44321</v>
      </c>
      <c r="I145" s="57">
        <v>0</v>
      </c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89"/>
      <c r="S145" s="56"/>
      <c r="T145" s="56"/>
      <c r="U145" s="513"/>
      <c r="V145" s="56" t="s">
        <v>29</v>
      </c>
      <c r="W145" s="62"/>
      <c r="X145" s="63">
        <f t="shared" si="27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4"/>
        <v>1989000</v>
      </c>
      <c r="H146" s="79">
        <v>45251</v>
      </c>
      <c r="I146" s="57"/>
      <c r="J146" s="65" t="s">
        <v>25</v>
      </c>
      <c r="K146" s="59">
        <f t="shared" si="25"/>
        <v>0</v>
      </c>
      <c r="L146" s="162"/>
      <c r="M146" s="167"/>
      <c r="N146" s="164"/>
      <c r="O146" s="165"/>
      <c r="P146" s="93"/>
      <c r="Q146" s="161"/>
      <c r="R146" s="187"/>
      <c r="S146" s="56"/>
      <c r="T146" s="56"/>
      <c r="U146" s="513"/>
      <c r="V146" s="56" t="s">
        <v>29</v>
      </c>
      <c r="W146" s="62"/>
      <c r="X146" s="63">
        <f t="shared" si="27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4"/>
        <v>2320500</v>
      </c>
      <c r="H147" s="79">
        <v>45251</v>
      </c>
      <c r="I147" s="57">
        <v>12</v>
      </c>
      <c r="J147" s="65" t="s">
        <v>25</v>
      </c>
      <c r="K147" s="59">
        <f t="shared" si="25"/>
        <v>1638000</v>
      </c>
      <c r="L147" s="89"/>
      <c r="M147" s="91"/>
      <c r="N147" s="159"/>
      <c r="O147" s="160"/>
      <c r="P147" s="161"/>
      <c r="Q147" s="161"/>
      <c r="R147" s="89"/>
      <c r="S147" s="56"/>
      <c r="T147" s="56"/>
      <c r="U147" s="513"/>
      <c r="V147" s="56" t="s">
        <v>29</v>
      </c>
      <c r="W147" s="62"/>
      <c r="X147" s="63">
        <f t="shared" si="27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4"/>
        <v>2720000</v>
      </c>
      <c r="H148" s="79">
        <v>45251</v>
      </c>
      <c r="I148" s="57"/>
      <c r="J148" s="65" t="s">
        <v>25</v>
      </c>
      <c r="K148" s="59">
        <f t="shared" si="25"/>
        <v>0</v>
      </c>
      <c r="L148" s="162"/>
      <c r="M148" s="167"/>
      <c r="N148" s="164"/>
      <c r="O148" s="165"/>
      <c r="P148" s="161"/>
      <c r="Q148" s="161"/>
      <c r="R148" s="89"/>
      <c r="S148" s="56"/>
      <c r="T148" s="56"/>
      <c r="U148" s="513"/>
      <c r="V148" s="56" t="s">
        <v>29</v>
      </c>
      <c r="W148" s="62"/>
      <c r="X148" s="63">
        <f t="shared" si="27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4"/>
        <v>2100000</v>
      </c>
      <c r="H149" s="2">
        <v>45181</v>
      </c>
      <c r="I149" s="57">
        <v>4</v>
      </c>
      <c r="J149" s="65" t="s">
        <v>25</v>
      </c>
      <c r="K149" s="59">
        <f t="shared" si="25"/>
        <v>1680000</v>
      </c>
      <c r="L149" s="89"/>
      <c r="M149" s="167"/>
      <c r="N149" s="164"/>
      <c r="O149" s="165"/>
      <c r="P149" s="161"/>
      <c r="Q149" s="161"/>
      <c r="R149" s="133"/>
      <c r="S149" s="56"/>
      <c r="T149" s="56"/>
      <c r="U149" s="513"/>
      <c r="V149" s="56" t="s">
        <v>29</v>
      </c>
      <c r="W149" s="62"/>
      <c r="X149" s="63">
        <f t="shared" si="27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4"/>
        <v>3375000</v>
      </c>
      <c r="H150" s="79">
        <v>45134</v>
      </c>
      <c r="I150" s="57">
        <v>3</v>
      </c>
      <c r="J150" s="65" t="s">
        <v>29</v>
      </c>
      <c r="K150" s="59">
        <f t="shared" si="25"/>
        <v>1012500</v>
      </c>
      <c r="L150" s="89"/>
      <c r="M150" s="180"/>
      <c r="N150" s="164"/>
      <c r="O150" s="165"/>
      <c r="P150" s="161"/>
      <c r="Q150" s="161"/>
      <c r="R150" s="133"/>
      <c r="S150" s="56"/>
      <c r="T150" s="56"/>
      <c r="U150" s="513"/>
      <c r="V150" s="56" t="s">
        <v>29</v>
      </c>
      <c r="W150" s="62"/>
      <c r="X150" s="63">
        <f t="shared" si="27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4"/>
        <v>110000</v>
      </c>
      <c r="H151" s="190">
        <v>45143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61"/>
      <c r="R151" s="133"/>
      <c r="S151" s="56"/>
      <c r="T151" s="56"/>
      <c r="U151" s="513"/>
      <c r="V151" s="56" t="s">
        <v>29</v>
      </c>
      <c r="W151" s="62"/>
      <c r="X151" s="63">
        <f t="shared" si="27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4"/>
        <v>3172388.88</v>
      </c>
      <c r="H152" s="2">
        <v>45252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161"/>
      <c r="Q152" s="161"/>
      <c r="R152" s="133"/>
      <c r="S152" s="56"/>
      <c r="T152" s="56"/>
      <c r="U152" s="513"/>
      <c r="V152" s="56" t="s">
        <v>29</v>
      </c>
      <c r="W152" s="62"/>
      <c r="X152" s="63">
        <f t="shared" si="27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4"/>
        <v>2635930</v>
      </c>
      <c r="H153" s="79">
        <v>45132</v>
      </c>
      <c r="I153" s="57"/>
      <c r="J153" s="65" t="s">
        <v>29</v>
      </c>
      <c r="K153" s="59">
        <f t="shared" si="25"/>
        <v>0</v>
      </c>
      <c r="L153" s="175"/>
      <c r="M153" s="167"/>
      <c r="N153" s="172"/>
      <c r="O153" s="173"/>
      <c r="P153" s="93"/>
      <c r="Q153" s="161"/>
      <c r="R153" s="133"/>
      <c r="S153" s="56"/>
      <c r="T153" s="56"/>
      <c r="U153" s="513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4"/>
        <v>51250000</v>
      </c>
      <c r="H154" s="79">
        <v>45115</v>
      </c>
      <c r="I154" s="57">
        <v>0</v>
      </c>
      <c r="J154" s="65" t="s">
        <v>25</v>
      </c>
      <c r="K154" s="59">
        <f t="shared" si="25"/>
        <v>0</v>
      </c>
      <c r="L154" s="89"/>
      <c r="M154" s="178"/>
      <c r="N154" s="159"/>
      <c r="O154" s="160"/>
      <c r="P154" s="161"/>
      <c r="Q154" s="161"/>
      <c r="R154" s="133"/>
      <c r="T154" s="56"/>
      <c r="U154" s="513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4"/>
        <v>1694064</v>
      </c>
      <c r="H155" s="79">
        <v>45254</v>
      </c>
      <c r="I155" s="57">
        <v>10</v>
      </c>
      <c r="J155" s="65" t="s">
        <v>29</v>
      </c>
      <c r="K155" s="59">
        <f t="shared" si="25"/>
        <v>705860</v>
      </c>
      <c r="L155" s="175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4"/>
        <v>5071500</v>
      </c>
      <c r="H156" s="79">
        <v>45254</v>
      </c>
      <c r="I156" s="57">
        <v>10</v>
      </c>
      <c r="J156" s="65" t="s">
        <v>29</v>
      </c>
      <c r="K156" s="59">
        <f t="shared" si="25"/>
        <v>2415000</v>
      </c>
      <c r="L156" s="89"/>
      <c r="M156" s="181"/>
      <c r="N156" s="164"/>
      <c r="O156" s="165"/>
      <c r="P156" s="161"/>
      <c r="Q156" s="145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4"/>
        <v>2690000</v>
      </c>
      <c r="H157" s="79">
        <v>45238</v>
      </c>
      <c r="I157" s="57">
        <v>0</v>
      </c>
      <c r="J157" s="65" t="s">
        <v>29</v>
      </c>
      <c r="K157" s="59">
        <f t="shared" si="25"/>
        <v>0</v>
      </c>
      <c r="L157" s="89"/>
      <c r="M157" s="181"/>
      <c r="N157" s="164"/>
      <c r="O157" s="165"/>
      <c r="P157" s="161"/>
      <c r="Q157" s="196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8">D158*F158</f>
        <v>130000</v>
      </c>
      <c r="H158" s="79">
        <v>45169</v>
      </c>
      <c r="I158" s="56"/>
      <c r="J158" s="56" t="s">
        <v>29</v>
      </c>
      <c r="K158" s="59">
        <f t="shared" si="25"/>
        <v>0</v>
      </c>
      <c r="L158" s="89"/>
      <c r="M158" s="167"/>
      <c r="N158" s="172"/>
      <c r="O158" s="173"/>
      <c r="P158" s="161"/>
      <c r="Q158" s="145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8"/>
        <v>380000</v>
      </c>
      <c r="H159" s="79">
        <v>45181</v>
      </c>
      <c r="I159" s="56">
        <v>1</v>
      </c>
      <c r="J159" s="56" t="s">
        <v>25</v>
      </c>
      <c r="K159" s="59">
        <f t="shared" si="25"/>
        <v>190000</v>
      </c>
      <c r="L159" s="89"/>
      <c r="M159" s="167"/>
      <c r="N159" s="164"/>
      <c r="O159" s="165"/>
      <c r="P159" s="161"/>
      <c r="Q159" s="145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8"/>
        <v>420000</v>
      </c>
      <c r="H160" s="79">
        <v>45181</v>
      </c>
      <c r="I160" s="56"/>
      <c r="J160" s="56" t="s">
        <v>25</v>
      </c>
      <c r="K160" s="59">
        <f t="shared" si="25"/>
        <v>0</v>
      </c>
      <c r="L160" s="89"/>
      <c r="M160" s="180"/>
      <c r="N160" s="164"/>
      <c r="O160" s="165"/>
      <c r="P160" s="161"/>
      <c r="Q160" s="184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8"/>
        <v>3224000</v>
      </c>
      <c r="H161" s="79">
        <v>45246</v>
      </c>
      <c r="I161" s="56">
        <v>0</v>
      </c>
      <c r="J161" s="56" t="s">
        <v>29</v>
      </c>
      <c r="K161" s="59">
        <f t="shared" si="25"/>
        <v>0</v>
      </c>
      <c r="L161" s="162"/>
      <c r="M161" s="167"/>
      <c r="N161" s="164"/>
      <c r="O161" s="165"/>
      <c r="P161" s="161"/>
      <c r="Q161" s="145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8"/>
        <v>1950000</v>
      </c>
      <c r="H162" s="79">
        <v>45187</v>
      </c>
      <c r="I162" s="56"/>
      <c r="J162" s="56" t="s">
        <v>25</v>
      </c>
      <c r="K162" s="59">
        <f t="shared" si="25"/>
        <v>0</v>
      </c>
      <c r="L162" s="89"/>
      <c r="M162" s="167"/>
      <c r="N162" s="164"/>
      <c r="O162" s="165"/>
      <c r="P162" s="93"/>
      <c r="Q162" s="145"/>
      <c r="R162" s="89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8"/>
        <v>965000</v>
      </c>
      <c r="H163" s="79">
        <v>45187</v>
      </c>
      <c r="I163" s="56"/>
      <c r="J163" s="56" t="s">
        <v>25</v>
      </c>
      <c r="K163" s="59">
        <f t="shared" si="25"/>
        <v>0</v>
      </c>
      <c r="L163" s="89"/>
      <c r="M163" s="91"/>
      <c r="N163" s="159"/>
      <c r="O163" s="160"/>
      <c r="P163" s="161"/>
      <c r="Q163" s="145"/>
      <c r="R163" s="162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8"/>
        <v>2100000</v>
      </c>
      <c r="H164" s="79">
        <v>45187</v>
      </c>
      <c r="I164" s="56"/>
      <c r="J164" s="56" t="s">
        <v>25</v>
      </c>
      <c r="K164" s="59">
        <f t="shared" si="25"/>
        <v>0</v>
      </c>
      <c r="L164" s="162"/>
      <c r="M164" s="167"/>
      <c r="N164" s="164"/>
      <c r="O164" s="165"/>
      <c r="P164" s="161"/>
      <c r="Q164" s="93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8"/>
        <v>585000</v>
      </c>
      <c r="H165" s="79">
        <v>45163</v>
      </c>
      <c r="I165" s="56">
        <v>1</v>
      </c>
      <c r="J165" s="56" t="s">
        <v>25</v>
      </c>
      <c r="K165" s="59">
        <f t="shared" si="25"/>
        <v>195000</v>
      </c>
      <c r="L165" s="89"/>
      <c r="M165" s="163"/>
      <c r="N165" s="164"/>
      <c r="O165" s="165"/>
      <c r="P165" s="161"/>
      <c r="Q165" s="161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8"/>
        <v>900000</v>
      </c>
      <c r="H166" s="59" t="s">
        <v>331</v>
      </c>
      <c r="I166" s="56">
        <v>1</v>
      </c>
      <c r="J166" s="56" t="s">
        <v>25</v>
      </c>
      <c r="K166" s="59">
        <f t="shared" si="25"/>
        <v>225000</v>
      </c>
      <c r="L166" s="162"/>
      <c r="M166" s="167"/>
      <c r="N166" s="164"/>
      <c r="O166" s="165"/>
      <c r="P166" s="161"/>
      <c r="Q166" s="161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8"/>
        <v>1120000</v>
      </c>
      <c r="H167" s="76" t="s">
        <v>331</v>
      </c>
      <c r="I167" s="56"/>
      <c r="J167" s="56" t="s">
        <v>25</v>
      </c>
      <c r="K167" s="59">
        <f t="shared" ref="K167:K208" si="29">I167*F167</f>
        <v>0</v>
      </c>
      <c r="L167" s="89"/>
      <c r="M167" s="169"/>
      <c r="N167" s="172"/>
      <c r="O167" s="173"/>
      <c r="P167" s="161"/>
      <c r="Q167" s="161"/>
      <c r="R167" s="168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8"/>
        <v>980000</v>
      </c>
      <c r="H168" s="76" t="s">
        <v>331</v>
      </c>
      <c r="I168" s="56">
        <v>5</v>
      </c>
      <c r="J168" s="56" t="s">
        <v>25</v>
      </c>
      <c r="K168" s="59">
        <f t="shared" si="29"/>
        <v>490000</v>
      </c>
      <c r="L168" s="89"/>
      <c r="M168" s="180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8"/>
        <v>880000</v>
      </c>
      <c r="H169" s="203">
        <v>44654</v>
      </c>
      <c r="I169" s="56"/>
      <c r="J169" s="56" t="s">
        <v>25</v>
      </c>
      <c r="K169" s="59">
        <f t="shared" si="29"/>
        <v>0</v>
      </c>
      <c r="L169" s="89"/>
      <c r="M169" s="167"/>
      <c r="N169" s="164"/>
      <c r="O169" s="165"/>
      <c r="P169" s="161"/>
      <c r="Q169" s="161"/>
      <c r="R169" s="170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8"/>
        <v>568000</v>
      </c>
      <c r="H170" s="203">
        <v>44654</v>
      </c>
      <c r="I170" s="56">
        <v>1</v>
      </c>
      <c r="J170" s="56" t="s">
        <v>25</v>
      </c>
      <c r="K170" s="59">
        <f t="shared" si="29"/>
        <v>284000</v>
      </c>
      <c r="L170" s="89"/>
      <c r="M170" s="163"/>
      <c r="N170" s="164"/>
      <c r="O170" s="165"/>
      <c r="P170" s="183"/>
      <c r="Q170" s="165"/>
      <c r="R170" s="170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8"/>
        <v>1400000</v>
      </c>
      <c r="H171" s="203">
        <v>44654</v>
      </c>
      <c r="I171" s="56"/>
      <c r="J171" s="56" t="s">
        <v>25</v>
      </c>
      <c r="K171" s="59">
        <f t="shared" si="29"/>
        <v>0</v>
      </c>
      <c r="L171" s="166"/>
      <c r="M171" s="180"/>
      <c r="N171" s="164"/>
      <c r="O171" s="165"/>
      <c r="P171" s="183"/>
      <c r="Q171" s="161"/>
      <c r="R171" s="170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8"/>
        <v>985000</v>
      </c>
      <c r="H172" s="79">
        <v>45240</v>
      </c>
      <c r="I172" s="56"/>
      <c r="J172" s="56" t="s">
        <v>25</v>
      </c>
      <c r="K172" s="59">
        <f t="shared" si="29"/>
        <v>0</v>
      </c>
      <c r="L172" s="197"/>
      <c r="M172" s="180"/>
      <c r="N172" s="164"/>
      <c r="O172" s="165"/>
      <c r="P172" s="183"/>
      <c r="Q172" s="165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8"/>
        <v>3100000</v>
      </c>
      <c r="H173" s="56" t="s">
        <v>339</v>
      </c>
      <c r="I173" s="56">
        <v>0</v>
      </c>
      <c r="J173" s="56" t="s">
        <v>25</v>
      </c>
      <c r="K173" s="59">
        <f t="shared" si="29"/>
        <v>0</v>
      </c>
      <c r="L173" s="197"/>
      <c r="M173" s="198"/>
      <c r="N173" s="164"/>
      <c r="O173" s="165"/>
      <c r="P173" s="161"/>
      <c r="Q173" s="165"/>
      <c r="R173" s="199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8"/>
        <v>1964000</v>
      </c>
      <c r="H174" s="2">
        <v>45205</v>
      </c>
      <c r="I174" s="56">
        <v>1</v>
      </c>
      <c r="J174" s="56" t="s">
        <v>25</v>
      </c>
      <c r="K174" s="59">
        <f t="shared" si="29"/>
        <v>982000</v>
      </c>
      <c r="L174" s="162"/>
      <c r="M174" s="169"/>
      <c r="N174" s="164"/>
      <c r="O174" s="165"/>
      <c r="P174" s="161"/>
      <c r="Q174" s="183"/>
      <c r="R174" s="782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8"/>
        <v>2250000</v>
      </c>
      <c r="H175" s="79">
        <v>45241</v>
      </c>
      <c r="I175" s="56"/>
      <c r="J175" s="56" t="s">
        <v>25</v>
      </c>
      <c r="K175" s="59">
        <f t="shared" si="29"/>
        <v>0</v>
      </c>
      <c r="L175" s="162"/>
      <c r="M175" s="169"/>
      <c r="N175" s="164"/>
      <c r="O175" s="165"/>
      <c r="P175" s="161"/>
      <c r="Q175" s="161"/>
      <c r="R175" s="199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8"/>
        <v>700000</v>
      </c>
      <c r="H176" s="79">
        <v>45240</v>
      </c>
      <c r="I176" s="56"/>
      <c r="J176" s="56" t="s">
        <v>25</v>
      </c>
      <c r="K176" s="59">
        <f t="shared" si="29"/>
        <v>0</v>
      </c>
      <c r="L176" s="201"/>
      <c r="M176" s="169"/>
      <c r="N176" s="164"/>
      <c r="O176" s="165"/>
      <c r="P176" s="161"/>
      <c r="Q176" s="161"/>
      <c r="R176" s="199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8"/>
        <v>2490000</v>
      </c>
      <c r="H177" s="62" t="s">
        <v>344</v>
      </c>
      <c r="I177" s="56"/>
      <c r="J177" s="56" t="s">
        <v>25</v>
      </c>
      <c r="K177" s="59">
        <f t="shared" si="29"/>
        <v>0</v>
      </c>
      <c r="L177" s="201"/>
      <c r="M177" s="198"/>
      <c r="N177" s="164"/>
      <c r="O177" s="165"/>
      <c r="P177" s="161"/>
      <c r="Q177" s="161"/>
      <c r="R177" s="202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8"/>
        <v>390000</v>
      </c>
      <c r="H178" s="204" t="s">
        <v>346</v>
      </c>
      <c r="I178" s="56">
        <v>0</v>
      </c>
      <c r="J178" s="56" t="s">
        <v>25</v>
      </c>
      <c r="K178" s="59">
        <f t="shared" si="29"/>
        <v>0</v>
      </c>
      <c r="L178" s="162"/>
      <c r="M178" s="198"/>
      <c r="N178" s="164"/>
      <c r="O178" s="165"/>
      <c r="P178" s="183"/>
      <c r="Q178" s="161"/>
      <c r="R178" s="170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8"/>
        <v>1300000</v>
      </c>
      <c r="H179" s="62" t="s">
        <v>348</v>
      </c>
      <c r="I179" s="56"/>
      <c r="J179" s="56" t="s">
        <v>25</v>
      </c>
      <c r="K179" s="59">
        <f t="shared" si="29"/>
        <v>0</v>
      </c>
      <c r="L179" s="133"/>
      <c r="M179" s="163"/>
      <c r="N179" s="164"/>
      <c r="O179" s="165"/>
      <c r="P179" s="161"/>
      <c r="Q179" s="161"/>
      <c r="R179" s="782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8"/>
        <v>0</v>
      </c>
      <c r="H180" s="206"/>
      <c r="I180" s="56"/>
      <c r="J180" s="56" t="s">
        <v>29</v>
      </c>
      <c r="K180" s="59">
        <f t="shared" si="29"/>
        <v>0</v>
      </c>
      <c r="L180" s="133"/>
      <c r="M180" s="198"/>
      <c r="N180" s="164"/>
      <c r="O180" s="165"/>
      <c r="P180" s="161"/>
      <c r="Q180" s="145"/>
      <c r="R180" s="782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  <c r="L181" s="166"/>
      <c r="M181" s="198"/>
      <c r="N181" s="164"/>
      <c r="O181" s="165"/>
      <c r="P181" s="161"/>
      <c r="Q181" s="161"/>
      <c r="R181" s="78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  <c r="L182" s="166"/>
      <c r="M182" s="198"/>
      <c r="N182" s="164"/>
      <c r="O182" s="165"/>
      <c r="P182" s="161"/>
      <c r="Q182" s="161"/>
      <c r="R182" s="782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7"/>
      <c r="I183" s="56">
        <v>0</v>
      </c>
      <c r="J183" s="56" t="s">
        <v>29</v>
      </c>
      <c r="K183" s="59">
        <f t="shared" si="29"/>
        <v>0</v>
      </c>
      <c r="L183" s="166"/>
      <c r="M183" s="198"/>
      <c r="N183" s="164"/>
      <c r="O183" s="165"/>
      <c r="P183" s="161"/>
      <c r="Q183" s="161"/>
      <c r="R183" s="8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7"/>
      <c r="I184" s="56">
        <v>0</v>
      </c>
      <c r="J184" s="56" t="s">
        <v>29</v>
      </c>
      <c r="K184" s="59">
        <f t="shared" si="29"/>
        <v>0</v>
      </c>
      <c r="L184" s="166"/>
      <c r="M184" s="198"/>
      <c r="N184" s="164"/>
      <c r="O184" s="165"/>
      <c r="P184" s="161"/>
      <c r="Q184" s="161"/>
      <c r="R184" s="78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9"/>
        <v>0</v>
      </c>
      <c r="L185" s="166"/>
      <c r="M185" s="198"/>
      <c r="N185" s="164"/>
      <c r="O185" s="165"/>
      <c r="P185" s="16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0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0"/>
        <v>1407000</v>
      </c>
      <c r="H202" s="56" t="s">
        <v>377</v>
      </c>
      <c r="I202" s="56">
        <v>1</v>
      </c>
      <c r="J202" s="56"/>
      <c r="K202" s="59">
        <f t="shared" si="29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0"/>
        <v>2352000</v>
      </c>
      <c r="H203" s="79">
        <v>45189</v>
      </c>
      <c r="I203" s="56">
        <v>3</v>
      </c>
      <c r="J203" s="56"/>
      <c r="K203" s="59">
        <f t="shared" si="29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0"/>
        <v>3942000</v>
      </c>
      <c r="H204" s="79">
        <v>45189</v>
      </c>
      <c r="I204" s="56">
        <v>2</v>
      </c>
      <c r="J204" s="56"/>
      <c r="K204" s="59">
        <f t="shared" si="29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0"/>
        <v>357000</v>
      </c>
      <c r="H205" s="56" t="s">
        <v>377</v>
      </c>
      <c r="I205" s="56">
        <v>6</v>
      </c>
      <c r="J205" s="56"/>
      <c r="K205" s="59">
        <f t="shared" si="29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0"/>
        <v>600000</v>
      </c>
      <c r="H206" s="79">
        <v>45189</v>
      </c>
      <c r="I206" s="56">
        <v>4</v>
      </c>
      <c r="J206" s="56"/>
      <c r="K206" s="59">
        <f t="shared" si="29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0"/>
        <v>840000</v>
      </c>
      <c r="H207" s="79">
        <v>45189</v>
      </c>
      <c r="I207" s="56">
        <v>3</v>
      </c>
      <c r="J207" s="56"/>
      <c r="K207" s="59">
        <f t="shared" si="29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0"/>
        <v>1375000</v>
      </c>
      <c r="H208" s="79">
        <v>45189</v>
      </c>
      <c r="I208" s="56">
        <v>6</v>
      </c>
      <c r="J208" s="56"/>
      <c r="K208" s="56">
        <f t="shared" si="29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0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0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0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0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xSplit="7" ySplit="5" topLeftCell="S6" activePane="bottomRight" state="frozen"/>
      <selection activeCell="L1" sqref="L1"/>
      <selection pane="topRight" activeCell="S1" sqref="S1"/>
      <selection pane="bottomLeft" activeCell="L6" sqref="L6"/>
      <selection pane="bottomRight" activeCell="S31" sqref="S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696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22.42578125" style="14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33" t="s">
        <v>3</v>
      </c>
      <c r="B4" s="935" t="s">
        <v>4</v>
      </c>
      <c r="C4" s="936"/>
      <c r="D4" s="936"/>
      <c r="E4" s="936"/>
      <c r="F4" s="936"/>
      <c r="G4" s="936"/>
      <c r="H4" s="937"/>
      <c r="I4" s="938" t="s">
        <v>5</v>
      </c>
      <c r="J4" s="939"/>
      <c r="K4" s="940"/>
      <c r="L4" s="941" t="s">
        <v>6</v>
      </c>
      <c r="M4" s="942"/>
      <c r="N4" s="942"/>
      <c r="O4" s="942"/>
      <c r="P4" s="942"/>
      <c r="Q4" s="942"/>
      <c r="R4" s="942"/>
      <c r="S4" s="943" t="s">
        <v>7</v>
      </c>
      <c r="T4" s="944"/>
      <c r="U4" s="944"/>
      <c r="V4" s="944"/>
      <c r="W4" s="944"/>
      <c r="X4" s="944"/>
      <c r="Y4" s="944"/>
      <c r="Z4" s="945"/>
      <c r="AB4" s="946" t="s">
        <v>8</v>
      </c>
      <c r="AC4" s="947"/>
      <c r="AD4" s="947"/>
      <c r="AE4" s="947"/>
      <c r="AF4" s="947"/>
      <c r="AG4" s="947"/>
      <c r="AH4" s="947"/>
      <c r="AI4" s="948"/>
      <c r="AK4" s="921" t="s">
        <v>9</v>
      </c>
      <c r="AL4" s="922"/>
      <c r="AM4" s="922"/>
      <c r="AN4" s="922"/>
      <c r="AO4" s="922"/>
      <c r="AP4" s="922"/>
      <c r="AQ4" s="922"/>
      <c r="AR4" s="923"/>
      <c r="AT4" s="924" t="s">
        <v>10</v>
      </c>
      <c r="AU4" s="925"/>
      <c r="AV4" s="925"/>
      <c r="AW4" s="925"/>
      <c r="AX4" s="925"/>
      <c r="AY4" s="925"/>
      <c r="AZ4" s="925"/>
      <c r="BA4" s="926"/>
      <c r="BC4" s="927" t="s">
        <v>11</v>
      </c>
      <c r="BD4" s="928"/>
      <c r="BE4" s="928"/>
      <c r="BF4" s="928"/>
      <c r="BG4" s="928"/>
      <c r="BH4" s="928"/>
      <c r="BI4" s="928"/>
      <c r="BJ4" s="929"/>
      <c r="BL4" s="930" t="s">
        <v>12</v>
      </c>
      <c r="BM4" s="931"/>
      <c r="BN4" s="931"/>
      <c r="BO4" s="931"/>
      <c r="BP4" s="931"/>
      <c r="BQ4" s="931"/>
      <c r="BR4" s="931"/>
      <c r="BS4" s="932"/>
    </row>
    <row r="5" spans="1:78" ht="20.25" thickTop="1" thickBot="1" x14ac:dyDescent="0.35">
      <c r="A5" s="934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817" t="s">
        <v>7809</v>
      </c>
      <c r="N6" s="57">
        <v>9</v>
      </c>
      <c r="O6" s="72" t="s">
        <v>62</v>
      </c>
      <c r="P6" s="76">
        <v>19000</v>
      </c>
      <c r="Q6" s="819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4">AX6*AV6</f>
        <v>0</v>
      </c>
      <c r="AZ6" s="73"/>
      <c r="BA6" s="73"/>
      <c r="BB6" s="81"/>
      <c r="BC6" s="264"/>
      <c r="BD6" s="474"/>
      <c r="BE6" s="57"/>
      <c r="BF6" s="72" t="s">
        <v>29</v>
      </c>
      <c r="BG6" s="117"/>
      <c r="BH6" s="63">
        <f t="shared" ref="BH6:BH14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784" t="s">
        <v>7887</v>
      </c>
      <c r="N7" s="57">
        <v>1</v>
      </c>
      <c r="O7" s="72" t="s">
        <v>29</v>
      </c>
      <c r="P7" s="76">
        <v>350000</v>
      </c>
      <c r="Q7" s="819">
        <f t="shared" ref="Q7:Q66" si="7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819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ref="AP7:AP23" si="8">AO7*AM7</f>
        <v>4200000</v>
      </c>
      <c r="AQ7" s="64" t="s">
        <v>437</v>
      </c>
      <c r="AR7" s="56" t="s">
        <v>7712</v>
      </c>
      <c r="AS7" s="486"/>
      <c r="AT7" s="60"/>
      <c r="AU7" s="152"/>
      <c r="AV7" s="57"/>
      <c r="AW7" s="56"/>
      <c r="AX7" s="153"/>
      <c r="AY7" s="101">
        <f t="shared" si="4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5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787" t="s">
        <v>7886</v>
      </c>
      <c r="N8" s="57">
        <v>4</v>
      </c>
      <c r="O8" s="72" t="s">
        <v>29</v>
      </c>
      <c r="P8" s="76">
        <v>36250</v>
      </c>
      <c r="Q8" s="819">
        <f t="shared" si="7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60000</v>
      </c>
      <c r="AG8" s="819">
        <f t="shared" si="3"/>
        <v>60000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8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4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787" t="s">
        <v>7736</v>
      </c>
      <c r="N9" s="57">
        <v>2</v>
      </c>
      <c r="O9" s="72" t="s">
        <v>29</v>
      </c>
      <c r="P9" s="76">
        <v>87500</v>
      </c>
      <c r="Q9" s="819">
        <f t="shared" si="7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819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si="8"/>
        <v>200000</v>
      </c>
      <c r="AQ9" s="64" t="s">
        <v>437</v>
      </c>
      <c r="AR9" s="56" t="s">
        <v>7712</v>
      </c>
      <c r="AS9" s="486"/>
      <c r="AT9" s="68"/>
      <c r="AU9" s="264"/>
      <c r="AV9" s="57"/>
      <c r="AW9" s="56"/>
      <c r="AX9" s="63"/>
      <c r="AY9" s="101">
        <f t="shared" si="4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787" t="s">
        <v>7736</v>
      </c>
      <c r="N10" s="57">
        <v>2</v>
      </c>
      <c r="O10" s="72" t="s">
        <v>29</v>
      </c>
      <c r="P10" s="76">
        <v>55000</v>
      </c>
      <c r="Q10" s="819">
        <f t="shared" si="7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9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819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819">
        <f t="shared" si="8"/>
        <v>885000</v>
      </c>
      <c r="AQ10" s="64" t="s">
        <v>441</v>
      </c>
      <c r="AR10" s="56" t="s">
        <v>7712</v>
      </c>
      <c r="AS10" s="486"/>
      <c r="AT10" s="68"/>
      <c r="AU10" s="264"/>
      <c r="AV10" s="57"/>
      <c r="AW10" s="56"/>
      <c r="AX10" s="63"/>
      <c r="AY10" s="101">
        <f t="shared" si="4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85" t="s">
        <v>7733</v>
      </c>
      <c r="N11" s="57">
        <v>1</v>
      </c>
      <c r="O11" s="72" t="s">
        <v>29</v>
      </c>
      <c r="P11" s="76">
        <v>105000</v>
      </c>
      <c r="Q11" s="819">
        <f t="shared" si="7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0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819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8"/>
        <v>4200000</v>
      </c>
      <c r="AQ11" s="64" t="s">
        <v>7716</v>
      </c>
      <c r="AR11" s="56" t="s">
        <v>7711</v>
      </c>
      <c r="AS11" s="486"/>
      <c r="AT11" s="68"/>
      <c r="AU11" s="264"/>
      <c r="AV11" s="57"/>
      <c r="AW11" s="56"/>
      <c r="AX11" s="63"/>
      <c r="AY11" s="101">
        <f t="shared" si="4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84" t="s">
        <v>7738</v>
      </c>
      <c r="N12" s="106">
        <v>2</v>
      </c>
      <c r="O12" s="70" t="s">
        <v>29</v>
      </c>
      <c r="P12" s="423">
        <v>15000</v>
      </c>
      <c r="Q12" s="819">
        <f t="shared" si="7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819">
        <f t="shared" ref="X12:X17" si="11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819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si="8"/>
        <v>925000</v>
      </c>
      <c r="AQ12" s="64" t="s">
        <v>7716</v>
      </c>
      <c r="AR12" s="56" t="s">
        <v>7711</v>
      </c>
      <c r="AS12" s="486"/>
      <c r="AT12" s="68"/>
      <c r="AU12" s="264"/>
      <c r="AV12" s="57"/>
      <c r="AW12" s="56"/>
      <c r="AX12" s="63"/>
      <c r="AY12" s="101">
        <f t="shared" si="4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84" t="s">
        <v>7785</v>
      </c>
      <c r="N13" s="57">
        <v>10</v>
      </c>
      <c r="O13" s="72" t="s">
        <v>26</v>
      </c>
      <c r="P13" s="744">
        <v>2100</v>
      </c>
      <c r="Q13" s="819">
        <f t="shared" si="7"/>
        <v>21000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1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819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8"/>
        <v>200000</v>
      </c>
      <c r="AQ13" s="64" t="s">
        <v>7716</v>
      </c>
      <c r="AR13" s="56" t="s">
        <v>7711</v>
      </c>
      <c r="AS13" s="486"/>
      <c r="AT13" s="68"/>
      <c r="AU13" s="264"/>
      <c r="AV13" s="57"/>
      <c r="AW13" s="56"/>
      <c r="AX13" s="63"/>
      <c r="AY13" s="101">
        <f t="shared" si="4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85" t="s">
        <v>7780</v>
      </c>
      <c r="N14" s="57">
        <v>3</v>
      </c>
      <c r="O14" s="56" t="s">
        <v>480</v>
      </c>
      <c r="P14" s="67">
        <v>75000</v>
      </c>
      <c r="Q14" s="63">
        <f t="shared" si="7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1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819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8"/>
        <v>530000</v>
      </c>
      <c r="AQ14" s="64" t="s">
        <v>7716</v>
      </c>
      <c r="AR14" s="56" t="s">
        <v>7711</v>
      </c>
      <c r="AS14" s="486"/>
      <c r="AT14" s="56"/>
      <c r="AU14" s="56"/>
      <c r="AV14" s="87"/>
      <c r="AW14" s="72"/>
      <c r="AX14" s="76"/>
      <c r="AY14" s="101">
        <f t="shared" si="4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784" t="s">
        <v>7885</v>
      </c>
      <c r="N15" s="57">
        <v>1</v>
      </c>
      <c r="O15" s="72" t="s">
        <v>7696</v>
      </c>
      <c r="P15" s="76">
        <v>415896</v>
      </c>
      <c r="Q15" s="822">
        <f t="shared" si="7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1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819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63">
        <f t="shared" si="8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4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784" t="s">
        <v>7885</v>
      </c>
      <c r="N16" s="57">
        <v>1</v>
      </c>
      <c r="O16" s="72" t="s">
        <v>7696</v>
      </c>
      <c r="P16" s="76">
        <v>270900</v>
      </c>
      <c r="Q16" s="822">
        <f t="shared" si="7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1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819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63">
        <f t="shared" si="8"/>
        <v>294000</v>
      </c>
      <c r="AQ16" s="64" t="s">
        <v>7908</v>
      </c>
      <c r="AR16" s="56" t="s">
        <v>7711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784" t="s">
        <v>7772</v>
      </c>
      <c r="N17" s="57">
        <v>1</v>
      </c>
      <c r="O17" s="72" t="s">
        <v>29</v>
      </c>
      <c r="P17" s="76">
        <v>140000</v>
      </c>
      <c r="Q17" s="822">
        <f t="shared" si="7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1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819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453">
        <v>0</v>
      </c>
      <c r="AP17" s="63">
        <f t="shared" si="8"/>
        <v>0</v>
      </c>
      <c r="AQ17" s="64" t="s">
        <v>7908</v>
      </c>
      <c r="AR17" s="56" t="s">
        <v>7711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784" t="s">
        <v>7772</v>
      </c>
      <c r="N18" s="57">
        <v>2</v>
      </c>
      <c r="O18" s="72" t="s">
        <v>29</v>
      </c>
      <c r="P18" s="76">
        <v>190000</v>
      </c>
      <c r="Q18" s="63">
        <f t="shared" si="7"/>
        <v>380000</v>
      </c>
      <c r="R18" s="64" t="s">
        <v>397</v>
      </c>
      <c r="S18" s="56" t="s">
        <v>7700</v>
      </c>
      <c r="T18" s="56" t="s">
        <v>6747</v>
      </c>
      <c r="U18" s="87">
        <v>1</v>
      </c>
      <c r="V18" s="72" t="s">
        <v>29</v>
      </c>
      <c r="W18" s="76">
        <v>185000</v>
      </c>
      <c r="X18" s="822">
        <f t="shared" ref="X18:X19" si="12">W18*U18</f>
        <v>185000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819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784" t="s">
        <v>7772</v>
      </c>
      <c r="N19" s="87">
        <v>2</v>
      </c>
      <c r="O19" s="72" t="s">
        <v>29</v>
      </c>
      <c r="P19" s="823">
        <v>185000</v>
      </c>
      <c r="Q19" s="853">
        <f t="shared" si="7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819">
        <f t="shared" si="12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3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4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784" t="s">
        <v>7772</v>
      </c>
      <c r="N20" s="57">
        <v>2</v>
      </c>
      <c r="O20" s="66" t="s">
        <v>29</v>
      </c>
      <c r="P20" s="819">
        <v>220000</v>
      </c>
      <c r="Q20" s="63">
        <f t="shared" si="7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5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819">
        <f t="shared" si="13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784" t="s">
        <v>7772</v>
      </c>
      <c r="N21" s="83">
        <v>1</v>
      </c>
      <c r="O21" s="56" t="s">
        <v>29</v>
      </c>
      <c r="P21" s="77">
        <v>885000</v>
      </c>
      <c r="Q21" s="822">
        <f t="shared" si="7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6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3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>SUM(AP6:AP20)</f>
        <v>16839000</v>
      </c>
      <c r="AQ21" s="64"/>
      <c r="AR21" s="56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7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5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3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23"/>
      <c r="AP22" s="63">
        <f t="shared" si="8"/>
        <v>0</v>
      </c>
      <c r="AQ22" s="6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7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5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3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 t="shared" si="8"/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7"/>
        <v>0</v>
      </c>
      <c r="R24" s="408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5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819">
        <f t="shared" si="13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7881</v>
      </c>
      <c r="M25" s="784" t="s">
        <v>7780</v>
      </c>
      <c r="N25" s="57">
        <v>1</v>
      </c>
      <c r="O25" s="72" t="s">
        <v>7743</v>
      </c>
      <c r="P25" s="76">
        <v>12000</v>
      </c>
      <c r="Q25" s="819">
        <f t="shared" si="7"/>
        <v>12000</v>
      </c>
      <c r="R25" s="408" t="s">
        <v>410</v>
      </c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5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23">
        <v>15000</v>
      </c>
      <c r="AG25" s="819">
        <f t="shared" si="13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7882</v>
      </c>
      <c r="M26" s="784" t="s">
        <v>7780</v>
      </c>
      <c r="N26" s="57">
        <v>2</v>
      </c>
      <c r="O26" s="72" t="s">
        <v>7781</v>
      </c>
      <c r="P26" s="76">
        <v>12000</v>
      </c>
      <c r="Q26" s="819">
        <f t="shared" si="7"/>
        <v>24000</v>
      </c>
      <c r="R26" s="64" t="s">
        <v>7883</v>
      </c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5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</v>
      </c>
      <c r="AG26" s="819">
        <f t="shared" si="13"/>
        <v>21000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 t="s">
        <v>7884</v>
      </c>
      <c r="M27" s="784" t="s">
        <v>7780</v>
      </c>
      <c r="N27" s="56">
        <v>3</v>
      </c>
      <c r="O27" s="72" t="s">
        <v>7771</v>
      </c>
      <c r="P27" s="58">
        <v>15000</v>
      </c>
      <c r="Q27" s="819">
        <f t="shared" si="7"/>
        <v>45000</v>
      </c>
      <c r="R27" s="64" t="s">
        <v>1668</v>
      </c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5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819">
        <f t="shared" si="13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7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5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3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17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8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7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5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3"/>
        <v>0</v>
      </c>
      <c r="AH29" s="64"/>
      <c r="AI29" s="56"/>
      <c r="AK29" s="56"/>
      <c r="AL29" s="56"/>
      <c r="AM29" s="61"/>
      <c r="AN29" s="69"/>
      <c r="AO29" s="62"/>
      <c r="AP29" s="63">
        <f t="shared" si="17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7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19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3"/>
        <v>0</v>
      </c>
      <c r="AH30" s="64"/>
      <c r="AI30" s="56"/>
      <c r="AK30" s="56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6"/>
      <c r="BD30" s="56"/>
      <c r="BE30" s="57"/>
      <c r="BF30" s="72"/>
      <c r="BG30" s="76"/>
      <c r="BH30" s="63">
        <f t="shared" si="14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>SUM(Q6:Q30)</f>
        <v>4314796</v>
      </c>
      <c r="R31" s="64">
        <f>SUM('02 JANUARI 2024'!Q23+'03 JANUARI 2024'!Q18+'04 JANUARI 2024'!Q29+'05 JANUARI 2024'!Q30+'06 JANUARI 2024'!Q41+'08 JANUARI 2024'!Q28+'09 JANUARI 2024'!Q26+'10 JANUARI 2024'!Q44+'11 JANUARI 2024'!Q27+'12 JANUARI 2024'!Q36+'13 JANUARI 2024'!Q55+'15 JANUARI 2024 '!Q30+'16 JANUARI 2024'!Q48+'17 JANUARI 2024'!Q28+'18 JANUARI 2024'!Q32+'19 JANUARI 2024'!Q21+'20 JANUARI 2024'!Q28+'22 JANUARI 2024'!Q17+'23 JANUARI 2024'!Q33+'24 JANUARI 2024'!Q37+'25 JANUARI 2024'!Q29+'26 JANUARI 2024'!Q32+'27 JANUARI 2024'!Q19+'29 JANUARI 2024'!Q31+'30 JANUARI 2024'!Q34+'31 JANUARI 2024'!Q31)</f>
        <v>701416012.43340003</v>
      </c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19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3"/>
        <v>0</v>
      </c>
      <c r="AH31" s="64"/>
      <c r="AI31" s="56"/>
      <c r="AK31" s="60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7"/>
      <c r="AY31" s="63">
        <f t="shared" si="18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7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0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>SUM(AG6:AG31)</f>
        <v>5329500</v>
      </c>
      <c r="AH32" s="64"/>
      <c r="AI32" s="56"/>
      <c r="AK32" s="95"/>
      <c r="AL32" s="75"/>
      <c r="AM32" s="57"/>
      <c r="AN32" s="72"/>
      <c r="AO32" s="58"/>
      <c r="AP32" s="63">
        <f t="shared" si="17"/>
        <v>0</v>
      </c>
      <c r="AQ32" s="64"/>
      <c r="AR32" s="65"/>
      <c r="AT32" s="56"/>
      <c r="AU32" s="127"/>
      <c r="AV32" s="56"/>
      <c r="AW32" s="56"/>
      <c r="AX32" s="58"/>
      <c r="AY32" s="63">
        <f t="shared" si="18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7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0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ref="AG33:AG45" si="21">AF33*AD33</f>
        <v>0</v>
      </c>
      <c r="AH33" s="64"/>
      <c r="AI33" s="56"/>
      <c r="AK33" s="56"/>
      <c r="AL33" s="56"/>
      <c r="AM33" s="57"/>
      <c r="AN33" s="72"/>
      <c r="AO33" s="58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7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0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2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7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2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2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3">I36*F36</f>
        <v>0</v>
      </c>
      <c r="L36" s="68"/>
      <c r="M36" s="56"/>
      <c r="N36" s="57"/>
      <c r="O36" s="72"/>
      <c r="P36" s="62"/>
      <c r="Q36" s="63">
        <f t="shared" si="7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21"/>
        <v>0</v>
      </c>
      <c r="AH36" s="64"/>
      <c r="AI36" s="56"/>
      <c r="AK36" s="68"/>
      <c r="AL36" s="56"/>
      <c r="AM36" s="61"/>
      <c r="AN36" s="69"/>
      <c r="AO36" s="62"/>
      <c r="AP36" s="63">
        <f t="shared" si="22"/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3"/>
        <v>0</v>
      </c>
      <c r="L37" s="55"/>
      <c r="M37" s="75"/>
      <c r="N37" s="57"/>
      <c r="O37" s="72"/>
      <c r="P37" s="76"/>
      <c r="Q37" s="63">
        <f t="shared" si="7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21"/>
        <v>0</v>
      </c>
      <c r="AH37" s="64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3"/>
        <v>0</v>
      </c>
      <c r="L38" s="74"/>
      <c r="M38" s="75"/>
      <c r="N38" s="57"/>
      <c r="O38" s="72"/>
      <c r="P38" s="62"/>
      <c r="Q38" s="63">
        <f t="shared" si="7"/>
        <v>0</v>
      </c>
      <c r="R38" s="64"/>
      <c r="S38" s="56" t="s">
        <v>7881</v>
      </c>
      <c r="T38" s="784" t="s">
        <v>7780</v>
      </c>
      <c r="U38" s="57">
        <v>1</v>
      </c>
      <c r="V38" s="72" t="s">
        <v>7743</v>
      </c>
      <c r="W38" s="76">
        <v>12000</v>
      </c>
      <c r="X38" s="819">
        <f t="shared" ref="X38:X42" si="24">W38*U38</f>
        <v>12000</v>
      </c>
      <c r="Y38" s="408" t="s">
        <v>410</v>
      </c>
      <c r="Z38" s="56"/>
      <c r="AB38" s="56"/>
      <c r="AC38" s="56"/>
      <c r="AD38" s="57"/>
      <c r="AE38" s="72"/>
      <c r="AF38" s="62"/>
      <c r="AG38" s="63">
        <f t="shared" si="21"/>
        <v>0</v>
      </c>
      <c r="AH38" s="64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6"/>
      <c r="AW38" s="66"/>
      <c r="AX38" s="62"/>
      <c r="AY38" s="63">
        <f t="shared" si="18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4.2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3"/>
        <v>968000</v>
      </c>
      <c r="L39" s="55"/>
      <c r="M39" s="75"/>
      <c r="N39" s="106"/>
      <c r="O39" s="72"/>
      <c r="P39" s="62"/>
      <c r="Q39" s="63">
        <f t="shared" si="7"/>
        <v>0</v>
      </c>
      <c r="R39" s="64"/>
      <c r="S39" s="56" t="s">
        <v>7882</v>
      </c>
      <c r="T39" s="784" t="s">
        <v>7780</v>
      </c>
      <c r="U39" s="57">
        <v>2</v>
      </c>
      <c r="V39" s="72" t="s">
        <v>7781</v>
      </c>
      <c r="W39" s="76">
        <v>12000</v>
      </c>
      <c r="X39" s="819">
        <f t="shared" si="24"/>
        <v>24000</v>
      </c>
      <c r="Y39" s="64" t="s">
        <v>7883</v>
      </c>
      <c r="Z39" s="56"/>
      <c r="AB39" s="56"/>
      <c r="AC39" s="56"/>
      <c r="AD39" s="57"/>
      <c r="AE39" s="72"/>
      <c r="AF39" s="62"/>
      <c r="AG39" s="63">
        <f t="shared" si="21"/>
        <v>0</v>
      </c>
      <c r="AH39" s="64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4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3"/>
        <v>616000</v>
      </c>
      <c r="L40" s="55"/>
      <c r="M40" s="56"/>
      <c r="N40" s="129"/>
      <c r="O40" s="72"/>
      <c r="P40" s="76"/>
      <c r="Q40" s="63">
        <f t="shared" si="7"/>
        <v>0</v>
      </c>
      <c r="R40" s="64"/>
      <c r="S40" s="95" t="s">
        <v>7884</v>
      </c>
      <c r="T40" s="784" t="s">
        <v>7780</v>
      </c>
      <c r="U40" s="56">
        <v>3</v>
      </c>
      <c r="V40" s="72" t="s">
        <v>7771</v>
      </c>
      <c r="W40" s="58">
        <v>15000</v>
      </c>
      <c r="X40" s="819">
        <f t="shared" si="24"/>
        <v>45000</v>
      </c>
      <c r="Y40" s="64" t="s">
        <v>1668</v>
      </c>
      <c r="Z40" s="56"/>
      <c r="AB40" s="56"/>
      <c r="AC40" s="56"/>
      <c r="AD40" s="57"/>
      <c r="AE40" s="72"/>
      <c r="AF40" s="62"/>
      <c r="AG40" s="63">
        <f t="shared" si="21"/>
        <v>0</v>
      </c>
      <c r="AH40" s="64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3"/>
        <v>0</v>
      </c>
      <c r="L41" s="56"/>
      <c r="M41" s="124"/>
      <c r="N41" s="56"/>
      <c r="O41" s="72"/>
      <c r="P41" s="76"/>
      <c r="Q41" s="63">
        <f t="shared" si="7"/>
        <v>0</v>
      </c>
      <c r="R41" s="64"/>
      <c r="S41" s="56" t="s">
        <v>7694</v>
      </c>
      <c r="T41" s="784" t="s">
        <v>7885</v>
      </c>
      <c r="U41" s="57">
        <v>1</v>
      </c>
      <c r="V41" s="72" t="s">
        <v>7696</v>
      </c>
      <c r="W41" s="76">
        <v>415896</v>
      </c>
      <c r="X41" s="822">
        <f t="shared" si="24"/>
        <v>415896</v>
      </c>
      <c r="Y41" s="64" t="s">
        <v>402</v>
      </c>
      <c r="Z41" s="56"/>
      <c r="AB41" s="56"/>
      <c r="AC41" s="56"/>
      <c r="AD41" s="57"/>
      <c r="AE41" s="72"/>
      <c r="AF41" s="62"/>
      <c r="AG41" s="63">
        <f t="shared" si="21"/>
        <v>0</v>
      </c>
      <c r="AH41" s="64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3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 t="s">
        <v>7697</v>
      </c>
      <c r="T42" s="784" t="s">
        <v>7885</v>
      </c>
      <c r="U42" s="57">
        <v>1</v>
      </c>
      <c r="V42" s="72" t="s">
        <v>7696</v>
      </c>
      <c r="W42" s="76">
        <v>270900</v>
      </c>
      <c r="X42" s="822">
        <f t="shared" si="24"/>
        <v>270900</v>
      </c>
      <c r="Y42" s="64" t="s">
        <v>402</v>
      </c>
      <c r="Z42" s="56"/>
      <c r="AB42" s="56"/>
      <c r="AC42" s="56"/>
      <c r="AD42" s="57"/>
      <c r="AE42" s="72"/>
      <c r="AF42" s="62"/>
      <c r="AG42" s="63">
        <f t="shared" si="21"/>
        <v>0</v>
      </c>
      <c r="AH42" s="64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3"/>
        <v>1480000</v>
      </c>
      <c r="L43" s="68"/>
      <c r="M43" s="56"/>
      <c r="N43" s="87"/>
      <c r="O43" s="72"/>
      <c r="P43" s="76"/>
      <c r="Q43" s="63">
        <f t="shared" si="7"/>
        <v>0</v>
      </c>
      <c r="R43" s="64"/>
      <c r="S43" s="56"/>
      <c r="T43" s="124"/>
      <c r="U43" s="57"/>
      <c r="V43" s="72"/>
      <c r="W43" s="76"/>
      <c r="X43" s="63">
        <f t="shared" ref="X43:X45" si="25">W43*U43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21"/>
        <v>0</v>
      </c>
      <c r="AH43" s="64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3"/>
        <v>500000</v>
      </c>
      <c r="L44" s="56"/>
      <c r="M44" s="56"/>
      <c r="N44" s="57"/>
      <c r="O44" s="72"/>
      <c r="P44" s="76"/>
      <c r="Q44" s="63">
        <f t="shared" si="7"/>
        <v>0</v>
      </c>
      <c r="R44" s="64"/>
      <c r="S44" s="56"/>
      <c r="T44" s="56"/>
      <c r="U44" s="57"/>
      <c r="V44" s="72"/>
      <c r="W44" s="76"/>
      <c r="X44" s="63">
        <f>SUM(X6:X43)</f>
        <v>3921974.5786000001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21"/>
        <v>0</v>
      </c>
      <c r="AH44" s="64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3"/>
        <v>0</v>
      </c>
      <c r="L45" s="264"/>
      <c r="M45" s="264"/>
      <c r="N45" s="57"/>
      <c r="O45" s="72"/>
      <c r="P45" s="117"/>
      <c r="Q45" s="63">
        <f t="shared" si="7"/>
        <v>0</v>
      </c>
      <c r="R45" s="64"/>
      <c r="S45" s="74"/>
      <c r="T45" s="56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1"/>
        <v>0</v>
      </c>
      <c r="AH45" s="64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3"/>
        <v>0</v>
      </c>
      <c r="L46" s="56"/>
      <c r="M46" s="56"/>
      <c r="N46" s="57"/>
      <c r="O46" s="72"/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>SUM(X44,AG32,AP21)</f>
        <v>26090474.578600001</v>
      </c>
      <c r="Y46" s="64">
        <f>SUM('02 JANUARI 2024'!X48+'03 JANUARI 2024'!X29+'04 JANUARI 2024'!X25+'05 JANUARI 2024'!X51+'06 JANUARI 2024'!X43+'08 JANUARI 2024'!X37+'09 JANUARI 2024'!X44+'10 JANUARI 2024'!X39+'11 JANUARI 2024'!X44+'12 JANUARI 2024'!X44+'13 JANUARI 2024'!X66+'15 JANUARI 2024 '!X47+'16 JANUARI 2024'!X47+'17 JANUARI 2024'!X40+'18 JANUARI 2024'!X40+'19 JANUARI 2024'!X57+'20 JANUARI 2024'!X44+'22 JANUARI 2024'!X44+'23 JANUARI 2024'!X47+'24 JANUARI 2024'!X35+'25 JANUARI 2024'!X57+'26 JANUARI 2024'!X43+'27 JANUARI 2024'!X35+'29 JANUARI 2024'!X43+'30 JANUARI 2024'!X36+'31 JANUARI 2024'!X46)</f>
        <v>617769284.29830015</v>
      </c>
      <c r="Z46" s="56"/>
      <c r="AA46" s="134"/>
      <c r="AB46" s="56"/>
      <c r="AC46" s="56"/>
      <c r="AD46" s="57"/>
      <c r="AE46" s="72"/>
      <c r="AF46" s="62"/>
      <c r="AG46" s="63">
        <f t="shared" si="13"/>
        <v>0</v>
      </c>
      <c r="AH46" s="64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3"/>
        <v>180000</v>
      </c>
      <c r="L47" s="56"/>
      <c r="M47" s="80"/>
      <c r="N47" s="57"/>
      <c r="O47" s="72"/>
      <c r="P47" s="67"/>
      <c r="Q47" s="63">
        <f t="shared" si="7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3"/>
        <v>0</v>
      </c>
      <c r="AH47" s="64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3"/>
        <v>0</v>
      </c>
      <c r="L48" s="56"/>
      <c r="M48" s="56"/>
      <c r="N48" s="57"/>
      <c r="O48" s="72"/>
      <c r="P48" s="76"/>
      <c r="Q48" s="63">
        <f t="shared" si="7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3"/>
        <v>0</v>
      </c>
      <c r="AH48" s="64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3"/>
        <v>800000</v>
      </c>
      <c r="L49" s="55"/>
      <c r="M49" s="56"/>
      <c r="N49" s="129"/>
      <c r="O49" s="72"/>
      <c r="P49" s="117"/>
      <c r="Q49" s="63">
        <f t="shared" si="7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3"/>
        <v>0</v>
      </c>
      <c r="AH49" s="64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3"/>
        <v>0</v>
      </c>
      <c r="L50" s="55"/>
      <c r="M50" s="56"/>
      <c r="N50" s="129"/>
      <c r="O50" s="72"/>
      <c r="P50" s="117"/>
      <c r="Q50" s="63">
        <f t="shared" si="7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08"/>
      <c r="Z50" s="56"/>
      <c r="AA50" s="134"/>
      <c r="AB50" s="56"/>
      <c r="AC50" s="56"/>
      <c r="AD50" s="57"/>
      <c r="AE50" s="72"/>
      <c r="AF50" s="62"/>
      <c r="AG50" s="63">
        <f t="shared" si="13"/>
        <v>0</v>
      </c>
      <c r="AH50" s="64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3"/>
        <v>220000</v>
      </c>
      <c r="L51" s="55"/>
      <c r="M51" s="56"/>
      <c r="N51" s="129"/>
      <c r="O51" s="72"/>
      <c r="P51" s="117"/>
      <c r="Q51" s="63">
        <f t="shared" si="7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3"/>
        <v>0</v>
      </c>
      <c r="AH51" s="64"/>
      <c r="AI51" s="56"/>
      <c r="AK51" s="56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3"/>
        <v>0</v>
      </c>
      <c r="L52" s="55"/>
      <c r="M52" s="56"/>
      <c r="N52" s="129"/>
      <c r="O52" s="72"/>
      <c r="P52" s="117"/>
      <c r="Q52" s="63">
        <f t="shared" si="7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08"/>
      <c r="Z52" s="56"/>
      <c r="AA52" s="93"/>
      <c r="AB52" s="56"/>
      <c r="AC52" s="56"/>
      <c r="AD52" s="57"/>
      <c r="AE52" s="72"/>
      <c r="AF52" s="62"/>
      <c r="AG52" s="63">
        <f t="shared" si="1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3"/>
        <v>110000</v>
      </c>
      <c r="L53" s="55"/>
      <c r="M53" s="56"/>
      <c r="N53" s="129"/>
      <c r="O53" s="72"/>
      <c r="P53" s="117"/>
      <c r="Q53" s="63">
        <f t="shared" si="7"/>
        <v>0</v>
      </c>
      <c r="R53" s="64"/>
      <c r="S53" s="81"/>
      <c r="T53" s="56"/>
      <c r="U53" s="57"/>
      <c r="V53" s="72"/>
      <c r="W53" s="76"/>
      <c r="X53" s="63"/>
      <c r="Y53" s="408"/>
      <c r="Z53" s="56"/>
      <c r="AB53" s="56"/>
      <c r="AC53" s="56"/>
      <c r="AD53" s="57"/>
      <c r="AE53" s="72"/>
      <c r="AF53" s="62"/>
      <c r="AG53" s="63">
        <f t="shared" si="1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3"/>
        <v>2275000</v>
      </c>
      <c r="L54" s="55"/>
      <c r="M54" s="56"/>
      <c r="N54" s="699"/>
      <c r="O54" s="72"/>
      <c r="P54" s="117"/>
      <c r="Q54" s="63">
        <f t="shared" si="7"/>
        <v>0</v>
      </c>
      <c r="R54" s="64"/>
      <c r="S54" s="56"/>
      <c r="T54" s="56"/>
      <c r="U54" s="57"/>
      <c r="V54" s="72"/>
      <c r="W54" s="76"/>
      <c r="X54" s="63">
        <f t="shared" ref="X54:X117" si="26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3"/>
        <v>0</v>
      </c>
      <c r="L55" s="55"/>
      <c r="M55" s="56"/>
      <c r="N55" s="129"/>
      <c r="O55" s="72"/>
      <c r="P55" s="117"/>
      <c r="Q55" s="63">
        <f t="shared" si="7"/>
        <v>0</v>
      </c>
      <c r="R55" s="64"/>
      <c r="S55" s="56"/>
      <c r="T55" s="56"/>
      <c r="U55" s="57"/>
      <c r="V55" s="152"/>
      <c r="W55" s="76"/>
      <c r="X55" s="712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1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3"/>
        <v>1716000</v>
      </c>
      <c r="L56" s="55"/>
      <c r="M56" s="56"/>
      <c r="N56" s="129"/>
      <c r="O56" s="72"/>
      <c r="P56" s="117"/>
      <c r="Q56" s="63">
        <f t="shared" si="7"/>
        <v>0</v>
      </c>
      <c r="R56" s="64"/>
      <c r="S56" s="55"/>
      <c r="T56" s="65"/>
      <c r="U56" s="57"/>
      <c r="V56" s="68"/>
      <c r="W56" s="76"/>
      <c r="X56" s="471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13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3"/>
        <v>0</v>
      </c>
      <c r="L57" s="56"/>
      <c r="M57" s="56"/>
      <c r="N57" s="129"/>
      <c r="O57" s="72"/>
      <c r="P57" s="62"/>
      <c r="Q57" s="63">
        <f t="shared" si="7"/>
        <v>0</v>
      </c>
      <c r="R57" s="64"/>
      <c r="S57" s="74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3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3"/>
        <v>0</v>
      </c>
      <c r="L58" s="56"/>
      <c r="M58" s="56"/>
      <c r="N58" s="130"/>
      <c r="O58" s="72"/>
      <c r="P58" s="131"/>
      <c r="Q58" s="63">
        <f t="shared" si="7"/>
        <v>0</v>
      </c>
      <c r="R58" s="64"/>
      <c r="S58" s="264"/>
      <c r="T58" s="264"/>
      <c r="U58" s="469"/>
      <c r="V58" s="562"/>
      <c r="W58" s="753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3"/>
        <v>0</v>
      </c>
      <c r="L59" s="55"/>
      <c r="M59" s="56"/>
      <c r="N59" s="129"/>
      <c r="O59" s="72"/>
      <c r="P59" s="62"/>
      <c r="Q59" s="63">
        <f t="shared" si="7"/>
        <v>0</v>
      </c>
      <c r="R59" s="64"/>
      <c r="S59" s="56"/>
      <c r="T59" s="56"/>
      <c r="U59" s="61"/>
      <c r="V59" s="72"/>
      <c r="W59" s="76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3"/>
        <v>80000</v>
      </c>
      <c r="L60" s="55"/>
      <c r="M60" s="56"/>
      <c r="N60" s="120"/>
      <c r="O60" s="72"/>
      <c r="P60" s="121"/>
      <c r="Q60" s="63">
        <f t="shared" si="7"/>
        <v>0</v>
      </c>
      <c r="R60" s="64"/>
      <c r="S60" s="56"/>
      <c r="T60" s="56"/>
      <c r="U60" s="83"/>
      <c r="V60" s="56"/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3"/>
        <v>0</v>
      </c>
      <c r="L61" s="56"/>
      <c r="M61" s="80"/>
      <c r="N61" s="116"/>
      <c r="O61" s="72"/>
      <c r="P61" s="117"/>
      <c r="Q61" s="63">
        <f t="shared" si="7"/>
        <v>0</v>
      </c>
      <c r="R61" s="64"/>
      <c r="S61" s="56"/>
      <c r="T61" s="56"/>
      <c r="U61" s="83"/>
      <c r="V61" s="56"/>
      <c r="W61" s="77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3"/>
        <v>288000</v>
      </c>
      <c r="L62" s="56"/>
      <c r="M62" s="80"/>
      <c r="N62" s="120"/>
      <c r="O62" s="72"/>
      <c r="P62" s="121"/>
      <c r="Q62" s="63">
        <f t="shared" si="7"/>
        <v>0</v>
      </c>
      <c r="R62" s="64"/>
      <c r="S62" s="56"/>
      <c r="T62" s="56"/>
      <c r="U62" s="57"/>
      <c r="V62" s="56"/>
      <c r="W62" s="59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3"/>
        <v>312000</v>
      </c>
      <c r="L63" s="81"/>
      <c r="M63" s="80"/>
      <c r="N63" s="57"/>
      <c r="O63" s="72"/>
      <c r="P63" s="77"/>
      <c r="Q63" s="63">
        <f t="shared" si="7"/>
        <v>0</v>
      </c>
      <c r="R63" s="64"/>
      <c r="S63" s="74"/>
      <c r="T63" s="56"/>
      <c r="U63" s="57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3"/>
        <v>414000</v>
      </c>
      <c r="L64" s="56"/>
      <c r="M64" s="56"/>
      <c r="N64" s="57"/>
      <c r="O64" s="72"/>
      <c r="P64" s="62"/>
      <c r="Q64" s="63">
        <f t="shared" si="7"/>
        <v>0</v>
      </c>
      <c r="R64" s="64"/>
      <c r="S64" s="55"/>
      <c r="T64" s="56"/>
      <c r="U64" s="57"/>
      <c r="V64" s="72"/>
      <c r="W64" s="67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3"/>
        <v>125000</v>
      </c>
      <c r="L65" s="56"/>
      <c r="M65" s="137"/>
      <c r="N65" s="138"/>
      <c r="O65" s="72"/>
      <c r="P65" s="139"/>
      <c r="Q65" s="63">
        <f t="shared" si="7"/>
        <v>0</v>
      </c>
      <c r="R65" s="64"/>
      <c r="S65" s="55"/>
      <c r="T65" s="56"/>
      <c r="U65" s="57"/>
      <c r="V65" s="72"/>
      <c r="W65" s="6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3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5"/>
      <c r="T66" s="75"/>
      <c r="U66" s="57"/>
      <c r="V66" s="68"/>
      <c r="W66" s="7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3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6"/>
      <c r="T67" s="56"/>
      <c r="U67" s="57"/>
      <c r="V67" s="69"/>
      <c r="W67" s="7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3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6"/>
      <c r="T68" s="56"/>
      <c r="U68" s="83"/>
      <c r="V68" s="56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5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80"/>
      <c r="U70" s="83"/>
      <c r="V70" s="81" t="s">
        <v>25</v>
      </c>
      <c r="W70" s="77"/>
      <c r="X70" s="204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6"/>
      <c r="T71" s="56"/>
      <c r="U71" s="56"/>
      <c r="V71" s="56" t="s">
        <v>25</v>
      </c>
      <c r="W71" s="56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3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5"/>
      <c r="T72" s="56"/>
      <c r="U72" s="57"/>
      <c r="V72" s="72" t="s">
        <v>29</v>
      </c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3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71"/>
      <c r="U73" s="57"/>
      <c r="V73" s="72" t="s">
        <v>29</v>
      </c>
      <c r="W73" s="62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74"/>
      <c r="T74" s="56"/>
      <c r="U74" s="57"/>
      <c r="V74" s="72" t="s">
        <v>25</v>
      </c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56"/>
      <c r="U75" s="61"/>
      <c r="V75" s="72"/>
      <c r="W75" s="76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56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129"/>
      <c r="V77" s="72"/>
      <c r="W77" s="11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76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81"/>
      <c r="T79" s="71"/>
      <c r="U79" s="57"/>
      <c r="V79" s="72"/>
      <c r="W79" s="62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7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74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129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56"/>
      <c r="T83" s="56"/>
      <c r="U83" s="83"/>
      <c r="V83" s="81"/>
      <c r="W83" s="7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5"/>
      <c r="T84" s="75"/>
      <c r="U84" s="57"/>
      <c r="V84" s="66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5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56"/>
      <c r="U86" s="61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69"/>
      <c r="W87" s="77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6"/>
      <c r="T88" s="72"/>
      <c r="U88" s="699"/>
      <c r="V88" s="72"/>
      <c r="W88" s="11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72"/>
      <c r="W89" s="62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5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117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6"/>
      <c r="T92" s="56"/>
      <c r="U92" s="129"/>
      <c r="V92" s="72"/>
      <c r="W92" s="117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6"/>
      <c r="T93" s="56"/>
      <c r="U93" s="57"/>
      <c r="V93" s="72"/>
      <c r="W93" s="62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57"/>
      <c r="V94" s="72"/>
      <c r="W94" s="62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68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61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95"/>
      <c r="T97" s="56"/>
      <c r="U97" s="83"/>
      <c r="V97" s="72"/>
      <c r="W97" s="77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3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71"/>
      <c r="U98" s="56"/>
      <c r="V98" s="72"/>
      <c r="W98" s="58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3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56"/>
      <c r="T99" s="56"/>
      <c r="U99" s="57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3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5"/>
      <c r="T100" s="56"/>
      <c r="U100" s="57"/>
      <c r="V100" s="72"/>
      <c r="W100" s="62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3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5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6"/>
      <c r="T102" s="74"/>
      <c r="U102" s="57"/>
      <c r="V102" s="72"/>
      <c r="W102" s="77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75"/>
      <c r="U103" s="57"/>
      <c r="V103" s="72"/>
      <c r="W103" s="76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1"/>
      <c r="U104" s="699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6"/>
      <c r="T105" s="56"/>
      <c r="U105" s="57"/>
      <c r="V105" s="72"/>
      <c r="W105" s="77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56"/>
      <c r="U106" s="61"/>
      <c r="V106" s="72"/>
      <c r="W106" s="76"/>
      <c r="X106" s="63">
        <f t="shared" si="26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5"/>
      <c r="T107" s="56"/>
      <c r="U107" s="57"/>
      <c r="V107" s="72"/>
      <c r="W107" s="76"/>
      <c r="X107" s="63">
        <f t="shared" si="26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71"/>
      <c r="U108" s="699"/>
      <c r="V108" s="72"/>
      <c r="W108" s="62"/>
      <c r="X108" s="63">
        <f t="shared" si="26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700"/>
      <c r="V109" s="72"/>
      <c r="W109" s="76"/>
      <c r="X109" s="63">
        <f t="shared" si="26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5"/>
      <c r="T110" s="75"/>
      <c r="U110" s="61"/>
      <c r="V110" s="72"/>
      <c r="W110" s="77"/>
      <c r="X110" s="63">
        <f t="shared" si="26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71"/>
      <c r="U111" s="699"/>
      <c r="V111" s="72"/>
      <c r="W111" s="62"/>
      <c r="X111" s="63">
        <f t="shared" si="26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1"/>
      <c r="U112" s="699"/>
      <c r="V112" s="72"/>
      <c r="W112" s="62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699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699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699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699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699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699"/>
      <c r="V118" s="72"/>
      <c r="W118" s="62"/>
      <c r="X118" s="63">
        <f t="shared" ref="X118:X150" si="31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2">P120*N120</f>
        <v>0</v>
      </c>
      <c r="R119" s="56"/>
      <c r="S119" s="55"/>
      <c r="T119" s="71"/>
      <c r="U119" s="699"/>
      <c r="V119" s="72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71"/>
      <c r="U120" s="699"/>
      <c r="V120" s="72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698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698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 t="s">
        <v>2</v>
      </c>
      <c r="U123" s="698"/>
      <c r="V123" s="66"/>
      <c r="W123" s="62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698"/>
      <c r="V124" s="66"/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698"/>
      <c r="V125" s="66"/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698"/>
      <c r="V126" s="66"/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2"/>
        <v>0</v>
      </c>
      <c r="R127" s="56"/>
      <c r="S127" s="68"/>
      <c r="T127" s="56" t="s">
        <v>2</v>
      </c>
      <c r="U127" s="698"/>
      <c r="V127" s="66"/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2"/>
        <v>0</v>
      </c>
      <c r="R128" s="56"/>
      <c r="S128" s="68"/>
      <c r="T128" s="56" t="s">
        <v>2</v>
      </c>
      <c r="U128" s="698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2"/>
        <v>0</v>
      </c>
      <c r="R129" s="56"/>
      <c r="S129" s="68"/>
      <c r="T129" s="56" t="s">
        <v>2</v>
      </c>
      <c r="U129" s="698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2"/>
        <v>0</v>
      </c>
      <c r="R130" s="56"/>
      <c r="S130" s="68"/>
      <c r="T130" s="56" t="s">
        <v>2</v>
      </c>
      <c r="U130" s="698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2"/>
        <v>0</v>
      </c>
      <c r="R131" s="56"/>
      <c r="S131" s="68"/>
      <c r="T131" s="56" t="s">
        <v>2</v>
      </c>
      <c r="U131" s="698"/>
      <c r="V131" s="66"/>
      <c r="W131" s="62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2"/>
        <v>0</v>
      </c>
      <c r="R132" s="56"/>
      <c r="S132" s="68"/>
      <c r="T132" s="56"/>
      <c r="U132" s="61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2"/>
        <v>0</v>
      </c>
      <c r="R133" s="56"/>
      <c r="S133" s="68"/>
      <c r="T133" s="56" t="s">
        <v>2</v>
      </c>
      <c r="U133" s="698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2"/>
        <v>0</v>
      </c>
      <c r="R134" s="56"/>
      <c r="S134" s="68"/>
      <c r="T134" s="56" t="s">
        <v>2</v>
      </c>
      <c r="U134" s="698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2"/>
        <v>0</v>
      </c>
      <c r="R135" s="56"/>
      <c r="S135" s="68"/>
      <c r="T135" s="56" t="s">
        <v>2</v>
      </c>
      <c r="U135" s="698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2"/>
        <v>0</v>
      </c>
      <c r="R136" s="56"/>
      <c r="S136" s="56"/>
      <c r="T136" s="56" t="s">
        <v>2</v>
      </c>
      <c r="U136" s="698"/>
      <c r="V136" s="6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783"/>
      <c r="S137" s="56"/>
      <c r="T137" s="56"/>
      <c r="U137" s="513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13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13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13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13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13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13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13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13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13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13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13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T152" s="56"/>
      <c r="U152" s="513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78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78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78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78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78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78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C8934" sqref="C8934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49" t="s">
        <v>394</v>
      </c>
      <c r="B1" s="949"/>
      <c r="C1" s="949"/>
      <c r="D1" s="949"/>
      <c r="E1" s="949"/>
      <c r="F1" s="950"/>
      <c r="G1" s="951"/>
      <c r="H1" s="952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699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699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699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699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699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699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699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699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06" t="s">
        <v>7075</v>
      </c>
      <c r="C210" s="410" t="s">
        <v>7076</v>
      </c>
      <c r="D210" s="411">
        <v>1</v>
      </c>
      <c r="E210" s="415" t="s">
        <v>29</v>
      </c>
      <c r="F210" s="413">
        <v>10000000</v>
      </c>
      <c r="G210" s="413">
        <f t="shared" si="10"/>
        <v>10000000</v>
      </c>
      <c r="H210" s="414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471">
        <f t="shared" si="10"/>
        <v>1060000</v>
      </c>
      <c r="H227" s="408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471">
        <f t="shared" si="10"/>
        <v>90000</v>
      </c>
      <c r="H262" s="408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08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08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08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hidden="1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08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08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08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08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08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08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06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06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08" t="s">
        <v>7132</v>
      </c>
    </row>
    <row r="334" spans="1:8" ht="15" hidden="1" customHeight="1" x14ac:dyDescent="0.25">
      <c r="A334" s="406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08" t="s">
        <v>397</v>
      </c>
    </row>
    <row r="335" spans="1:8" ht="15" hidden="1" customHeight="1" x14ac:dyDescent="0.25">
      <c r="A335" s="406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08" t="s">
        <v>397</v>
      </c>
    </row>
    <row r="336" spans="1:8" ht="15" hidden="1" customHeight="1" x14ac:dyDescent="0.25">
      <c r="A336" s="406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08" t="s">
        <v>397</v>
      </c>
    </row>
    <row r="337" spans="1:8" ht="15" hidden="1" customHeight="1" x14ac:dyDescent="0.25">
      <c r="A337" s="406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08" t="s">
        <v>397</v>
      </c>
    </row>
    <row r="338" spans="1:8" ht="15" hidden="1" customHeight="1" x14ac:dyDescent="0.25">
      <c r="A338" s="406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08" t="s">
        <v>397</v>
      </c>
    </row>
    <row r="339" spans="1:8" ht="15" hidden="1" customHeight="1" x14ac:dyDescent="0.25">
      <c r="A339" s="406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08" t="s">
        <v>397</v>
      </c>
    </row>
    <row r="340" spans="1:8" ht="15" hidden="1" customHeight="1" x14ac:dyDescent="0.25">
      <c r="A340" s="406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08" t="s">
        <v>397</v>
      </c>
    </row>
    <row r="341" spans="1:8" ht="15" hidden="1" customHeight="1" x14ac:dyDescent="0.25">
      <c r="A341" s="406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06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06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06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06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06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06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06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08" t="s">
        <v>7132</v>
      </c>
    </row>
    <row r="350" spans="1:8" ht="15" hidden="1" customHeight="1" x14ac:dyDescent="0.25">
      <c r="A350" s="406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06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06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06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08" t="s">
        <v>397</v>
      </c>
    </row>
    <row r="354" spans="1:8" ht="15" hidden="1" customHeight="1" x14ac:dyDescent="0.25">
      <c r="A354" s="406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08" t="s">
        <v>7132</v>
      </c>
    </row>
    <row r="355" spans="1:8" ht="15" hidden="1" customHeight="1" x14ac:dyDescent="0.25">
      <c r="A355" s="406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08" t="s">
        <v>7132</v>
      </c>
    </row>
    <row r="356" spans="1:8" ht="15" hidden="1" customHeight="1" x14ac:dyDescent="0.25">
      <c r="A356" s="406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08" t="s">
        <v>397</v>
      </c>
    </row>
    <row r="357" spans="1:8" ht="15" hidden="1" customHeight="1" x14ac:dyDescent="0.25">
      <c r="A357" s="406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08" t="s">
        <v>397</v>
      </c>
    </row>
    <row r="358" spans="1:8" ht="15" hidden="1" customHeight="1" x14ac:dyDescent="0.25">
      <c r="A358" s="406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08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08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08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06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06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06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06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06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06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06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06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06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06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08" t="s">
        <v>7477</v>
      </c>
    </row>
    <row r="378" spans="1:8" ht="15" hidden="1" customHeight="1" x14ac:dyDescent="0.25">
      <c r="A378" s="406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06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08" t="s">
        <v>461</v>
      </c>
    </row>
    <row r="380" spans="1:8" ht="15" hidden="1" customHeight="1" x14ac:dyDescent="0.25">
      <c r="A380" s="406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08" t="s">
        <v>461</v>
      </c>
    </row>
    <row r="381" spans="1:8" ht="15" hidden="1" customHeight="1" x14ac:dyDescent="0.25">
      <c r="A381" s="406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08" t="s">
        <v>461</v>
      </c>
    </row>
    <row r="382" spans="1:8" ht="15" hidden="1" customHeight="1" x14ac:dyDescent="0.25">
      <c r="A382" s="406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08" t="s">
        <v>461</v>
      </c>
    </row>
    <row r="383" spans="1:8" ht="15" hidden="1" customHeight="1" x14ac:dyDescent="0.25">
      <c r="A383" s="406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08" t="s">
        <v>461</v>
      </c>
    </row>
    <row r="384" spans="1:8" ht="15" hidden="1" customHeight="1" x14ac:dyDescent="0.25">
      <c r="A384" s="406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08" t="s">
        <v>461</v>
      </c>
    </row>
    <row r="385" spans="1:8" ht="15" hidden="1" customHeight="1" x14ac:dyDescent="0.25">
      <c r="A385" s="406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08" t="s">
        <v>7485</v>
      </c>
    </row>
    <row r="386" spans="1:8" ht="15" hidden="1" customHeight="1" x14ac:dyDescent="0.25">
      <c r="A386" s="406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08" t="s">
        <v>461</v>
      </c>
    </row>
    <row r="387" spans="1:8" ht="15" hidden="1" customHeight="1" x14ac:dyDescent="0.25">
      <c r="A387" s="406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06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06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23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08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08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08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08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08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23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23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08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08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08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08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23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08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23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953"/>
      <c r="G695" s="954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955"/>
      <c r="G696" s="956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955"/>
      <c r="G697" s="956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955"/>
      <c r="G698" s="956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957"/>
      <c r="G699" s="958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55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959"/>
      <c r="G2342" s="962"/>
      <c r="H2342" s="965"/>
    </row>
    <row r="2343" spans="2:8" customFormat="1" ht="15" hidden="1" customHeight="1" x14ac:dyDescent="0.25">
      <c r="B2343" s="56"/>
      <c r="C2343" s="56"/>
      <c r="D2343" s="107"/>
      <c r="E2343" s="72"/>
      <c r="F2343" s="960"/>
      <c r="G2343" s="963"/>
      <c r="H2343" s="966"/>
    </row>
    <row r="2344" spans="2:8" customFormat="1" ht="15" hidden="1" customHeight="1" x14ac:dyDescent="0.25">
      <c r="B2344" s="56"/>
      <c r="C2344" s="56"/>
      <c r="D2344" s="83"/>
      <c r="E2344" s="72"/>
      <c r="F2344" s="960"/>
      <c r="G2344" s="963"/>
      <c r="H2344" s="966"/>
    </row>
    <row r="2345" spans="2:8" customFormat="1" ht="15" hidden="1" customHeight="1" x14ac:dyDescent="0.25">
      <c r="B2345" s="56"/>
      <c r="C2345" s="56"/>
      <c r="D2345" s="83"/>
      <c r="E2345" s="72"/>
      <c r="F2345" s="961"/>
      <c r="G2345" s="964"/>
      <c r="H2345" s="967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50"/>
      <c r="C5881" s="256"/>
      <c r="D5881" s="57"/>
      <c r="E5881" s="72"/>
      <c r="F5881" s="701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50"/>
      <c r="C5900" s="256"/>
      <c r="D5900" s="57"/>
      <c r="E5900" s="72"/>
      <c r="F5900" s="701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699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699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00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1">
      <filters>
        <filter val="Pompa Solar Denso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tabSelected="1" zoomScale="80" zoomScaleNormal="80" workbookViewId="0">
      <pane xSplit="1" ySplit="5" topLeftCell="N87" activePane="bottomRight" state="frozen"/>
      <selection pane="topRight" activeCell="B1" sqref="B1"/>
      <selection pane="bottomLeft" activeCell="A5" sqref="A5"/>
      <selection pane="bottomRight" activeCell="R101" sqref="R101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977" t="s">
        <v>6583</v>
      </c>
      <c r="B1" s="977"/>
      <c r="C1" s="977"/>
      <c r="D1" s="977"/>
      <c r="E1" s="977"/>
      <c r="F1" s="977"/>
      <c r="G1" s="977"/>
      <c r="H1" s="977"/>
      <c r="I1" s="977"/>
      <c r="J1" s="977"/>
      <c r="K1" s="977"/>
      <c r="L1" s="977"/>
      <c r="M1" s="977"/>
      <c r="N1" s="977"/>
      <c r="O1" s="977"/>
      <c r="P1" s="977"/>
      <c r="Q1" s="977"/>
      <c r="R1" s="977"/>
      <c r="S1" s="977"/>
      <c r="T1" s="977"/>
      <c r="U1" s="977"/>
      <c r="V1" s="977"/>
      <c r="W1" s="977"/>
      <c r="X1" s="977"/>
      <c r="Y1" s="296"/>
    </row>
    <row r="2" spans="1:16384" s="888" customFormat="1" ht="21.95" customHeight="1" x14ac:dyDescent="0.25">
      <c r="A2" s="888" t="s">
        <v>866</v>
      </c>
      <c r="D2" s="888">
        <v>226</v>
      </c>
      <c r="H2" s="888">
        <v>134.5</v>
      </c>
      <c r="L2" s="888">
        <v>308</v>
      </c>
      <c r="N2" s="889"/>
      <c r="O2" s="889"/>
      <c r="P2" s="890">
        <v>166.5</v>
      </c>
      <c r="Q2" s="889"/>
      <c r="R2" s="889"/>
      <c r="S2" s="889"/>
      <c r="T2" s="888">
        <v>243</v>
      </c>
      <c r="U2" s="889"/>
      <c r="V2" s="889"/>
      <c r="W2" s="889"/>
      <c r="X2" s="888">
        <v>54.5</v>
      </c>
      <c r="Y2" s="889"/>
      <c r="Z2" s="889"/>
      <c r="AA2" s="889"/>
      <c r="AB2" s="888">
        <v>0</v>
      </c>
      <c r="AC2" s="889"/>
      <c r="AD2" s="889"/>
      <c r="AE2" s="889"/>
      <c r="AF2" s="888">
        <v>209</v>
      </c>
      <c r="AG2" s="889"/>
      <c r="AH2" s="889"/>
      <c r="AI2" s="889"/>
      <c r="AJ2" s="888">
        <v>75</v>
      </c>
      <c r="AK2" s="889"/>
    </row>
    <row r="3" spans="1:16384" ht="21.95" customHeight="1" thickBot="1" x14ac:dyDescent="0.3">
      <c r="D3" s="297">
        <f>D2-D6</f>
        <v>0</v>
      </c>
      <c r="E3" s="297">
        <f t="shared" ref="E3:AK3" si="0">E2-E6</f>
        <v>0</v>
      </c>
      <c r="F3" s="297">
        <f t="shared" si="0"/>
        <v>0</v>
      </c>
      <c r="G3" s="297">
        <f t="shared" si="0"/>
        <v>0</v>
      </c>
      <c r="H3" s="297">
        <f t="shared" si="0"/>
        <v>0</v>
      </c>
      <c r="I3" s="297">
        <f t="shared" si="0"/>
        <v>0</v>
      </c>
      <c r="J3" s="297">
        <f t="shared" si="0"/>
        <v>0</v>
      </c>
      <c r="K3" s="297">
        <f t="shared" si="0"/>
        <v>0</v>
      </c>
      <c r="L3" s="297">
        <f t="shared" si="0"/>
        <v>0</v>
      </c>
      <c r="M3" s="297">
        <f t="shared" si="0"/>
        <v>0</v>
      </c>
      <c r="N3" s="297">
        <f t="shared" si="0"/>
        <v>0</v>
      </c>
      <c r="O3" s="297">
        <f t="shared" si="0"/>
        <v>0</v>
      </c>
      <c r="P3" s="297">
        <f t="shared" si="0"/>
        <v>0</v>
      </c>
      <c r="Q3" s="297">
        <f t="shared" si="0"/>
        <v>0</v>
      </c>
      <c r="R3" s="297">
        <f t="shared" si="0"/>
        <v>0</v>
      </c>
      <c r="S3" s="297">
        <f t="shared" si="0"/>
        <v>0</v>
      </c>
      <c r="T3" s="297">
        <f t="shared" si="0"/>
        <v>0</v>
      </c>
      <c r="U3" s="297">
        <f t="shared" si="0"/>
        <v>0</v>
      </c>
      <c r="V3" s="297">
        <f t="shared" si="0"/>
        <v>0</v>
      </c>
      <c r="W3" s="297">
        <f t="shared" si="0"/>
        <v>0</v>
      </c>
      <c r="X3" s="297">
        <f t="shared" si="0"/>
        <v>0</v>
      </c>
      <c r="Y3" s="297">
        <f t="shared" si="0"/>
        <v>0</v>
      </c>
      <c r="Z3" s="297">
        <f t="shared" si="0"/>
        <v>0</v>
      </c>
      <c r="AA3" s="297">
        <f t="shared" si="0"/>
        <v>0</v>
      </c>
      <c r="AB3" s="297">
        <f t="shared" si="0"/>
        <v>0</v>
      </c>
      <c r="AC3" s="297">
        <f t="shared" si="0"/>
        <v>0</v>
      </c>
      <c r="AD3" s="297">
        <f t="shared" si="0"/>
        <v>0</v>
      </c>
      <c r="AE3" s="297">
        <f t="shared" si="0"/>
        <v>0</v>
      </c>
      <c r="AF3" s="297">
        <f t="shared" si="0"/>
        <v>0</v>
      </c>
      <c r="AG3" s="297">
        <f t="shared" si="0"/>
        <v>0</v>
      </c>
      <c r="AH3" s="297">
        <f t="shared" si="0"/>
        <v>0</v>
      </c>
      <c r="AI3" s="297">
        <f t="shared" si="0"/>
        <v>0</v>
      </c>
      <c r="AJ3" s="297">
        <f t="shared" si="0"/>
        <v>0</v>
      </c>
      <c r="AK3" s="297">
        <f t="shared" si="0"/>
        <v>0</v>
      </c>
    </row>
    <row r="4" spans="1:16384" s="299" customFormat="1" ht="21.95" customHeight="1" x14ac:dyDescent="0.25">
      <c r="A4" s="978" t="s">
        <v>848</v>
      </c>
      <c r="B4" s="980" t="s">
        <v>849</v>
      </c>
      <c r="C4" s="981"/>
      <c r="D4" s="981"/>
      <c r="E4" s="982"/>
      <c r="F4" s="968" t="s">
        <v>850</v>
      </c>
      <c r="G4" s="969"/>
      <c r="H4" s="969"/>
      <c r="I4" s="970"/>
      <c r="J4" s="980" t="s">
        <v>851</v>
      </c>
      <c r="K4" s="981"/>
      <c r="L4" s="981"/>
      <c r="M4" s="982"/>
      <c r="N4" s="983" t="s">
        <v>852</v>
      </c>
      <c r="O4" s="984"/>
      <c r="P4" s="984"/>
      <c r="Q4" s="985"/>
      <c r="R4" s="986" t="s">
        <v>853</v>
      </c>
      <c r="S4" s="987"/>
      <c r="T4" s="987"/>
      <c r="U4" s="988"/>
      <c r="V4" s="989" t="s">
        <v>854</v>
      </c>
      <c r="W4" s="990"/>
      <c r="X4" s="990"/>
      <c r="Y4" s="991"/>
      <c r="Z4" s="968" t="s">
        <v>855</v>
      </c>
      <c r="AA4" s="969"/>
      <c r="AB4" s="969"/>
      <c r="AC4" s="970"/>
      <c r="AD4" s="971" t="s">
        <v>856</v>
      </c>
      <c r="AE4" s="972"/>
      <c r="AF4" s="972"/>
      <c r="AG4" s="973"/>
      <c r="AH4" s="974" t="s">
        <v>857</v>
      </c>
      <c r="AI4" s="975"/>
      <c r="AJ4" s="975"/>
      <c r="AK4" s="976"/>
    </row>
    <row r="5" spans="1:16384" s="316" customFormat="1" ht="21.95" customHeight="1" thickBot="1" x14ac:dyDescent="0.3">
      <c r="A5" s="979"/>
      <c r="B5" s="300" t="s">
        <v>858</v>
      </c>
      <c r="C5" s="301" t="s">
        <v>859</v>
      </c>
      <c r="D5" s="301" t="s">
        <v>860</v>
      </c>
      <c r="E5" s="302" t="s">
        <v>861</v>
      </c>
      <c r="F5" s="300" t="s">
        <v>858</v>
      </c>
      <c r="G5" s="301" t="s">
        <v>859</v>
      </c>
      <c r="H5" s="301" t="s">
        <v>860</v>
      </c>
      <c r="I5" s="302" t="s">
        <v>861</v>
      </c>
      <c r="J5" s="300" t="s">
        <v>858</v>
      </c>
      <c r="K5" s="301" t="s">
        <v>859</v>
      </c>
      <c r="L5" s="301" t="s">
        <v>860</v>
      </c>
      <c r="M5" s="302" t="s">
        <v>861</v>
      </c>
      <c r="N5" s="303" t="s">
        <v>858</v>
      </c>
      <c r="O5" s="304" t="s">
        <v>859</v>
      </c>
      <c r="P5" s="304" t="s">
        <v>860</v>
      </c>
      <c r="Q5" s="305" t="s">
        <v>861</v>
      </c>
      <c r="R5" s="306" t="s">
        <v>858</v>
      </c>
      <c r="S5" s="307" t="s">
        <v>859</v>
      </c>
      <c r="T5" s="307" t="s">
        <v>860</v>
      </c>
      <c r="U5" s="308" t="s">
        <v>861</v>
      </c>
      <c r="V5" s="309" t="s">
        <v>858</v>
      </c>
      <c r="W5" s="310" t="s">
        <v>859</v>
      </c>
      <c r="X5" s="310" t="s">
        <v>860</v>
      </c>
      <c r="Y5" s="311" t="s">
        <v>861</v>
      </c>
      <c r="Z5" s="300" t="s">
        <v>858</v>
      </c>
      <c r="AA5" s="301" t="s">
        <v>859</v>
      </c>
      <c r="AB5" s="301" t="s">
        <v>860</v>
      </c>
      <c r="AC5" s="302" t="s">
        <v>861</v>
      </c>
      <c r="AD5" s="312" t="s">
        <v>858</v>
      </c>
      <c r="AE5" s="313" t="s">
        <v>859</v>
      </c>
      <c r="AF5" s="313" t="s">
        <v>860</v>
      </c>
      <c r="AG5" s="314" t="s">
        <v>861</v>
      </c>
      <c r="AH5" s="315" t="s">
        <v>862</v>
      </c>
      <c r="AI5" s="315" t="s">
        <v>863</v>
      </c>
      <c r="AJ5" s="315" t="s">
        <v>397</v>
      </c>
      <c r="AK5" s="315" t="s">
        <v>861</v>
      </c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s="325" customFormat="1" ht="21.95" customHeight="1" thickTop="1" x14ac:dyDescent="0.25">
      <c r="A6" s="317" t="s">
        <v>864</v>
      </c>
      <c r="B6" s="318"/>
      <c r="C6" s="319"/>
      <c r="D6" s="320">
        <v>226</v>
      </c>
      <c r="E6" s="321"/>
      <c r="F6" s="318"/>
      <c r="G6" s="319"/>
      <c r="H6" s="320">
        <v>134.5</v>
      </c>
      <c r="I6" s="321"/>
      <c r="J6" s="318"/>
      <c r="K6" s="319"/>
      <c r="L6" s="320">
        <v>308</v>
      </c>
      <c r="M6" s="321"/>
      <c r="N6" s="318"/>
      <c r="O6" s="319"/>
      <c r="P6" s="320">
        <v>166.5</v>
      </c>
      <c r="Q6" s="321"/>
      <c r="R6" s="318"/>
      <c r="S6" s="319"/>
      <c r="T6" s="320">
        <v>243</v>
      </c>
      <c r="U6" s="321"/>
      <c r="V6" s="318"/>
      <c r="W6" s="319"/>
      <c r="X6" s="320">
        <v>54.5</v>
      </c>
      <c r="Y6" s="322"/>
      <c r="Z6" s="323"/>
      <c r="AA6" s="323"/>
      <c r="AB6" s="323">
        <v>0</v>
      </c>
      <c r="AC6" s="324"/>
      <c r="AD6" s="319"/>
      <c r="AE6" s="319"/>
      <c r="AF6" s="319">
        <v>209</v>
      </c>
      <c r="AG6" s="319"/>
      <c r="AH6" s="319"/>
      <c r="AI6" s="319"/>
      <c r="AJ6" s="319">
        <v>75</v>
      </c>
      <c r="AK6" s="319"/>
      <c r="AL6" s="297"/>
      <c r="AM6" s="297"/>
      <c r="AN6" s="297"/>
      <c r="AO6" s="297"/>
      <c r="AP6" s="297"/>
      <c r="AQ6" s="297"/>
      <c r="AR6" s="297"/>
      <c r="AS6" s="297"/>
      <c r="AT6" s="297"/>
      <c r="AU6" s="297"/>
      <c r="AV6" s="297"/>
      <c r="AW6" s="297"/>
      <c r="AX6" s="297"/>
      <c r="AY6" s="297"/>
      <c r="AZ6" s="297"/>
      <c r="BA6" s="297"/>
      <c r="BB6" s="297"/>
      <c r="BC6" s="297"/>
      <c r="BD6" s="297"/>
      <c r="BE6" s="297"/>
      <c r="BF6" s="297"/>
      <c r="BG6" s="297"/>
      <c r="BH6" s="297"/>
      <c r="BI6" s="297"/>
      <c r="BJ6" s="297"/>
      <c r="BK6" s="297"/>
      <c r="BL6" s="297"/>
      <c r="BM6" s="297"/>
      <c r="BN6" s="297"/>
      <c r="BO6" s="297"/>
      <c r="BP6" s="297"/>
      <c r="BQ6" s="297"/>
      <c r="BR6" s="297"/>
      <c r="BS6" s="297"/>
      <c r="BT6" s="297"/>
      <c r="BU6" s="297"/>
      <c r="BV6" s="297"/>
      <c r="BW6" s="297"/>
      <c r="BX6" s="297"/>
      <c r="BY6" s="297"/>
      <c r="BZ6" s="297"/>
      <c r="CA6" s="297"/>
      <c r="CB6" s="297"/>
      <c r="CC6" s="297"/>
      <c r="CD6" s="297"/>
      <c r="CE6" s="297"/>
      <c r="CF6" s="297"/>
      <c r="CG6" s="297"/>
      <c r="CH6" s="297"/>
      <c r="CI6" s="297"/>
      <c r="CJ6" s="297"/>
      <c r="CK6" s="297"/>
      <c r="CL6" s="297"/>
      <c r="CM6" s="297"/>
      <c r="CN6" s="297"/>
      <c r="CO6" s="297"/>
      <c r="CP6" s="297"/>
      <c r="CQ6" s="297"/>
      <c r="CR6" s="297"/>
      <c r="CS6" s="297"/>
      <c r="CT6" s="297"/>
      <c r="CU6" s="297"/>
      <c r="CV6" s="297"/>
      <c r="CW6" s="297"/>
      <c r="CX6" s="297"/>
      <c r="CY6" s="297"/>
      <c r="CZ6" s="297"/>
      <c r="DA6" s="297"/>
      <c r="DB6" s="297"/>
      <c r="DC6" s="297"/>
      <c r="DD6" s="297"/>
      <c r="DE6" s="297"/>
      <c r="DF6" s="297"/>
      <c r="DG6" s="297"/>
      <c r="DH6" s="297"/>
      <c r="DI6" s="297"/>
      <c r="DJ6" s="297"/>
      <c r="DK6" s="297"/>
      <c r="DL6" s="297"/>
      <c r="DM6" s="297"/>
      <c r="DN6" s="297"/>
      <c r="DO6" s="297"/>
      <c r="DP6" s="297"/>
      <c r="DQ6" s="297"/>
      <c r="DR6" s="297"/>
      <c r="DS6" s="297"/>
      <c r="DT6" s="297"/>
      <c r="DU6" s="297"/>
      <c r="DV6" s="297"/>
      <c r="DW6" s="297"/>
      <c r="DX6" s="297"/>
      <c r="DY6" s="297"/>
      <c r="DZ6" s="297"/>
      <c r="EA6" s="297"/>
      <c r="EB6" s="297"/>
      <c r="EC6" s="297"/>
      <c r="ED6" s="297"/>
      <c r="EE6" s="297"/>
      <c r="EF6" s="297"/>
      <c r="EG6" s="297"/>
      <c r="EH6" s="297"/>
      <c r="EI6" s="297"/>
      <c r="EJ6" s="297"/>
      <c r="EK6" s="297"/>
      <c r="EL6" s="297"/>
      <c r="EM6" s="297"/>
      <c r="EN6" s="297"/>
      <c r="EO6" s="297"/>
      <c r="EP6" s="297"/>
      <c r="EQ6" s="297"/>
      <c r="ER6" s="297"/>
      <c r="ES6" s="297"/>
      <c r="ET6" s="297"/>
      <c r="EU6" s="297"/>
      <c r="EV6" s="297"/>
      <c r="EW6" s="297"/>
      <c r="EX6" s="297"/>
      <c r="EY6" s="297"/>
      <c r="EZ6" s="297"/>
      <c r="FA6" s="297"/>
      <c r="FB6" s="297"/>
      <c r="FC6" s="297"/>
      <c r="FD6" s="297"/>
      <c r="FE6" s="297"/>
      <c r="FF6" s="297"/>
      <c r="FG6" s="297"/>
      <c r="FH6" s="297"/>
      <c r="FI6" s="297"/>
      <c r="FJ6" s="297"/>
      <c r="FK6" s="297"/>
      <c r="FL6" s="297"/>
      <c r="FM6" s="297"/>
      <c r="FN6" s="297"/>
      <c r="FO6" s="297"/>
      <c r="FP6" s="297"/>
      <c r="FQ6" s="297"/>
      <c r="FR6" s="297"/>
      <c r="FS6" s="297"/>
      <c r="FT6" s="297"/>
      <c r="FU6" s="297"/>
      <c r="FV6" s="297"/>
      <c r="FW6" s="297"/>
      <c r="FX6" s="297"/>
      <c r="FY6" s="297"/>
      <c r="FZ6" s="297"/>
      <c r="GA6" s="297"/>
      <c r="GB6" s="297"/>
      <c r="GC6" s="297"/>
      <c r="GD6" s="297"/>
      <c r="GE6" s="297"/>
      <c r="GF6" s="297"/>
      <c r="GG6" s="297"/>
      <c r="GH6" s="297"/>
      <c r="GI6" s="297"/>
      <c r="GJ6" s="297"/>
      <c r="GK6" s="297"/>
      <c r="GL6" s="297"/>
      <c r="GM6" s="297"/>
      <c r="GN6" s="297"/>
      <c r="GO6" s="297"/>
      <c r="GP6" s="297"/>
      <c r="GQ6" s="297"/>
      <c r="GR6" s="297"/>
      <c r="GS6" s="297"/>
      <c r="GT6" s="297"/>
      <c r="GU6" s="297"/>
      <c r="GV6" s="297"/>
      <c r="GW6" s="297"/>
      <c r="GX6" s="297"/>
      <c r="GY6" s="297"/>
      <c r="GZ6" s="297"/>
      <c r="HA6" s="297"/>
      <c r="HB6" s="297"/>
      <c r="HC6" s="297"/>
      <c r="HD6" s="297"/>
      <c r="HE6" s="297"/>
      <c r="HF6" s="297"/>
      <c r="HG6" s="297"/>
      <c r="HH6" s="297"/>
      <c r="HI6" s="297"/>
      <c r="HJ6" s="297"/>
      <c r="HK6" s="297"/>
      <c r="HL6" s="297"/>
      <c r="HM6" s="297"/>
      <c r="HN6" s="297"/>
      <c r="HO6" s="297"/>
      <c r="HP6" s="297"/>
      <c r="HQ6" s="297"/>
      <c r="HR6" s="297"/>
      <c r="HS6" s="297"/>
      <c r="HT6" s="297"/>
      <c r="HU6" s="297"/>
      <c r="HV6" s="297"/>
      <c r="HW6" s="297"/>
      <c r="HX6" s="297"/>
      <c r="HY6" s="297"/>
      <c r="HZ6" s="297"/>
      <c r="IA6" s="297"/>
      <c r="IB6" s="297"/>
      <c r="IC6" s="297"/>
      <c r="ID6" s="297"/>
      <c r="IE6" s="297"/>
      <c r="IF6" s="297"/>
      <c r="IG6" s="297"/>
      <c r="IH6" s="297"/>
      <c r="II6" s="297"/>
      <c r="IJ6" s="297"/>
      <c r="IK6" s="297"/>
      <c r="IL6" s="297"/>
      <c r="IM6" s="297"/>
      <c r="IN6" s="297"/>
      <c r="IO6" s="297"/>
      <c r="IP6" s="297"/>
      <c r="IQ6" s="297"/>
      <c r="IR6" s="297"/>
      <c r="IS6" s="297"/>
      <c r="IT6" s="297"/>
      <c r="IU6" s="297"/>
      <c r="IV6" s="297"/>
      <c r="IW6" s="297"/>
      <c r="IX6" s="297"/>
      <c r="IY6" s="297"/>
      <c r="IZ6" s="297"/>
      <c r="JA6" s="297"/>
      <c r="JB6" s="297"/>
      <c r="JC6" s="297"/>
      <c r="JD6" s="297"/>
      <c r="JE6" s="297"/>
      <c r="JF6" s="297"/>
      <c r="JG6" s="297"/>
      <c r="JH6" s="297"/>
      <c r="JI6" s="297"/>
      <c r="JJ6" s="297"/>
      <c r="JK6" s="297"/>
      <c r="JL6" s="297"/>
      <c r="JM6" s="297"/>
      <c r="JN6" s="297"/>
      <c r="JO6" s="297"/>
      <c r="JP6" s="297"/>
      <c r="JQ6" s="297"/>
      <c r="JR6" s="297"/>
      <c r="JS6" s="297"/>
      <c r="JT6" s="297"/>
      <c r="JU6" s="297"/>
      <c r="JV6" s="297"/>
      <c r="JW6" s="297"/>
      <c r="JX6" s="297"/>
      <c r="JY6" s="297"/>
      <c r="JZ6" s="297"/>
      <c r="KA6" s="297"/>
      <c r="KB6" s="297"/>
      <c r="KC6" s="297"/>
      <c r="KD6" s="297"/>
      <c r="KE6" s="297"/>
      <c r="KF6" s="297"/>
      <c r="KG6" s="297"/>
      <c r="KH6" s="297"/>
      <c r="KI6" s="297"/>
      <c r="KJ6" s="297"/>
      <c r="KK6" s="297"/>
      <c r="KL6" s="297"/>
      <c r="KM6" s="297"/>
      <c r="KN6" s="297"/>
      <c r="KO6" s="297"/>
      <c r="KP6" s="297"/>
      <c r="KQ6" s="297"/>
      <c r="KR6" s="297"/>
      <c r="KS6" s="297"/>
      <c r="KT6" s="297"/>
      <c r="KU6" s="297"/>
      <c r="KV6" s="297"/>
      <c r="KW6" s="297"/>
      <c r="KX6" s="297"/>
      <c r="KY6" s="297"/>
      <c r="KZ6" s="297"/>
      <c r="LA6" s="297"/>
      <c r="LB6" s="297"/>
      <c r="LC6" s="297"/>
      <c r="LD6" s="297"/>
      <c r="LE6" s="297"/>
      <c r="LF6" s="297"/>
      <c r="LG6" s="297"/>
      <c r="LH6" s="297"/>
      <c r="LI6" s="297"/>
      <c r="LJ6" s="297"/>
      <c r="LK6" s="297"/>
      <c r="LL6" s="297"/>
      <c r="LM6" s="297"/>
      <c r="LN6" s="297"/>
      <c r="LO6" s="297"/>
      <c r="LP6" s="297"/>
      <c r="LQ6" s="297"/>
      <c r="LR6" s="297"/>
      <c r="LS6" s="297"/>
      <c r="LT6" s="297"/>
      <c r="LU6" s="297"/>
      <c r="LV6" s="297"/>
      <c r="LW6" s="297"/>
      <c r="LX6" s="297"/>
      <c r="LY6" s="297"/>
      <c r="LZ6" s="297"/>
      <c r="MA6" s="297"/>
      <c r="MB6" s="297"/>
      <c r="MC6" s="297"/>
      <c r="MD6" s="297"/>
      <c r="ME6" s="297"/>
      <c r="MF6" s="297"/>
      <c r="MG6" s="297"/>
      <c r="MH6" s="297"/>
      <c r="MI6" s="297"/>
      <c r="MJ6" s="297"/>
      <c r="MK6" s="297"/>
      <c r="ML6" s="297"/>
      <c r="MM6" s="297"/>
      <c r="MN6" s="297"/>
      <c r="MO6" s="297"/>
      <c r="MP6" s="297"/>
      <c r="MQ6" s="297"/>
      <c r="MR6" s="297"/>
      <c r="MS6" s="297"/>
      <c r="MT6" s="297"/>
      <c r="MU6" s="297"/>
      <c r="MV6" s="297"/>
      <c r="MW6" s="297"/>
      <c r="MX6" s="297"/>
      <c r="MY6" s="297"/>
      <c r="MZ6" s="297"/>
      <c r="NA6" s="297"/>
      <c r="NB6" s="297"/>
      <c r="NC6" s="297"/>
      <c r="ND6" s="297"/>
      <c r="NE6" s="297"/>
      <c r="NF6" s="297"/>
      <c r="NG6" s="297"/>
      <c r="NH6" s="297"/>
      <c r="NI6" s="297"/>
      <c r="NJ6" s="297"/>
      <c r="NK6" s="297"/>
      <c r="NL6" s="297"/>
      <c r="NM6" s="297"/>
      <c r="NN6" s="297"/>
      <c r="NO6" s="297"/>
      <c r="NP6" s="297"/>
      <c r="NQ6" s="297"/>
      <c r="NR6" s="297"/>
      <c r="NS6" s="297"/>
      <c r="NT6" s="297"/>
      <c r="NU6" s="297"/>
      <c r="NV6" s="297"/>
      <c r="NW6" s="297"/>
      <c r="NX6" s="297"/>
      <c r="NY6" s="297"/>
      <c r="NZ6" s="297"/>
      <c r="OA6" s="297"/>
      <c r="OB6" s="297"/>
      <c r="OC6" s="297"/>
      <c r="OD6" s="297"/>
      <c r="OE6" s="297"/>
      <c r="OF6" s="297"/>
      <c r="OG6" s="297"/>
      <c r="OH6" s="297"/>
      <c r="OI6" s="297"/>
      <c r="OJ6" s="297"/>
      <c r="OK6" s="297"/>
      <c r="OL6" s="297"/>
      <c r="OM6" s="297"/>
      <c r="ON6" s="297"/>
      <c r="OO6" s="297"/>
      <c r="OP6" s="297"/>
      <c r="OQ6" s="297"/>
      <c r="OR6" s="297"/>
      <c r="OS6" s="297"/>
      <c r="OT6" s="297"/>
      <c r="OU6" s="297"/>
      <c r="OV6" s="297"/>
      <c r="OW6" s="297"/>
      <c r="OX6" s="297"/>
      <c r="OY6" s="297"/>
      <c r="OZ6" s="297"/>
      <c r="PA6" s="297"/>
      <c r="PB6" s="297"/>
      <c r="PC6" s="297"/>
      <c r="PD6" s="297"/>
      <c r="PE6" s="297"/>
      <c r="PF6" s="297"/>
      <c r="PG6" s="297"/>
      <c r="PH6" s="297"/>
      <c r="PI6" s="297"/>
      <c r="PJ6" s="297"/>
      <c r="PK6" s="297"/>
      <c r="PL6" s="297"/>
      <c r="PM6" s="297"/>
      <c r="PN6" s="297"/>
      <c r="PO6" s="297"/>
      <c r="PP6" s="297"/>
      <c r="PQ6" s="297"/>
      <c r="PR6" s="297"/>
      <c r="PS6" s="297"/>
      <c r="PT6" s="297"/>
      <c r="PU6" s="297"/>
      <c r="PV6" s="297"/>
      <c r="PW6" s="297"/>
      <c r="PX6" s="297"/>
      <c r="PY6" s="297"/>
      <c r="PZ6" s="297"/>
      <c r="QA6" s="297"/>
      <c r="QB6" s="297"/>
      <c r="QC6" s="297"/>
      <c r="QD6" s="297"/>
      <c r="QE6" s="297"/>
      <c r="QF6" s="297"/>
      <c r="QG6" s="297"/>
      <c r="QH6" s="297"/>
      <c r="QI6" s="297"/>
      <c r="QJ6" s="297"/>
      <c r="QK6" s="297"/>
      <c r="QL6" s="297"/>
      <c r="QM6" s="297"/>
      <c r="QN6" s="297"/>
      <c r="QO6" s="297"/>
      <c r="QP6" s="297"/>
      <c r="QQ6" s="297"/>
      <c r="QR6" s="297"/>
      <c r="QS6" s="297"/>
      <c r="QT6" s="297"/>
      <c r="QU6" s="297"/>
      <c r="QV6" s="297"/>
      <c r="QW6" s="297"/>
      <c r="QX6" s="297"/>
      <c r="QY6" s="297"/>
      <c r="QZ6" s="297"/>
      <c r="RA6" s="297"/>
      <c r="RB6" s="297"/>
      <c r="RC6" s="297"/>
      <c r="RD6" s="297"/>
      <c r="RE6" s="297"/>
      <c r="RF6" s="297"/>
      <c r="RG6" s="297"/>
      <c r="RH6" s="297"/>
      <c r="RI6" s="297"/>
      <c r="RJ6" s="297"/>
      <c r="RK6" s="297"/>
      <c r="RL6" s="297"/>
      <c r="RM6" s="297"/>
      <c r="RN6" s="297"/>
      <c r="RO6" s="297"/>
      <c r="RP6" s="297"/>
      <c r="RQ6" s="297"/>
      <c r="RR6" s="297"/>
      <c r="RS6" s="297"/>
      <c r="RT6" s="297"/>
      <c r="RU6" s="297"/>
      <c r="RV6" s="297"/>
      <c r="RW6" s="297"/>
      <c r="RX6" s="297"/>
      <c r="RY6" s="297"/>
      <c r="RZ6" s="297"/>
      <c r="SA6" s="297"/>
      <c r="SB6" s="297"/>
      <c r="SC6" s="297"/>
      <c r="SD6" s="297"/>
      <c r="SE6" s="297"/>
      <c r="SF6" s="297"/>
      <c r="SG6" s="297"/>
      <c r="SH6" s="297"/>
      <c r="SI6" s="297"/>
      <c r="SJ6" s="297"/>
      <c r="SK6" s="297"/>
      <c r="SL6" s="297"/>
      <c r="SM6" s="297"/>
      <c r="SN6" s="297"/>
      <c r="SO6" s="297"/>
      <c r="SP6" s="297"/>
      <c r="SQ6" s="297"/>
      <c r="SR6" s="297"/>
      <c r="SS6" s="297"/>
      <c r="ST6" s="297"/>
      <c r="SU6" s="297"/>
      <c r="SV6" s="297"/>
      <c r="SW6" s="297"/>
      <c r="SX6" s="297"/>
      <c r="SY6" s="297"/>
      <c r="SZ6" s="297"/>
      <c r="TA6" s="297"/>
      <c r="TB6" s="297"/>
      <c r="TC6" s="297"/>
      <c r="TD6" s="297"/>
      <c r="TE6" s="297"/>
      <c r="TF6" s="297"/>
      <c r="TG6" s="297"/>
      <c r="TH6" s="297"/>
      <c r="TI6" s="297"/>
      <c r="TJ6" s="297"/>
      <c r="TK6" s="297"/>
      <c r="TL6" s="297"/>
      <c r="TM6" s="297"/>
      <c r="TN6" s="297"/>
      <c r="TO6" s="297"/>
      <c r="TP6" s="297"/>
      <c r="TQ6" s="297"/>
      <c r="TR6" s="297"/>
      <c r="TS6" s="297"/>
      <c r="TT6" s="297"/>
      <c r="TU6" s="297"/>
      <c r="TV6" s="297"/>
      <c r="TW6" s="297"/>
      <c r="TX6" s="297"/>
      <c r="TY6" s="297"/>
      <c r="TZ6" s="297"/>
      <c r="UA6" s="297"/>
      <c r="UB6" s="297"/>
      <c r="UC6" s="297"/>
      <c r="UD6" s="297"/>
      <c r="UE6" s="297"/>
      <c r="UF6" s="297"/>
      <c r="UG6" s="297"/>
      <c r="UH6" s="297"/>
      <c r="UI6" s="297"/>
      <c r="UJ6" s="297"/>
      <c r="UK6" s="297"/>
      <c r="UL6" s="297"/>
      <c r="UM6" s="297"/>
      <c r="UN6" s="297"/>
      <c r="UO6" s="297"/>
      <c r="UP6" s="297"/>
      <c r="UQ6" s="297"/>
      <c r="UR6" s="297"/>
      <c r="US6" s="297"/>
      <c r="UT6" s="297"/>
      <c r="UU6" s="297"/>
      <c r="UV6" s="297"/>
      <c r="UW6" s="297"/>
      <c r="UX6" s="297"/>
      <c r="UY6" s="297"/>
      <c r="UZ6" s="297"/>
      <c r="VA6" s="297"/>
      <c r="VB6" s="297"/>
      <c r="VC6" s="297"/>
      <c r="VD6" s="297"/>
      <c r="VE6" s="297"/>
      <c r="VF6" s="297"/>
      <c r="VG6" s="297"/>
      <c r="VH6" s="297"/>
      <c r="VI6" s="297"/>
      <c r="VJ6" s="297"/>
      <c r="VK6" s="297"/>
      <c r="VL6" s="297"/>
      <c r="VM6" s="297"/>
      <c r="VN6" s="297"/>
      <c r="VO6" s="297"/>
      <c r="VP6" s="297"/>
      <c r="VQ6" s="297"/>
      <c r="VR6" s="297"/>
      <c r="VS6" s="297"/>
      <c r="VT6" s="297"/>
      <c r="VU6" s="297"/>
      <c r="VV6" s="297"/>
      <c r="VW6" s="297"/>
      <c r="VX6" s="297"/>
      <c r="VY6" s="297"/>
      <c r="VZ6" s="297"/>
      <c r="WA6" s="297"/>
      <c r="WB6" s="297"/>
      <c r="WC6" s="297"/>
      <c r="WD6" s="297"/>
      <c r="WE6" s="297"/>
      <c r="WF6" s="297"/>
      <c r="WG6" s="297"/>
      <c r="WH6" s="297"/>
      <c r="WI6" s="297"/>
      <c r="WJ6" s="297"/>
      <c r="WK6" s="297"/>
      <c r="WL6" s="297"/>
      <c r="WM6" s="297"/>
      <c r="WN6" s="297"/>
      <c r="WO6" s="297"/>
      <c r="WP6" s="297"/>
      <c r="WQ6" s="297"/>
      <c r="WR6" s="297"/>
      <c r="WS6" s="297"/>
      <c r="WT6" s="297"/>
      <c r="WU6" s="297"/>
      <c r="WV6" s="297"/>
      <c r="WW6" s="297"/>
      <c r="WX6" s="297"/>
      <c r="WY6" s="297"/>
      <c r="WZ6" s="297"/>
      <c r="XA6" s="297"/>
      <c r="XB6" s="297"/>
      <c r="XC6" s="297"/>
      <c r="XD6" s="297"/>
      <c r="XE6" s="297"/>
      <c r="XF6" s="297"/>
      <c r="XG6" s="297"/>
      <c r="XH6" s="297"/>
      <c r="XI6" s="297"/>
      <c r="XJ6" s="297"/>
      <c r="XK6" s="297"/>
      <c r="XL6" s="297"/>
      <c r="XM6" s="297"/>
      <c r="XN6" s="297"/>
      <c r="XO6" s="297"/>
      <c r="XP6" s="297"/>
      <c r="XQ6" s="297"/>
      <c r="XR6" s="297"/>
      <c r="XS6" s="297"/>
      <c r="XT6" s="297"/>
      <c r="XU6" s="297"/>
      <c r="XV6" s="297"/>
      <c r="XW6" s="297"/>
      <c r="XX6" s="297"/>
      <c r="XY6" s="297"/>
      <c r="XZ6" s="297"/>
      <c r="YA6" s="297"/>
      <c r="YB6" s="297"/>
      <c r="YC6" s="297"/>
      <c r="YD6" s="297"/>
      <c r="YE6" s="297"/>
      <c r="YF6" s="297"/>
      <c r="YG6" s="297"/>
      <c r="YH6" s="297"/>
      <c r="YI6" s="297"/>
      <c r="YJ6" s="297"/>
      <c r="YK6" s="297"/>
      <c r="YL6" s="297"/>
      <c r="YM6" s="297"/>
      <c r="YN6" s="297"/>
      <c r="YO6" s="297"/>
      <c r="YP6" s="297"/>
      <c r="YQ6" s="297"/>
      <c r="YR6" s="297"/>
      <c r="YS6" s="297"/>
      <c r="YT6" s="297"/>
      <c r="YU6" s="297"/>
      <c r="YV6" s="297"/>
      <c r="YW6" s="297"/>
      <c r="YX6" s="297"/>
      <c r="YY6" s="297"/>
      <c r="YZ6" s="297"/>
      <c r="ZA6" s="297"/>
      <c r="ZB6" s="297"/>
      <c r="ZC6" s="297"/>
      <c r="ZD6" s="297"/>
      <c r="ZE6" s="297"/>
      <c r="ZF6" s="297"/>
      <c r="ZG6" s="297"/>
      <c r="ZH6" s="297"/>
      <c r="ZI6" s="297"/>
      <c r="ZJ6" s="297"/>
      <c r="ZK6" s="297"/>
      <c r="ZL6" s="297"/>
      <c r="ZM6" s="297"/>
      <c r="ZN6" s="297"/>
      <c r="ZO6" s="297"/>
      <c r="ZP6" s="297"/>
      <c r="ZQ6" s="297"/>
      <c r="ZR6" s="297"/>
      <c r="ZS6" s="297"/>
      <c r="ZT6" s="297"/>
      <c r="ZU6" s="297"/>
      <c r="ZV6" s="297"/>
      <c r="ZW6" s="297"/>
      <c r="ZX6" s="297"/>
      <c r="ZY6" s="297"/>
      <c r="ZZ6" s="297"/>
      <c r="AAA6" s="297"/>
      <c r="AAB6" s="297"/>
      <c r="AAC6" s="297"/>
      <c r="AAD6" s="297"/>
      <c r="AAE6" s="297"/>
      <c r="AAF6" s="297"/>
      <c r="AAG6" s="297"/>
      <c r="AAH6" s="297"/>
      <c r="AAI6" s="297"/>
      <c r="AAJ6" s="297"/>
      <c r="AAK6" s="297"/>
      <c r="AAL6" s="297"/>
      <c r="AAM6" s="297"/>
      <c r="AAN6" s="297"/>
      <c r="AAO6" s="297"/>
      <c r="AAP6" s="297"/>
      <c r="AAQ6" s="297"/>
      <c r="AAR6" s="297"/>
      <c r="AAS6" s="297"/>
      <c r="AAT6" s="297"/>
      <c r="AAU6" s="297"/>
      <c r="AAV6" s="297"/>
      <c r="AAW6" s="297"/>
      <c r="AAX6" s="297"/>
      <c r="AAY6" s="297"/>
      <c r="AAZ6" s="297"/>
      <c r="ABA6" s="297"/>
      <c r="ABB6" s="297"/>
      <c r="ABC6" s="297"/>
      <c r="ABD6" s="297"/>
      <c r="ABE6" s="297"/>
      <c r="ABF6" s="297"/>
      <c r="ABG6" s="297"/>
      <c r="ABH6" s="297"/>
      <c r="ABI6" s="297"/>
      <c r="ABJ6" s="297"/>
      <c r="ABK6" s="297"/>
      <c r="ABL6" s="297"/>
      <c r="ABM6" s="297"/>
      <c r="ABN6" s="297"/>
      <c r="ABO6" s="297"/>
      <c r="ABP6" s="297"/>
      <c r="ABQ6" s="297"/>
      <c r="ABR6" s="297"/>
      <c r="ABS6" s="297"/>
      <c r="ABT6" s="297"/>
      <c r="ABU6" s="297"/>
      <c r="ABV6" s="297"/>
      <c r="ABW6" s="297"/>
      <c r="ABX6" s="297"/>
      <c r="ABY6" s="297"/>
      <c r="ABZ6" s="297"/>
      <c r="ACA6" s="297"/>
      <c r="ACB6" s="297"/>
      <c r="ACC6" s="297"/>
      <c r="ACD6" s="297"/>
      <c r="ACE6" s="297"/>
      <c r="ACF6" s="297"/>
      <c r="ACG6" s="297"/>
      <c r="ACH6" s="297"/>
      <c r="ACI6" s="297"/>
      <c r="ACJ6" s="297"/>
      <c r="ACK6" s="297"/>
      <c r="ACL6" s="297"/>
      <c r="ACM6" s="297"/>
      <c r="ACN6" s="297"/>
      <c r="ACO6" s="297"/>
      <c r="ACP6" s="297"/>
      <c r="ACQ6" s="297"/>
      <c r="ACR6" s="297"/>
      <c r="ACS6" s="297"/>
      <c r="ACT6" s="297"/>
      <c r="ACU6" s="297"/>
      <c r="ACV6" s="297"/>
      <c r="ACW6" s="297"/>
      <c r="ACX6" s="297"/>
      <c r="ACY6" s="297"/>
      <c r="ACZ6" s="297"/>
      <c r="ADA6" s="297"/>
      <c r="ADB6" s="297"/>
      <c r="ADC6" s="297"/>
      <c r="ADD6" s="297"/>
      <c r="ADE6" s="297"/>
      <c r="ADF6" s="297"/>
      <c r="ADG6" s="297"/>
      <c r="ADH6" s="297"/>
      <c r="ADI6" s="297"/>
      <c r="ADJ6" s="297"/>
      <c r="ADK6" s="297"/>
      <c r="ADL6" s="297"/>
      <c r="ADM6" s="297"/>
      <c r="ADN6" s="297"/>
      <c r="ADO6" s="297"/>
      <c r="ADP6" s="297"/>
      <c r="ADQ6" s="297"/>
      <c r="ADR6" s="297"/>
      <c r="ADS6" s="297"/>
      <c r="ADT6" s="297"/>
      <c r="ADU6" s="297"/>
      <c r="ADV6" s="297"/>
      <c r="ADW6" s="297"/>
      <c r="ADX6" s="297"/>
      <c r="ADY6" s="297"/>
      <c r="ADZ6" s="297"/>
      <c r="AEA6" s="297"/>
      <c r="AEB6" s="297"/>
      <c r="AEC6" s="297"/>
      <c r="AED6" s="297"/>
      <c r="AEE6" s="297"/>
      <c r="AEF6" s="297"/>
      <c r="AEG6" s="297"/>
      <c r="AEH6" s="297"/>
      <c r="AEI6" s="297"/>
      <c r="AEJ6" s="297"/>
      <c r="AEK6" s="297"/>
      <c r="AEL6" s="297"/>
      <c r="AEM6" s="297"/>
      <c r="AEN6" s="297"/>
      <c r="AEO6" s="297"/>
      <c r="AEP6" s="297"/>
      <c r="AEQ6" s="297"/>
      <c r="AER6" s="297"/>
      <c r="AES6" s="297"/>
      <c r="AET6" s="297"/>
      <c r="AEU6" s="297"/>
      <c r="AEV6" s="297"/>
      <c r="AEW6" s="297"/>
      <c r="AEX6" s="297"/>
      <c r="AEY6" s="297"/>
      <c r="AEZ6" s="297"/>
      <c r="AFA6" s="297"/>
      <c r="AFB6" s="297"/>
      <c r="AFC6" s="297"/>
      <c r="AFD6" s="297"/>
      <c r="AFE6" s="297"/>
      <c r="AFF6" s="297"/>
      <c r="AFG6" s="297"/>
      <c r="AFH6" s="297"/>
      <c r="AFI6" s="297"/>
      <c r="AFJ6" s="297"/>
      <c r="AFK6" s="297"/>
      <c r="AFL6" s="297"/>
      <c r="AFM6" s="297"/>
      <c r="AFN6" s="297"/>
      <c r="AFO6" s="297"/>
      <c r="AFP6" s="297"/>
      <c r="AFQ6" s="297"/>
      <c r="AFR6" s="297"/>
      <c r="AFS6" s="297"/>
      <c r="AFT6" s="297"/>
      <c r="AFU6" s="297"/>
      <c r="AFV6" s="297"/>
      <c r="AFW6" s="297"/>
      <c r="AFX6" s="297"/>
      <c r="AFY6" s="297"/>
      <c r="AFZ6" s="297"/>
      <c r="AGA6" s="297"/>
      <c r="AGB6" s="297"/>
      <c r="AGC6" s="297"/>
      <c r="AGD6" s="297"/>
      <c r="AGE6" s="297"/>
      <c r="AGF6" s="297"/>
      <c r="AGG6" s="297"/>
      <c r="AGH6" s="297"/>
      <c r="AGI6" s="297"/>
      <c r="AGJ6" s="297"/>
      <c r="AGK6" s="297"/>
      <c r="AGL6" s="297"/>
      <c r="AGM6" s="297"/>
      <c r="AGN6" s="297"/>
      <c r="AGO6" s="297"/>
      <c r="AGP6" s="297"/>
      <c r="AGQ6" s="297"/>
      <c r="AGR6" s="297"/>
      <c r="AGS6" s="297"/>
      <c r="AGT6" s="297"/>
      <c r="AGU6" s="297"/>
      <c r="AGV6" s="297"/>
      <c r="AGW6" s="297"/>
      <c r="AGX6" s="297"/>
      <c r="AGY6" s="297"/>
      <c r="AGZ6" s="297"/>
      <c r="AHA6" s="297"/>
      <c r="AHB6" s="297"/>
      <c r="AHC6" s="297"/>
      <c r="AHD6" s="297"/>
      <c r="AHE6" s="297"/>
      <c r="AHF6" s="297"/>
      <c r="AHG6" s="297"/>
      <c r="AHH6" s="297"/>
      <c r="AHI6" s="297"/>
      <c r="AHJ6" s="297"/>
      <c r="AHK6" s="297"/>
      <c r="AHL6" s="297"/>
      <c r="AHM6" s="297"/>
      <c r="AHN6" s="297"/>
      <c r="AHO6" s="297"/>
      <c r="AHP6" s="297"/>
      <c r="AHQ6" s="297"/>
      <c r="AHR6" s="297"/>
      <c r="AHS6" s="297"/>
      <c r="AHT6" s="297"/>
      <c r="AHU6" s="297"/>
      <c r="AHV6" s="297"/>
      <c r="AHW6" s="297"/>
      <c r="AHX6" s="297"/>
      <c r="AHY6" s="297"/>
      <c r="AHZ6" s="297"/>
      <c r="AIA6" s="297"/>
      <c r="AIB6" s="297"/>
      <c r="AIC6" s="297"/>
      <c r="AID6" s="297"/>
      <c r="AIE6" s="297"/>
      <c r="AIF6" s="297"/>
      <c r="AIG6" s="297"/>
      <c r="AIH6" s="297"/>
      <c r="AII6" s="297"/>
      <c r="AIJ6" s="297"/>
      <c r="AIK6" s="297"/>
      <c r="AIL6" s="297"/>
      <c r="AIM6" s="297"/>
      <c r="AIN6" s="297"/>
      <c r="AIO6" s="297"/>
      <c r="AIP6" s="297"/>
      <c r="AIQ6" s="297"/>
      <c r="AIR6" s="297"/>
      <c r="AIS6" s="297"/>
      <c r="AIT6" s="297"/>
      <c r="AIU6" s="297"/>
      <c r="AIV6" s="297"/>
      <c r="AIW6" s="297"/>
      <c r="AIX6" s="297"/>
      <c r="AIY6" s="297"/>
      <c r="AIZ6" s="297"/>
      <c r="AJA6" s="297"/>
      <c r="AJB6" s="297"/>
      <c r="AJC6" s="297"/>
      <c r="AJD6" s="297"/>
      <c r="AJE6" s="297"/>
      <c r="AJF6" s="297"/>
      <c r="AJG6" s="297"/>
      <c r="AJH6" s="297"/>
      <c r="AJI6" s="297"/>
      <c r="AJJ6" s="297"/>
      <c r="AJK6" s="297"/>
      <c r="AJL6" s="297"/>
      <c r="AJM6" s="297"/>
      <c r="AJN6" s="297"/>
      <c r="AJO6" s="297"/>
      <c r="AJP6" s="297"/>
      <c r="AJQ6" s="297"/>
      <c r="AJR6" s="297"/>
      <c r="AJS6" s="297"/>
      <c r="AJT6" s="297"/>
      <c r="AJU6" s="297"/>
      <c r="AJV6" s="297"/>
      <c r="AJW6" s="297"/>
      <c r="AJX6" s="297"/>
      <c r="AJY6" s="297"/>
      <c r="AJZ6" s="297"/>
      <c r="AKA6" s="297"/>
      <c r="AKB6" s="297"/>
      <c r="AKC6" s="297"/>
      <c r="AKD6" s="297"/>
      <c r="AKE6" s="297"/>
      <c r="AKF6" s="297"/>
      <c r="AKG6" s="297"/>
      <c r="AKH6" s="297"/>
      <c r="AKI6" s="297"/>
      <c r="AKJ6" s="297"/>
      <c r="AKK6" s="297"/>
      <c r="AKL6" s="297"/>
      <c r="AKM6" s="297"/>
      <c r="AKN6" s="297"/>
      <c r="AKO6" s="297"/>
      <c r="AKP6" s="297"/>
      <c r="AKQ6" s="297"/>
      <c r="AKR6" s="297"/>
      <c r="AKS6" s="297"/>
      <c r="AKT6" s="297"/>
      <c r="AKU6" s="297"/>
      <c r="AKV6" s="297"/>
      <c r="AKW6" s="297"/>
      <c r="AKX6" s="297"/>
      <c r="AKY6" s="297"/>
      <c r="AKZ6" s="297"/>
      <c r="ALA6" s="297"/>
      <c r="ALB6" s="297"/>
      <c r="ALC6" s="297"/>
      <c r="ALD6" s="297"/>
      <c r="ALE6" s="297"/>
      <c r="ALF6" s="297"/>
      <c r="ALG6" s="297"/>
      <c r="ALH6" s="297"/>
      <c r="ALI6" s="297"/>
      <c r="ALJ6" s="297"/>
      <c r="ALK6" s="297"/>
      <c r="ALL6" s="297"/>
      <c r="ALM6" s="297"/>
      <c r="ALN6" s="297"/>
      <c r="ALO6" s="297"/>
      <c r="ALP6" s="297"/>
      <c r="ALQ6" s="297"/>
      <c r="ALR6" s="297"/>
      <c r="ALS6" s="297"/>
      <c r="ALT6" s="297"/>
      <c r="ALU6" s="297"/>
      <c r="ALV6" s="297"/>
      <c r="ALW6" s="297"/>
      <c r="ALX6" s="297"/>
      <c r="ALY6" s="297"/>
      <c r="ALZ6" s="297"/>
      <c r="AMA6" s="297"/>
      <c r="AMB6" s="297"/>
      <c r="AMC6" s="297"/>
      <c r="AMD6" s="297"/>
      <c r="AME6" s="297"/>
      <c r="AMF6" s="297"/>
      <c r="AMG6" s="297"/>
      <c r="AMH6" s="297"/>
      <c r="AMI6" s="297"/>
      <c r="AMJ6" s="297"/>
      <c r="AMK6" s="297"/>
      <c r="AML6" s="297"/>
      <c r="AMM6" s="297"/>
      <c r="AMN6" s="297"/>
      <c r="AMO6" s="297"/>
      <c r="AMP6" s="297"/>
      <c r="AMQ6" s="297"/>
      <c r="AMR6" s="297"/>
      <c r="AMS6" s="297"/>
      <c r="AMT6" s="297"/>
      <c r="AMU6" s="297"/>
      <c r="AMV6" s="297"/>
      <c r="AMW6" s="297"/>
      <c r="AMX6" s="297"/>
      <c r="AMY6" s="297"/>
      <c r="AMZ6" s="297"/>
      <c r="ANA6" s="297"/>
      <c r="ANB6" s="297"/>
      <c r="ANC6" s="297"/>
      <c r="AND6" s="297"/>
      <c r="ANE6" s="297"/>
      <c r="ANF6" s="297"/>
      <c r="ANG6" s="297"/>
      <c r="ANH6" s="297"/>
      <c r="ANI6" s="297"/>
      <c r="ANJ6" s="297"/>
      <c r="ANK6" s="297"/>
      <c r="ANL6" s="297"/>
      <c r="ANM6" s="297"/>
      <c r="ANN6" s="297"/>
      <c r="ANO6" s="297"/>
      <c r="ANP6" s="297"/>
      <c r="ANQ6" s="297"/>
      <c r="ANR6" s="297"/>
      <c r="ANS6" s="297"/>
      <c r="ANT6" s="297"/>
      <c r="ANU6" s="297"/>
      <c r="ANV6" s="297"/>
      <c r="ANW6" s="297"/>
      <c r="ANX6" s="297"/>
      <c r="ANY6" s="297"/>
      <c r="ANZ6" s="297"/>
      <c r="AOA6" s="297"/>
      <c r="AOB6" s="297"/>
      <c r="AOC6" s="297"/>
      <c r="AOD6" s="297"/>
      <c r="AOE6" s="297"/>
      <c r="AOF6" s="297"/>
      <c r="AOG6" s="297"/>
      <c r="AOH6" s="297"/>
      <c r="AOI6" s="297"/>
      <c r="AOJ6" s="297"/>
      <c r="AOK6" s="297"/>
      <c r="AOL6" s="297"/>
      <c r="AOM6" s="297"/>
      <c r="AON6" s="297"/>
      <c r="AOO6" s="297"/>
      <c r="AOP6" s="297"/>
      <c r="AOQ6" s="297"/>
      <c r="AOR6" s="297"/>
      <c r="AOS6" s="297"/>
      <c r="AOT6" s="297"/>
      <c r="AOU6" s="297"/>
      <c r="AOV6" s="297"/>
      <c r="AOW6" s="297"/>
      <c r="AOX6" s="297"/>
      <c r="AOY6" s="297"/>
      <c r="AOZ6" s="297"/>
      <c r="APA6" s="297"/>
      <c r="APB6" s="297"/>
      <c r="APC6" s="297"/>
      <c r="APD6" s="297"/>
      <c r="APE6" s="297"/>
      <c r="APF6" s="297"/>
      <c r="APG6" s="297"/>
      <c r="APH6" s="297"/>
      <c r="API6" s="297"/>
      <c r="APJ6" s="297"/>
      <c r="APK6" s="297"/>
      <c r="APL6" s="297"/>
      <c r="APM6" s="297"/>
      <c r="APN6" s="297"/>
      <c r="APO6" s="297"/>
      <c r="APP6" s="297"/>
      <c r="APQ6" s="297"/>
      <c r="APR6" s="297"/>
      <c r="APS6" s="297"/>
      <c r="APT6" s="297"/>
      <c r="APU6" s="297"/>
      <c r="APV6" s="297"/>
      <c r="APW6" s="297"/>
      <c r="APX6" s="297"/>
      <c r="APY6" s="297"/>
      <c r="APZ6" s="297"/>
      <c r="AQA6" s="297"/>
      <c r="AQB6" s="297"/>
      <c r="AQC6" s="297"/>
      <c r="AQD6" s="297"/>
      <c r="AQE6" s="297"/>
      <c r="AQF6" s="297"/>
      <c r="AQG6" s="297"/>
      <c r="AQH6" s="297"/>
      <c r="AQI6" s="297"/>
      <c r="AQJ6" s="297"/>
      <c r="AQK6" s="297"/>
      <c r="AQL6" s="297"/>
      <c r="AQM6" s="297"/>
      <c r="AQN6" s="297"/>
      <c r="AQO6" s="297"/>
      <c r="AQP6" s="297"/>
      <c r="AQQ6" s="297"/>
      <c r="AQR6" s="297"/>
      <c r="AQS6" s="297"/>
      <c r="AQT6" s="297"/>
      <c r="AQU6" s="297"/>
      <c r="AQV6" s="297"/>
      <c r="AQW6" s="297"/>
      <c r="AQX6" s="297"/>
      <c r="AQY6" s="297"/>
      <c r="AQZ6" s="297"/>
      <c r="ARA6" s="297"/>
      <c r="ARB6" s="297"/>
      <c r="ARC6" s="297"/>
      <c r="ARD6" s="297"/>
      <c r="ARE6" s="297"/>
      <c r="ARF6" s="297"/>
      <c r="ARG6" s="297"/>
      <c r="ARH6" s="297"/>
      <c r="ARI6" s="297"/>
      <c r="ARJ6" s="297"/>
      <c r="ARK6" s="297"/>
      <c r="ARL6" s="297"/>
      <c r="ARM6" s="297"/>
      <c r="ARN6" s="297"/>
      <c r="ARO6" s="297"/>
      <c r="ARP6" s="297"/>
      <c r="ARQ6" s="297"/>
      <c r="ARR6" s="297"/>
      <c r="ARS6" s="297"/>
      <c r="ART6" s="297"/>
      <c r="ARU6" s="297"/>
      <c r="ARV6" s="297"/>
      <c r="ARW6" s="297"/>
      <c r="ARX6" s="297"/>
      <c r="ARY6" s="297"/>
      <c r="ARZ6" s="297"/>
      <c r="ASA6" s="297"/>
      <c r="ASB6" s="297"/>
      <c r="ASC6" s="297"/>
      <c r="ASD6" s="297"/>
      <c r="ASE6" s="297"/>
      <c r="ASF6" s="297"/>
      <c r="ASG6" s="297"/>
      <c r="ASH6" s="297"/>
      <c r="ASI6" s="297"/>
      <c r="ASJ6" s="297"/>
      <c r="ASK6" s="297"/>
      <c r="ASL6" s="297"/>
      <c r="ASM6" s="297"/>
      <c r="ASN6" s="297"/>
      <c r="ASO6" s="297"/>
      <c r="ASP6" s="297"/>
      <c r="ASQ6" s="297"/>
      <c r="ASR6" s="297"/>
      <c r="ASS6" s="297"/>
      <c r="AST6" s="297"/>
      <c r="ASU6" s="297"/>
      <c r="ASV6" s="297"/>
      <c r="ASW6" s="297"/>
      <c r="ASX6" s="297"/>
      <c r="ASY6" s="297"/>
      <c r="ASZ6" s="297"/>
      <c r="ATA6" s="297"/>
      <c r="ATB6" s="297"/>
      <c r="ATC6" s="297"/>
      <c r="ATD6" s="297"/>
      <c r="ATE6" s="297"/>
      <c r="ATF6" s="297"/>
      <c r="ATG6" s="297"/>
      <c r="ATH6" s="297"/>
      <c r="ATI6" s="297"/>
      <c r="ATJ6" s="297"/>
      <c r="ATK6" s="297"/>
      <c r="ATL6" s="297"/>
      <c r="ATM6" s="297"/>
      <c r="ATN6" s="297"/>
      <c r="ATO6" s="297"/>
      <c r="ATP6" s="297"/>
      <c r="ATQ6" s="297"/>
      <c r="ATR6" s="297"/>
      <c r="ATS6" s="297"/>
      <c r="ATT6" s="297"/>
      <c r="ATU6" s="297"/>
      <c r="ATV6" s="297"/>
      <c r="ATW6" s="297"/>
      <c r="ATX6" s="297"/>
      <c r="ATY6" s="297"/>
      <c r="ATZ6" s="297"/>
      <c r="AUA6" s="297"/>
      <c r="AUB6" s="297"/>
      <c r="AUC6" s="297"/>
      <c r="AUD6" s="297"/>
      <c r="AUE6" s="297"/>
      <c r="AUF6" s="297"/>
      <c r="AUG6" s="297"/>
      <c r="AUH6" s="297"/>
      <c r="AUI6" s="297"/>
      <c r="AUJ6" s="297"/>
      <c r="AUK6" s="297"/>
      <c r="AUL6" s="297"/>
      <c r="AUM6" s="297"/>
      <c r="AUN6" s="297"/>
      <c r="AUO6" s="297"/>
      <c r="AUP6" s="297"/>
      <c r="AUQ6" s="297"/>
      <c r="AUR6" s="297"/>
      <c r="AUS6" s="297"/>
      <c r="AUT6" s="297"/>
      <c r="AUU6" s="297"/>
      <c r="AUV6" s="297"/>
      <c r="AUW6" s="297"/>
      <c r="AUX6" s="297"/>
      <c r="AUY6" s="297"/>
      <c r="AUZ6" s="297"/>
      <c r="AVA6" s="297"/>
      <c r="AVB6" s="297"/>
      <c r="AVC6" s="297"/>
      <c r="AVD6" s="297"/>
      <c r="AVE6" s="297"/>
      <c r="AVF6" s="297"/>
      <c r="AVG6" s="297"/>
      <c r="AVH6" s="297"/>
      <c r="AVI6" s="297"/>
      <c r="AVJ6" s="297"/>
      <c r="AVK6" s="297"/>
      <c r="AVL6" s="297"/>
      <c r="AVM6" s="297"/>
      <c r="AVN6" s="297"/>
      <c r="AVO6" s="297"/>
      <c r="AVP6" s="297"/>
      <c r="AVQ6" s="297"/>
      <c r="AVR6" s="297"/>
      <c r="AVS6" s="297"/>
      <c r="AVT6" s="297"/>
      <c r="AVU6" s="297"/>
      <c r="AVV6" s="297"/>
      <c r="AVW6" s="297"/>
      <c r="AVX6" s="297"/>
      <c r="AVY6" s="297"/>
      <c r="AVZ6" s="297"/>
      <c r="AWA6" s="297"/>
      <c r="AWB6" s="297"/>
      <c r="AWC6" s="297"/>
      <c r="AWD6" s="297"/>
      <c r="AWE6" s="297"/>
      <c r="AWF6" s="297"/>
      <c r="AWG6" s="297"/>
      <c r="AWH6" s="297"/>
      <c r="AWI6" s="297"/>
      <c r="AWJ6" s="297"/>
      <c r="AWK6" s="297"/>
      <c r="AWL6" s="297"/>
      <c r="AWM6" s="297"/>
      <c r="AWN6" s="297"/>
      <c r="AWO6" s="297"/>
      <c r="AWP6" s="297"/>
      <c r="AWQ6" s="297"/>
      <c r="AWR6" s="297"/>
      <c r="AWS6" s="297"/>
      <c r="AWT6" s="297"/>
      <c r="AWU6" s="297"/>
      <c r="AWV6" s="297"/>
      <c r="AWW6" s="297"/>
      <c r="AWX6" s="297"/>
      <c r="AWY6" s="297"/>
      <c r="AWZ6" s="297"/>
      <c r="AXA6" s="297"/>
      <c r="AXB6" s="297"/>
      <c r="AXC6" s="297"/>
      <c r="AXD6" s="297"/>
      <c r="AXE6" s="297"/>
      <c r="AXF6" s="297"/>
      <c r="AXG6" s="297"/>
      <c r="AXH6" s="297"/>
      <c r="AXI6" s="297"/>
      <c r="AXJ6" s="297"/>
      <c r="AXK6" s="297"/>
      <c r="AXL6" s="297"/>
      <c r="AXM6" s="297"/>
      <c r="AXN6" s="297"/>
      <c r="AXO6" s="297"/>
      <c r="AXP6" s="297"/>
      <c r="AXQ6" s="297"/>
      <c r="AXR6" s="297"/>
      <c r="AXS6" s="297"/>
      <c r="AXT6" s="297"/>
      <c r="AXU6" s="297"/>
      <c r="AXV6" s="297"/>
      <c r="AXW6" s="297"/>
      <c r="AXX6" s="297"/>
      <c r="AXY6" s="297"/>
      <c r="AXZ6" s="297"/>
      <c r="AYA6" s="297"/>
      <c r="AYB6" s="297"/>
      <c r="AYC6" s="297"/>
      <c r="AYD6" s="297"/>
      <c r="AYE6" s="297"/>
      <c r="AYF6" s="297"/>
      <c r="AYG6" s="297"/>
      <c r="AYH6" s="297"/>
      <c r="AYI6" s="297"/>
      <c r="AYJ6" s="297"/>
      <c r="AYK6" s="297"/>
      <c r="AYL6" s="297"/>
      <c r="AYM6" s="297"/>
      <c r="AYN6" s="297"/>
      <c r="AYO6" s="297"/>
      <c r="AYP6" s="297"/>
      <c r="AYQ6" s="297"/>
      <c r="AYR6" s="297"/>
      <c r="AYS6" s="297"/>
      <c r="AYT6" s="297"/>
      <c r="AYU6" s="297"/>
      <c r="AYV6" s="297"/>
      <c r="AYW6" s="297"/>
      <c r="AYX6" s="297"/>
      <c r="AYY6" s="297"/>
      <c r="AYZ6" s="297"/>
      <c r="AZA6" s="297"/>
      <c r="AZB6" s="297"/>
      <c r="AZC6" s="297"/>
      <c r="AZD6" s="297"/>
      <c r="AZE6" s="297"/>
      <c r="AZF6" s="297"/>
      <c r="AZG6" s="297"/>
      <c r="AZH6" s="297"/>
      <c r="AZI6" s="297"/>
      <c r="AZJ6" s="297"/>
      <c r="AZK6" s="297"/>
      <c r="AZL6" s="297"/>
      <c r="AZM6" s="297"/>
      <c r="AZN6" s="297"/>
      <c r="AZO6" s="297"/>
      <c r="AZP6" s="297"/>
      <c r="AZQ6" s="297"/>
      <c r="AZR6" s="297"/>
      <c r="AZS6" s="297"/>
      <c r="AZT6" s="297"/>
      <c r="AZU6" s="297"/>
      <c r="AZV6" s="297"/>
      <c r="AZW6" s="297"/>
      <c r="AZX6" s="297"/>
      <c r="AZY6" s="297"/>
      <c r="AZZ6" s="297"/>
      <c r="BAA6" s="297"/>
      <c r="BAB6" s="297"/>
      <c r="BAC6" s="297"/>
      <c r="BAD6" s="297"/>
      <c r="BAE6" s="297"/>
      <c r="BAF6" s="297"/>
      <c r="BAG6" s="297"/>
      <c r="BAH6" s="297"/>
      <c r="BAI6" s="297"/>
      <c r="BAJ6" s="297"/>
      <c r="BAK6" s="297"/>
      <c r="BAL6" s="297"/>
      <c r="BAM6" s="297"/>
      <c r="BAN6" s="297"/>
      <c r="BAO6" s="297"/>
      <c r="BAP6" s="297"/>
      <c r="BAQ6" s="297"/>
      <c r="BAR6" s="297"/>
      <c r="BAS6" s="297"/>
      <c r="BAT6" s="297"/>
      <c r="BAU6" s="297"/>
      <c r="BAV6" s="297"/>
      <c r="BAW6" s="297"/>
      <c r="BAX6" s="297"/>
      <c r="BAY6" s="297"/>
      <c r="BAZ6" s="297"/>
      <c r="BBA6" s="297"/>
      <c r="BBB6" s="297"/>
      <c r="BBC6" s="297"/>
      <c r="BBD6" s="297"/>
      <c r="BBE6" s="297"/>
      <c r="BBF6" s="297"/>
      <c r="BBG6" s="297"/>
      <c r="BBH6" s="297"/>
      <c r="BBI6" s="297"/>
      <c r="BBJ6" s="297"/>
      <c r="BBK6" s="297"/>
      <c r="BBL6" s="297"/>
      <c r="BBM6" s="297"/>
      <c r="BBN6" s="297"/>
      <c r="BBO6" s="297"/>
      <c r="BBP6" s="297"/>
      <c r="BBQ6" s="297"/>
      <c r="BBR6" s="297"/>
      <c r="BBS6" s="297"/>
      <c r="BBT6" s="297"/>
      <c r="BBU6" s="297"/>
      <c r="BBV6" s="297"/>
      <c r="BBW6" s="297"/>
      <c r="BBX6" s="297"/>
      <c r="BBY6" s="297"/>
      <c r="BBZ6" s="297"/>
      <c r="BCA6" s="297"/>
      <c r="BCB6" s="297"/>
      <c r="BCC6" s="297"/>
      <c r="BCD6" s="297"/>
      <c r="BCE6" s="297"/>
      <c r="BCF6" s="297"/>
      <c r="BCG6" s="297"/>
      <c r="BCH6" s="297"/>
      <c r="BCI6" s="297"/>
      <c r="BCJ6" s="297"/>
      <c r="BCK6" s="297"/>
      <c r="BCL6" s="297"/>
      <c r="BCM6" s="297"/>
      <c r="BCN6" s="297"/>
      <c r="BCO6" s="297"/>
      <c r="BCP6" s="297"/>
      <c r="BCQ6" s="297"/>
      <c r="BCR6" s="297"/>
      <c r="BCS6" s="297"/>
      <c r="BCT6" s="297"/>
      <c r="BCU6" s="297"/>
      <c r="BCV6" s="297"/>
      <c r="BCW6" s="297"/>
      <c r="BCX6" s="297"/>
      <c r="BCY6" s="297"/>
      <c r="BCZ6" s="297"/>
      <c r="BDA6" s="297"/>
      <c r="BDB6" s="297"/>
      <c r="BDC6" s="297"/>
      <c r="BDD6" s="297"/>
      <c r="BDE6" s="297"/>
      <c r="BDF6" s="297"/>
      <c r="BDG6" s="297"/>
      <c r="BDH6" s="297"/>
      <c r="BDI6" s="297"/>
      <c r="BDJ6" s="297"/>
      <c r="BDK6" s="297"/>
      <c r="BDL6" s="297"/>
      <c r="BDM6" s="297"/>
      <c r="BDN6" s="297"/>
      <c r="BDO6" s="297"/>
      <c r="BDP6" s="297"/>
      <c r="BDQ6" s="297"/>
      <c r="BDR6" s="297"/>
      <c r="BDS6" s="297"/>
      <c r="BDT6" s="297"/>
      <c r="BDU6" s="297"/>
      <c r="BDV6" s="297"/>
      <c r="BDW6" s="297"/>
      <c r="BDX6" s="297"/>
      <c r="BDY6" s="297"/>
      <c r="BDZ6" s="297"/>
      <c r="BEA6" s="297"/>
      <c r="BEB6" s="297"/>
      <c r="BEC6" s="297"/>
      <c r="BED6" s="297"/>
      <c r="BEE6" s="297"/>
      <c r="BEF6" s="297"/>
      <c r="BEG6" s="297"/>
      <c r="BEH6" s="297"/>
      <c r="BEI6" s="297"/>
      <c r="BEJ6" s="297"/>
      <c r="BEK6" s="297"/>
      <c r="BEL6" s="297"/>
      <c r="BEM6" s="297"/>
      <c r="BEN6" s="297"/>
      <c r="BEO6" s="297"/>
      <c r="BEP6" s="297"/>
      <c r="BEQ6" s="297"/>
      <c r="BER6" s="297"/>
      <c r="BES6" s="297"/>
      <c r="BET6" s="297"/>
      <c r="BEU6" s="297"/>
      <c r="BEV6" s="297"/>
      <c r="BEW6" s="297"/>
      <c r="BEX6" s="297"/>
      <c r="BEY6" s="297"/>
      <c r="BEZ6" s="297"/>
      <c r="BFA6" s="297"/>
      <c r="BFB6" s="297"/>
      <c r="BFC6" s="297"/>
      <c r="BFD6" s="297"/>
      <c r="BFE6" s="297"/>
      <c r="BFF6" s="297"/>
      <c r="BFG6" s="297"/>
      <c r="BFH6" s="297"/>
      <c r="BFI6" s="297"/>
      <c r="BFJ6" s="297"/>
      <c r="BFK6" s="297"/>
      <c r="BFL6" s="297"/>
      <c r="BFM6" s="297"/>
      <c r="BFN6" s="297"/>
      <c r="BFO6" s="297"/>
      <c r="BFP6" s="297"/>
      <c r="BFQ6" s="297"/>
      <c r="BFR6" s="297"/>
      <c r="BFS6" s="297"/>
      <c r="BFT6" s="297"/>
      <c r="BFU6" s="297"/>
      <c r="BFV6" s="297"/>
      <c r="BFW6" s="297"/>
      <c r="BFX6" s="297"/>
      <c r="BFY6" s="297"/>
      <c r="BFZ6" s="297"/>
      <c r="BGA6" s="297"/>
      <c r="BGB6" s="297"/>
      <c r="BGC6" s="297"/>
      <c r="BGD6" s="297"/>
      <c r="BGE6" s="297"/>
      <c r="BGF6" s="297"/>
      <c r="BGG6" s="297"/>
      <c r="BGH6" s="297"/>
      <c r="BGI6" s="297"/>
      <c r="BGJ6" s="297"/>
      <c r="BGK6" s="297"/>
      <c r="BGL6" s="297"/>
      <c r="BGM6" s="297"/>
      <c r="BGN6" s="297"/>
      <c r="BGO6" s="297"/>
      <c r="BGP6" s="297"/>
      <c r="BGQ6" s="297"/>
      <c r="BGR6" s="297"/>
      <c r="BGS6" s="297"/>
      <c r="BGT6" s="297"/>
      <c r="BGU6" s="297"/>
      <c r="BGV6" s="297"/>
      <c r="BGW6" s="297"/>
      <c r="BGX6" s="297"/>
      <c r="BGY6" s="297"/>
      <c r="BGZ6" s="297"/>
      <c r="BHA6" s="297"/>
      <c r="BHB6" s="297"/>
      <c r="BHC6" s="297"/>
      <c r="BHD6" s="297"/>
      <c r="BHE6" s="297"/>
      <c r="BHF6" s="297"/>
      <c r="BHG6" s="297"/>
      <c r="BHH6" s="297"/>
      <c r="BHI6" s="297"/>
      <c r="BHJ6" s="297"/>
      <c r="BHK6" s="297"/>
      <c r="BHL6" s="297"/>
      <c r="BHM6" s="297"/>
      <c r="BHN6" s="297"/>
      <c r="BHO6" s="297"/>
      <c r="BHP6" s="297"/>
      <c r="BHQ6" s="297"/>
      <c r="BHR6" s="297"/>
      <c r="BHS6" s="297"/>
      <c r="BHT6" s="297"/>
      <c r="BHU6" s="297"/>
      <c r="BHV6" s="297"/>
      <c r="BHW6" s="297"/>
      <c r="BHX6" s="297"/>
      <c r="BHY6" s="297"/>
      <c r="BHZ6" s="297"/>
      <c r="BIA6" s="297"/>
      <c r="BIB6" s="297"/>
      <c r="BIC6" s="297"/>
      <c r="BID6" s="297"/>
      <c r="BIE6" s="297"/>
      <c r="BIF6" s="297"/>
      <c r="BIG6" s="297"/>
      <c r="BIH6" s="297"/>
      <c r="BII6" s="297"/>
      <c r="BIJ6" s="297"/>
      <c r="BIK6" s="297"/>
      <c r="BIL6" s="297"/>
      <c r="BIM6" s="297"/>
      <c r="BIN6" s="297"/>
      <c r="BIO6" s="297"/>
      <c r="BIP6" s="297"/>
      <c r="BIQ6" s="297"/>
      <c r="BIR6" s="297"/>
      <c r="BIS6" s="297"/>
      <c r="BIT6" s="297"/>
      <c r="BIU6" s="297"/>
      <c r="BIV6" s="297"/>
      <c r="BIW6" s="297"/>
      <c r="BIX6" s="297"/>
      <c r="BIY6" s="297"/>
      <c r="BIZ6" s="297"/>
      <c r="BJA6" s="297"/>
      <c r="BJB6" s="297"/>
      <c r="BJC6" s="297"/>
      <c r="BJD6" s="297"/>
      <c r="BJE6" s="297"/>
      <c r="BJF6" s="297"/>
      <c r="BJG6" s="297"/>
      <c r="BJH6" s="297"/>
      <c r="BJI6" s="297"/>
      <c r="BJJ6" s="297"/>
      <c r="BJK6" s="297"/>
      <c r="BJL6" s="297"/>
      <c r="BJM6" s="297"/>
      <c r="BJN6" s="297"/>
      <c r="BJO6" s="297"/>
      <c r="BJP6" s="297"/>
      <c r="BJQ6" s="297"/>
      <c r="BJR6" s="297"/>
      <c r="BJS6" s="297"/>
      <c r="BJT6" s="297"/>
      <c r="BJU6" s="297"/>
      <c r="BJV6" s="297"/>
      <c r="BJW6" s="297"/>
      <c r="BJX6" s="297"/>
      <c r="BJY6" s="297"/>
      <c r="BJZ6" s="297"/>
      <c r="BKA6" s="297"/>
      <c r="BKB6" s="297"/>
      <c r="BKC6" s="297"/>
      <c r="BKD6" s="297"/>
      <c r="BKE6" s="297"/>
      <c r="BKF6" s="297"/>
      <c r="BKG6" s="297"/>
      <c r="BKH6" s="297"/>
      <c r="BKI6" s="297"/>
      <c r="BKJ6" s="297"/>
      <c r="BKK6" s="297"/>
      <c r="BKL6" s="297"/>
      <c r="BKM6" s="297"/>
      <c r="BKN6" s="297"/>
      <c r="BKO6" s="297"/>
      <c r="BKP6" s="297"/>
      <c r="BKQ6" s="297"/>
      <c r="BKR6" s="297"/>
      <c r="BKS6" s="297"/>
      <c r="BKT6" s="297"/>
      <c r="BKU6" s="297"/>
      <c r="BKV6" s="297"/>
      <c r="BKW6" s="297"/>
      <c r="BKX6" s="297"/>
      <c r="BKY6" s="297"/>
      <c r="BKZ6" s="297"/>
      <c r="BLA6" s="297"/>
      <c r="BLB6" s="297"/>
      <c r="BLC6" s="297"/>
      <c r="BLD6" s="297"/>
      <c r="BLE6" s="297"/>
      <c r="BLF6" s="297"/>
      <c r="BLG6" s="297"/>
      <c r="BLH6" s="297"/>
      <c r="BLI6" s="297"/>
      <c r="BLJ6" s="297"/>
      <c r="BLK6" s="297"/>
      <c r="BLL6" s="297"/>
      <c r="BLM6" s="297"/>
      <c r="BLN6" s="297"/>
      <c r="BLO6" s="297"/>
      <c r="BLP6" s="297"/>
      <c r="BLQ6" s="297"/>
      <c r="BLR6" s="297"/>
      <c r="BLS6" s="297"/>
      <c r="BLT6" s="297"/>
      <c r="BLU6" s="297"/>
      <c r="BLV6" s="297"/>
      <c r="BLW6" s="297"/>
      <c r="BLX6" s="297"/>
      <c r="BLY6" s="297"/>
      <c r="BLZ6" s="297"/>
      <c r="BMA6" s="297"/>
      <c r="BMB6" s="297"/>
      <c r="BMC6" s="297"/>
      <c r="BMD6" s="297"/>
      <c r="BME6" s="297"/>
      <c r="BMF6" s="297"/>
      <c r="BMG6" s="297"/>
      <c r="BMH6" s="297"/>
      <c r="BMI6" s="297"/>
      <c r="BMJ6" s="297"/>
      <c r="BMK6" s="297"/>
      <c r="BML6" s="297"/>
      <c r="BMM6" s="297"/>
      <c r="BMN6" s="297"/>
      <c r="BMO6" s="297"/>
      <c r="BMP6" s="297"/>
      <c r="BMQ6" s="297"/>
      <c r="BMR6" s="297"/>
      <c r="BMS6" s="297"/>
      <c r="BMT6" s="297"/>
      <c r="BMU6" s="297"/>
      <c r="BMV6" s="297"/>
      <c r="BMW6" s="297"/>
      <c r="BMX6" s="297"/>
      <c r="BMY6" s="297"/>
      <c r="BMZ6" s="297"/>
      <c r="BNA6" s="297"/>
      <c r="BNB6" s="297"/>
      <c r="BNC6" s="297"/>
      <c r="BND6" s="297"/>
      <c r="BNE6" s="297"/>
      <c r="BNF6" s="297"/>
      <c r="BNG6" s="297"/>
      <c r="BNH6" s="297"/>
      <c r="BNI6" s="297"/>
      <c r="BNJ6" s="297"/>
      <c r="BNK6" s="297"/>
      <c r="BNL6" s="297"/>
      <c r="BNM6" s="297"/>
      <c r="BNN6" s="297"/>
      <c r="BNO6" s="297"/>
      <c r="BNP6" s="297"/>
      <c r="BNQ6" s="297"/>
      <c r="BNR6" s="297"/>
      <c r="BNS6" s="297"/>
      <c r="BNT6" s="297"/>
      <c r="BNU6" s="297"/>
      <c r="BNV6" s="297"/>
      <c r="BNW6" s="297"/>
      <c r="BNX6" s="297"/>
      <c r="BNY6" s="297"/>
      <c r="BNZ6" s="297"/>
      <c r="BOA6" s="297"/>
      <c r="BOB6" s="297"/>
      <c r="BOC6" s="297"/>
      <c r="BOD6" s="297"/>
      <c r="BOE6" s="297"/>
      <c r="BOF6" s="297"/>
      <c r="BOG6" s="297"/>
      <c r="BOH6" s="297"/>
      <c r="BOI6" s="297"/>
      <c r="BOJ6" s="297"/>
      <c r="BOK6" s="297"/>
      <c r="BOL6" s="297"/>
      <c r="BOM6" s="297"/>
      <c r="BON6" s="297"/>
      <c r="BOO6" s="297"/>
      <c r="BOP6" s="297"/>
      <c r="BOQ6" s="297"/>
      <c r="BOR6" s="297"/>
      <c r="BOS6" s="297"/>
      <c r="BOT6" s="297"/>
      <c r="BOU6" s="297"/>
      <c r="BOV6" s="297"/>
      <c r="BOW6" s="297"/>
      <c r="BOX6" s="297"/>
      <c r="BOY6" s="297"/>
      <c r="BOZ6" s="297"/>
      <c r="BPA6" s="297"/>
      <c r="BPB6" s="297"/>
      <c r="BPC6" s="297"/>
      <c r="BPD6" s="297"/>
      <c r="BPE6" s="297"/>
      <c r="BPF6" s="297"/>
      <c r="BPG6" s="297"/>
      <c r="BPH6" s="297"/>
      <c r="BPI6" s="297"/>
      <c r="BPJ6" s="297"/>
      <c r="BPK6" s="297"/>
      <c r="BPL6" s="297"/>
      <c r="BPM6" s="297"/>
      <c r="BPN6" s="297"/>
      <c r="BPO6" s="297"/>
      <c r="BPP6" s="297"/>
      <c r="BPQ6" s="297"/>
      <c r="BPR6" s="297"/>
      <c r="BPS6" s="297"/>
      <c r="BPT6" s="297"/>
      <c r="BPU6" s="297"/>
      <c r="BPV6" s="297"/>
      <c r="BPW6" s="297"/>
      <c r="BPX6" s="297"/>
      <c r="BPY6" s="297"/>
      <c r="BPZ6" s="297"/>
      <c r="BQA6" s="297"/>
      <c r="BQB6" s="297"/>
      <c r="BQC6" s="297"/>
      <c r="BQD6" s="297"/>
      <c r="BQE6" s="297"/>
      <c r="BQF6" s="297"/>
      <c r="BQG6" s="297"/>
      <c r="BQH6" s="297"/>
      <c r="BQI6" s="297"/>
      <c r="BQJ6" s="297"/>
      <c r="BQK6" s="297"/>
      <c r="BQL6" s="297"/>
      <c r="BQM6" s="297"/>
      <c r="BQN6" s="297"/>
      <c r="BQO6" s="297"/>
      <c r="BQP6" s="297"/>
      <c r="BQQ6" s="297"/>
      <c r="BQR6" s="297"/>
      <c r="BQS6" s="297"/>
      <c r="BQT6" s="297"/>
      <c r="BQU6" s="297"/>
      <c r="BQV6" s="297"/>
      <c r="BQW6" s="297"/>
      <c r="BQX6" s="297"/>
      <c r="BQY6" s="297"/>
      <c r="BQZ6" s="297"/>
      <c r="BRA6" s="297"/>
      <c r="BRB6" s="297"/>
      <c r="BRC6" s="297"/>
      <c r="BRD6" s="297"/>
      <c r="BRE6" s="297"/>
      <c r="BRF6" s="297"/>
      <c r="BRG6" s="297"/>
      <c r="BRH6" s="297"/>
      <c r="BRI6" s="297"/>
      <c r="BRJ6" s="297"/>
      <c r="BRK6" s="297"/>
      <c r="BRL6" s="297"/>
      <c r="BRM6" s="297"/>
      <c r="BRN6" s="297"/>
      <c r="BRO6" s="297"/>
      <c r="BRP6" s="297"/>
      <c r="BRQ6" s="297"/>
      <c r="BRR6" s="297"/>
      <c r="BRS6" s="297"/>
      <c r="BRT6" s="297"/>
      <c r="BRU6" s="297"/>
      <c r="BRV6" s="297"/>
      <c r="BRW6" s="297"/>
      <c r="BRX6" s="297"/>
      <c r="BRY6" s="297"/>
      <c r="BRZ6" s="297"/>
      <c r="BSA6" s="297"/>
      <c r="BSB6" s="297"/>
      <c r="BSC6" s="297"/>
      <c r="BSD6" s="297"/>
      <c r="BSE6" s="297"/>
      <c r="BSF6" s="297"/>
      <c r="BSG6" s="297"/>
      <c r="BSH6" s="297"/>
      <c r="BSI6" s="297"/>
      <c r="BSJ6" s="297"/>
      <c r="BSK6" s="297"/>
      <c r="BSL6" s="297"/>
      <c r="BSM6" s="297"/>
      <c r="BSN6" s="297"/>
      <c r="BSO6" s="297"/>
      <c r="BSP6" s="297"/>
      <c r="BSQ6" s="297"/>
      <c r="BSR6" s="297"/>
      <c r="BSS6" s="297"/>
      <c r="BST6" s="297"/>
      <c r="BSU6" s="297"/>
      <c r="BSV6" s="297"/>
      <c r="BSW6" s="297"/>
      <c r="BSX6" s="297"/>
      <c r="BSY6" s="297"/>
      <c r="BSZ6" s="297"/>
      <c r="BTA6" s="297"/>
      <c r="BTB6" s="297"/>
      <c r="BTC6" s="297"/>
      <c r="BTD6" s="297"/>
      <c r="BTE6" s="297"/>
      <c r="BTF6" s="297"/>
      <c r="BTG6" s="297"/>
      <c r="BTH6" s="297"/>
      <c r="BTI6" s="297"/>
      <c r="BTJ6" s="297"/>
      <c r="BTK6" s="297"/>
      <c r="BTL6" s="297"/>
      <c r="BTM6" s="297"/>
      <c r="BTN6" s="297"/>
      <c r="BTO6" s="297"/>
      <c r="BTP6" s="297"/>
      <c r="BTQ6" s="297"/>
      <c r="BTR6" s="297"/>
      <c r="BTS6" s="297"/>
      <c r="BTT6" s="297"/>
      <c r="BTU6" s="297"/>
      <c r="BTV6" s="297"/>
      <c r="BTW6" s="297"/>
      <c r="BTX6" s="297"/>
      <c r="BTY6" s="297"/>
      <c r="BTZ6" s="297"/>
      <c r="BUA6" s="297"/>
      <c r="BUB6" s="297"/>
      <c r="BUC6" s="297"/>
      <c r="BUD6" s="297"/>
      <c r="BUE6" s="297"/>
      <c r="BUF6" s="297"/>
      <c r="BUG6" s="297"/>
      <c r="BUH6" s="297"/>
      <c r="BUI6" s="297"/>
      <c r="BUJ6" s="297"/>
      <c r="BUK6" s="297"/>
      <c r="BUL6" s="297"/>
      <c r="BUM6" s="297"/>
      <c r="BUN6" s="297"/>
      <c r="BUO6" s="297"/>
      <c r="BUP6" s="297"/>
      <c r="BUQ6" s="297"/>
      <c r="BUR6" s="297"/>
      <c r="BUS6" s="297"/>
      <c r="BUT6" s="297"/>
      <c r="BUU6" s="297"/>
      <c r="BUV6" s="297"/>
      <c r="BUW6" s="297"/>
      <c r="BUX6" s="297"/>
      <c r="BUY6" s="297"/>
      <c r="BUZ6" s="297"/>
      <c r="BVA6" s="297"/>
      <c r="BVB6" s="297"/>
      <c r="BVC6" s="297"/>
      <c r="BVD6" s="297"/>
      <c r="BVE6" s="297"/>
      <c r="BVF6" s="297"/>
      <c r="BVG6" s="297"/>
      <c r="BVH6" s="297"/>
      <c r="BVI6" s="297"/>
      <c r="BVJ6" s="297"/>
      <c r="BVK6" s="297"/>
      <c r="BVL6" s="297"/>
      <c r="BVM6" s="297"/>
      <c r="BVN6" s="297"/>
      <c r="BVO6" s="297"/>
      <c r="BVP6" s="297"/>
      <c r="BVQ6" s="297"/>
      <c r="BVR6" s="297"/>
      <c r="BVS6" s="297"/>
      <c r="BVT6" s="297"/>
      <c r="BVU6" s="297"/>
      <c r="BVV6" s="297"/>
      <c r="BVW6" s="297"/>
      <c r="BVX6" s="297"/>
      <c r="BVY6" s="297"/>
      <c r="BVZ6" s="297"/>
      <c r="BWA6" s="297"/>
      <c r="BWB6" s="297"/>
      <c r="BWC6" s="297"/>
      <c r="BWD6" s="297"/>
      <c r="BWE6" s="297"/>
      <c r="BWF6" s="297"/>
      <c r="BWG6" s="297"/>
      <c r="BWH6" s="297"/>
      <c r="BWI6" s="297"/>
      <c r="BWJ6" s="297"/>
      <c r="BWK6" s="297"/>
      <c r="BWL6" s="297"/>
      <c r="BWM6" s="297"/>
      <c r="BWN6" s="297"/>
      <c r="BWO6" s="297"/>
      <c r="BWP6" s="297"/>
      <c r="BWQ6" s="297"/>
      <c r="BWR6" s="297"/>
      <c r="BWS6" s="297"/>
      <c r="BWT6" s="297"/>
      <c r="BWU6" s="297"/>
      <c r="BWV6" s="297"/>
      <c r="BWW6" s="297"/>
      <c r="BWX6" s="297"/>
      <c r="BWY6" s="297"/>
      <c r="BWZ6" s="297"/>
      <c r="BXA6" s="297"/>
      <c r="BXB6" s="297"/>
      <c r="BXC6" s="297"/>
      <c r="BXD6" s="297"/>
      <c r="BXE6" s="297"/>
      <c r="BXF6" s="297"/>
      <c r="BXG6" s="297"/>
      <c r="BXH6" s="297"/>
      <c r="BXI6" s="297"/>
      <c r="BXJ6" s="297"/>
      <c r="BXK6" s="297"/>
      <c r="BXL6" s="297"/>
      <c r="BXM6" s="297"/>
      <c r="BXN6" s="297"/>
      <c r="BXO6" s="297"/>
      <c r="BXP6" s="297"/>
      <c r="BXQ6" s="297"/>
      <c r="BXR6" s="297"/>
      <c r="BXS6" s="297"/>
      <c r="BXT6" s="297"/>
      <c r="BXU6" s="297"/>
      <c r="BXV6" s="297"/>
      <c r="BXW6" s="297"/>
      <c r="BXX6" s="297"/>
      <c r="BXY6" s="297"/>
      <c r="BXZ6" s="297"/>
      <c r="BYA6" s="297"/>
      <c r="BYB6" s="297"/>
      <c r="BYC6" s="297"/>
      <c r="BYD6" s="297"/>
      <c r="BYE6" s="297"/>
      <c r="BYF6" s="297"/>
      <c r="BYG6" s="297"/>
      <c r="BYH6" s="297"/>
      <c r="BYI6" s="297"/>
      <c r="BYJ6" s="297"/>
      <c r="BYK6" s="297"/>
      <c r="BYL6" s="297"/>
      <c r="BYM6" s="297"/>
      <c r="BYN6" s="297"/>
      <c r="BYO6" s="297"/>
      <c r="BYP6" s="297"/>
      <c r="BYQ6" s="297"/>
      <c r="BYR6" s="297"/>
      <c r="BYS6" s="297"/>
      <c r="BYT6" s="297"/>
      <c r="BYU6" s="297"/>
      <c r="BYV6" s="297"/>
      <c r="BYW6" s="297"/>
      <c r="BYX6" s="297"/>
      <c r="BYY6" s="297"/>
      <c r="BYZ6" s="297"/>
      <c r="BZA6" s="297"/>
      <c r="BZB6" s="297"/>
      <c r="BZC6" s="297"/>
      <c r="BZD6" s="297"/>
      <c r="BZE6" s="297"/>
      <c r="BZF6" s="297"/>
      <c r="BZG6" s="297"/>
      <c r="BZH6" s="297"/>
      <c r="BZI6" s="297"/>
      <c r="BZJ6" s="297"/>
      <c r="BZK6" s="297"/>
      <c r="BZL6" s="297"/>
      <c r="BZM6" s="297"/>
      <c r="BZN6" s="297"/>
      <c r="BZO6" s="297"/>
      <c r="BZP6" s="297"/>
      <c r="BZQ6" s="297"/>
      <c r="BZR6" s="297"/>
      <c r="BZS6" s="297"/>
      <c r="BZT6" s="297"/>
      <c r="BZU6" s="297"/>
      <c r="BZV6" s="297"/>
      <c r="BZW6" s="297"/>
      <c r="BZX6" s="297"/>
      <c r="BZY6" s="297"/>
      <c r="BZZ6" s="297"/>
      <c r="CAA6" s="297"/>
      <c r="CAB6" s="297"/>
      <c r="CAC6" s="297"/>
      <c r="CAD6" s="297"/>
      <c r="CAE6" s="297"/>
      <c r="CAF6" s="297"/>
      <c r="CAG6" s="297"/>
      <c r="CAH6" s="297"/>
      <c r="CAI6" s="297"/>
      <c r="CAJ6" s="297"/>
      <c r="CAK6" s="297"/>
      <c r="CAL6" s="297"/>
      <c r="CAM6" s="297"/>
      <c r="CAN6" s="297"/>
      <c r="CAO6" s="297"/>
      <c r="CAP6" s="297"/>
      <c r="CAQ6" s="297"/>
      <c r="CAR6" s="297"/>
      <c r="CAS6" s="297"/>
      <c r="CAT6" s="297"/>
      <c r="CAU6" s="297"/>
      <c r="CAV6" s="297"/>
      <c r="CAW6" s="297"/>
      <c r="CAX6" s="297"/>
      <c r="CAY6" s="297"/>
      <c r="CAZ6" s="297"/>
      <c r="CBA6" s="297"/>
      <c r="CBB6" s="297"/>
      <c r="CBC6" s="297"/>
      <c r="CBD6" s="297"/>
      <c r="CBE6" s="297"/>
      <c r="CBF6" s="297"/>
      <c r="CBG6" s="297"/>
      <c r="CBH6" s="297"/>
      <c r="CBI6" s="297"/>
      <c r="CBJ6" s="297"/>
      <c r="CBK6" s="297"/>
      <c r="CBL6" s="297"/>
      <c r="CBM6" s="297"/>
      <c r="CBN6" s="297"/>
      <c r="CBO6" s="297"/>
      <c r="CBP6" s="297"/>
      <c r="CBQ6" s="297"/>
      <c r="CBR6" s="297"/>
      <c r="CBS6" s="297"/>
      <c r="CBT6" s="297"/>
      <c r="CBU6" s="297"/>
      <c r="CBV6" s="297"/>
      <c r="CBW6" s="297"/>
      <c r="CBX6" s="297"/>
      <c r="CBY6" s="297"/>
      <c r="CBZ6" s="297"/>
      <c r="CCA6" s="297"/>
      <c r="CCB6" s="297"/>
      <c r="CCC6" s="297"/>
      <c r="CCD6" s="297"/>
      <c r="CCE6" s="297"/>
      <c r="CCF6" s="297"/>
      <c r="CCG6" s="297"/>
      <c r="CCH6" s="297"/>
      <c r="CCI6" s="297"/>
      <c r="CCJ6" s="297"/>
      <c r="CCK6" s="297"/>
      <c r="CCL6" s="297"/>
      <c r="CCM6" s="297"/>
      <c r="CCN6" s="297"/>
      <c r="CCO6" s="297"/>
      <c r="CCP6" s="297"/>
      <c r="CCQ6" s="297"/>
      <c r="CCR6" s="297"/>
      <c r="CCS6" s="297"/>
      <c r="CCT6" s="297"/>
      <c r="CCU6" s="297"/>
      <c r="CCV6" s="297"/>
      <c r="CCW6" s="297"/>
      <c r="CCX6" s="297"/>
      <c r="CCY6" s="297"/>
      <c r="CCZ6" s="297"/>
      <c r="CDA6" s="297"/>
      <c r="CDB6" s="297"/>
      <c r="CDC6" s="297"/>
      <c r="CDD6" s="297"/>
      <c r="CDE6" s="297"/>
      <c r="CDF6" s="297"/>
      <c r="CDG6" s="297"/>
      <c r="CDH6" s="297"/>
      <c r="CDI6" s="297"/>
      <c r="CDJ6" s="297"/>
      <c r="CDK6" s="297"/>
      <c r="CDL6" s="297"/>
      <c r="CDM6" s="297"/>
      <c r="CDN6" s="297"/>
      <c r="CDO6" s="297"/>
      <c r="CDP6" s="297"/>
      <c r="CDQ6" s="297"/>
      <c r="CDR6" s="297"/>
      <c r="CDS6" s="297"/>
      <c r="CDT6" s="297"/>
      <c r="CDU6" s="297"/>
      <c r="CDV6" s="297"/>
      <c r="CDW6" s="297"/>
      <c r="CDX6" s="297"/>
      <c r="CDY6" s="297"/>
      <c r="CDZ6" s="297"/>
      <c r="CEA6" s="297"/>
      <c r="CEB6" s="297"/>
      <c r="CEC6" s="297"/>
      <c r="CED6" s="297"/>
      <c r="CEE6" s="297"/>
      <c r="CEF6" s="297"/>
      <c r="CEG6" s="297"/>
      <c r="CEH6" s="297"/>
      <c r="CEI6" s="297"/>
      <c r="CEJ6" s="297"/>
      <c r="CEK6" s="297"/>
      <c r="CEL6" s="297"/>
      <c r="CEM6" s="297"/>
      <c r="CEN6" s="297"/>
      <c r="CEO6" s="297"/>
      <c r="CEP6" s="297"/>
      <c r="CEQ6" s="297"/>
      <c r="CER6" s="297"/>
      <c r="CES6" s="297"/>
      <c r="CET6" s="297"/>
      <c r="CEU6" s="297"/>
      <c r="CEV6" s="297"/>
      <c r="CEW6" s="297"/>
      <c r="CEX6" s="297"/>
      <c r="CEY6" s="297"/>
      <c r="CEZ6" s="297"/>
      <c r="CFA6" s="297"/>
      <c r="CFB6" s="297"/>
      <c r="CFC6" s="297"/>
      <c r="CFD6" s="297"/>
      <c r="CFE6" s="297"/>
      <c r="CFF6" s="297"/>
      <c r="CFG6" s="297"/>
      <c r="CFH6" s="297"/>
      <c r="CFI6" s="297"/>
      <c r="CFJ6" s="297"/>
      <c r="CFK6" s="297"/>
      <c r="CFL6" s="297"/>
      <c r="CFM6" s="297"/>
      <c r="CFN6" s="297"/>
      <c r="CFO6" s="297"/>
      <c r="CFP6" s="297"/>
      <c r="CFQ6" s="297"/>
      <c r="CFR6" s="297"/>
      <c r="CFS6" s="297"/>
      <c r="CFT6" s="297"/>
      <c r="CFU6" s="297"/>
      <c r="CFV6" s="297"/>
      <c r="CFW6" s="297"/>
      <c r="CFX6" s="297"/>
      <c r="CFY6" s="297"/>
      <c r="CFZ6" s="297"/>
      <c r="CGA6" s="297"/>
      <c r="CGB6" s="297"/>
      <c r="CGC6" s="297"/>
      <c r="CGD6" s="297"/>
      <c r="CGE6" s="297"/>
      <c r="CGF6" s="297"/>
      <c r="CGG6" s="297"/>
      <c r="CGH6" s="297"/>
      <c r="CGI6" s="297"/>
      <c r="CGJ6" s="297"/>
      <c r="CGK6" s="297"/>
      <c r="CGL6" s="297"/>
      <c r="CGM6" s="297"/>
      <c r="CGN6" s="297"/>
      <c r="CGO6" s="297"/>
      <c r="CGP6" s="297"/>
      <c r="CGQ6" s="297"/>
      <c r="CGR6" s="297"/>
      <c r="CGS6" s="297"/>
      <c r="CGT6" s="297"/>
      <c r="CGU6" s="297"/>
      <c r="CGV6" s="297"/>
      <c r="CGW6" s="297"/>
      <c r="CGX6" s="297"/>
      <c r="CGY6" s="297"/>
      <c r="CGZ6" s="297"/>
      <c r="CHA6" s="297"/>
      <c r="CHB6" s="297"/>
      <c r="CHC6" s="297"/>
      <c r="CHD6" s="297"/>
      <c r="CHE6" s="297"/>
      <c r="CHF6" s="297"/>
      <c r="CHG6" s="297"/>
      <c r="CHH6" s="297"/>
      <c r="CHI6" s="297"/>
      <c r="CHJ6" s="297"/>
      <c r="CHK6" s="297"/>
      <c r="CHL6" s="297"/>
      <c r="CHM6" s="297"/>
      <c r="CHN6" s="297"/>
      <c r="CHO6" s="297"/>
      <c r="CHP6" s="297"/>
      <c r="CHQ6" s="297"/>
      <c r="CHR6" s="297"/>
      <c r="CHS6" s="297"/>
      <c r="CHT6" s="297"/>
      <c r="CHU6" s="297"/>
      <c r="CHV6" s="297"/>
      <c r="CHW6" s="297"/>
      <c r="CHX6" s="297"/>
      <c r="CHY6" s="297"/>
      <c r="CHZ6" s="297"/>
      <c r="CIA6" s="297"/>
      <c r="CIB6" s="297"/>
      <c r="CIC6" s="297"/>
      <c r="CID6" s="297"/>
      <c r="CIE6" s="297"/>
      <c r="CIF6" s="297"/>
      <c r="CIG6" s="297"/>
      <c r="CIH6" s="297"/>
      <c r="CII6" s="297"/>
      <c r="CIJ6" s="297"/>
      <c r="CIK6" s="297"/>
      <c r="CIL6" s="297"/>
      <c r="CIM6" s="297"/>
      <c r="CIN6" s="297"/>
      <c r="CIO6" s="297"/>
      <c r="CIP6" s="297"/>
      <c r="CIQ6" s="297"/>
      <c r="CIR6" s="297"/>
      <c r="CIS6" s="297"/>
      <c r="CIT6" s="297"/>
      <c r="CIU6" s="297"/>
      <c r="CIV6" s="297"/>
      <c r="CIW6" s="297"/>
      <c r="CIX6" s="297"/>
      <c r="CIY6" s="297"/>
      <c r="CIZ6" s="297"/>
      <c r="CJA6" s="297"/>
      <c r="CJB6" s="297"/>
      <c r="CJC6" s="297"/>
      <c r="CJD6" s="297"/>
      <c r="CJE6" s="297"/>
      <c r="CJF6" s="297"/>
      <c r="CJG6" s="297"/>
      <c r="CJH6" s="297"/>
      <c r="CJI6" s="297"/>
      <c r="CJJ6" s="297"/>
      <c r="CJK6" s="297"/>
      <c r="CJL6" s="297"/>
      <c r="CJM6" s="297"/>
      <c r="CJN6" s="297"/>
      <c r="CJO6" s="297"/>
      <c r="CJP6" s="297"/>
      <c r="CJQ6" s="297"/>
      <c r="CJR6" s="297"/>
      <c r="CJS6" s="297"/>
      <c r="CJT6" s="297"/>
      <c r="CJU6" s="297"/>
      <c r="CJV6" s="297"/>
      <c r="CJW6" s="297"/>
      <c r="CJX6" s="297"/>
      <c r="CJY6" s="297"/>
      <c r="CJZ6" s="297"/>
      <c r="CKA6" s="297"/>
      <c r="CKB6" s="297"/>
      <c r="CKC6" s="297"/>
      <c r="CKD6" s="297"/>
      <c r="CKE6" s="297"/>
      <c r="CKF6" s="297"/>
      <c r="CKG6" s="297"/>
      <c r="CKH6" s="297"/>
      <c r="CKI6" s="297"/>
      <c r="CKJ6" s="297"/>
      <c r="CKK6" s="297"/>
      <c r="CKL6" s="297"/>
      <c r="CKM6" s="297"/>
      <c r="CKN6" s="297"/>
      <c r="CKO6" s="297"/>
      <c r="CKP6" s="297"/>
      <c r="CKQ6" s="297"/>
      <c r="CKR6" s="297"/>
      <c r="CKS6" s="297"/>
      <c r="CKT6" s="297"/>
      <c r="CKU6" s="297"/>
      <c r="CKV6" s="297"/>
      <c r="CKW6" s="297"/>
      <c r="CKX6" s="297"/>
      <c r="CKY6" s="297"/>
      <c r="CKZ6" s="297"/>
      <c r="CLA6" s="297"/>
      <c r="CLB6" s="297"/>
      <c r="CLC6" s="297"/>
      <c r="CLD6" s="297"/>
      <c r="CLE6" s="297"/>
      <c r="CLF6" s="297"/>
      <c r="CLG6" s="297"/>
      <c r="CLH6" s="297"/>
      <c r="CLI6" s="297"/>
      <c r="CLJ6" s="297"/>
      <c r="CLK6" s="297"/>
      <c r="CLL6" s="297"/>
      <c r="CLM6" s="297"/>
      <c r="CLN6" s="297"/>
      <c r="CLO6" s="297"/>
      <c r="CLP6" s="297"/>
      <c r="CLQ6" s="297"/>
      <c r="CLR6" s="297"/>
      <c r="CLS6" s="297"/>
      <c r="CLT6" s="297"/>
      <c r="CLU6" s="297"/>
      <c r="CLV6" s="297"/>
      <c r="CLW6" s="297"/>
      <c r="CLX6" s="297"/>
      <c r="CLY6" s="297"/>
      <c r="CLZ6" s="297"/>
      <c r="CMA6" s="297"/>
      <c r="CMB6" s="297"/>
      <c r="CMC6" s="297"/>
      <c r="CMD6" s="297"/>
      <c r="CME6" s="297"/>
      <c r="CMF6" s="297"/>
      <c r="CMG6" s="297"/>
      <c r="CMH6" s="297"/>
      <c r="CMI6" s="297"/>
      <c r="CMJ6" s="297"/>
      <c r="CMK6" s="297"/>
      <c r="CML6" s="297"/>
      <c r="CMM6" s="297"/>
      <c r="CMN6" s="297"/>
      <c r="CMO6" s="297"/>
      <c r="CMP6" s="297"/>
      <c r="CMQ6" s="297"/>
      <c r="CMR6" s="297"/>
      <c r="CMS6" s="297"/>
      <c r="CMT6" s="297"/>
      <c r="CMU6" s="297"/>
      <c r="CMV6" s="297"/>
      <c r="CMW6" s="297"/>
      <c r="CMX6" s="297"/>
      <c r="CMY6" s="297"/>
      <c r="CMZ6" s="297"/>
      <c r="CNA6" s="297"/>
      <c r="CNB6" s="297"/>
      <c r="CNC6" s="297"/>
      <c r="CND6" s="297"/>
      <c r="CNE6" s="297"/>
      <c r="CNF6" s="297"/>
      <c r="CNG6" s="297"/>
      <c r="CNH6" s="297"/>
      <c r="CNI6" s="297"/>
      <c r="CNJ6" s="297"/>
      <c r="CNK6" s="297"/>
      <c r="CNL6" s="297"/>
      <c r="CNM6" s="297"/>
      <c r="CNN6" s="297"/>
      <c r="CNO6" s="297"/>
      <c r="CNP6" s="297"/>
      <c r="CNQ6" s="297"/>
      <c r="CNR6" s="297"/>
      <c r="CNS6" s="297"/>
      <c r="CNT6" s="297"/>
      <c r="CNU6" s="297"/>
      <c r="CNV6" s="297"/>
      <c r="CNW6" s="297"/>
      <c r="CNX6" s="297"/>
      <c r="CNY6" s="297"/>
      <c r="CNZ6" s="297"/>
      <c r="COA6" s="297"/>
      <c r="COB6" s="297"/>
      <c r="COC6" s="297"/>
      <c r="COD6" s="297"/>
      <c r="COE6" s="297"/>
      <c r="COF6" s="297"/>
      <c r="COG6" s="297"/>
      <c r="COH6" s="297"/>
      <c r="COI6" s="297"/>
      <c r="COJ6" s="297"/>
      <c r="COK6" s="297"/>
      <c r="COL6" s="297"/>
      <c r="COM6" s="297"/>
      <c r="CON6" s="297"/>
      <c r="COO6" s="297"/>
      <c r="COP6" s="297"/>
      <c r="COQ6" s="297"/>
      <c r="COR6" s="297"/>
      <c r="COS6" s="297"/>
      <c r="COT6" s="297"/>
      <c r="COU6" s="297"/>
      <c r="COV6" s="297"/>
      <c r="COW6" s="297"/>
      <c r="COX6" s="297"/>
      <c r="COY6" s="297"/>
      <c r="COZ6" s="297"/>
      <c r="CPA6" s="297"/>
      <c r="CPB6" s="297"/>
      <c r="CPC6" s="297"/>
      <c r="CPD6" s="297"/>
      <c r="CPE6" s="297"/>
      <c r="CPF6" s="297"/>
      <c r="CPG6" s="297"/>
      <c r="CPH6" s="297"/>
      <c r="CPI6" s="297"/>
      <c r="CPJ6" s="297"/>
      <c r="CPK6" s="297"/>
      <c r="CPL6" s="297"/>
      <c r="CPM6" s="297"/>
      <c r="CPN6" s="297"/>
      <c r="CPO6" s="297"/>
      <c r="CPP6" s="297"/>
      <c r="CPQ6" s="297"/>
      <c r="CPR6" s="297"/>
      <c r="CPS6" s="297"/>
      <c r="CPT6" s="297"/>
      <c r="CPU6" s="297"/>
      <c r="CPV6" s="297"/>
      <c r="CPW6" s="297"/>
      <c r="CPX6" s="297"/>
      <c r="CPY6" s="297"/>
      <c r="CPZ6" s="297"/>
      <c r="CQA6" s="297"/>
      <c r="CQB6" s="297"/>
      <c r="CQC6" s="297"/>
      <c r="CQD6" s="297"/>
      <c r="CQE6" s="297"/>
      <c r="CQF6" s="297"/>
      <c r="CQG6" s="297"/>
      <c r="CQH6" s="297"/>
      <c r="CQI6" s="297"/>
      <c r="CQJ6" s="297"/>
      <c r="CQK6" s="297"/>
      <c r="CQL6" s="297"/>
      <c r="CQM6" s="297"/>
      <c r="CQN6" s="297"/>
      <c r="CQO6" s="297"/>
      <c r="CQP6" s="297"/>
      <c r="CQQ6" s="297"/>
      <c r="CQR6" s="297"/>
      <c r="CQS6" s="297"/>
      <c r="CQT6" s="297"/>
      <c r="CQU6" s="297"/>
      <c r="CQV6" s="297"/>
      <c r="CQW6" s="297"/>
      <c r="CQX6" s="297"/>
      <c r="CQY6" s="297"/>
      <c r="CQZ6" s="297"/>
      <c r="CRA6" s="297"/>
      <c r="CRB6" s="297"/>
      <c r="CRC6" s="297"/>
      <c r="CRD6" s="297"/>
      <c r="CRE6" s="297"/>
      <c r="CRF6" s="297"/>
      <c r="CRG6" s="297"/>
      <c r="CRH6" s="297"/>
      <c r="CRI6" s="297"/>
      <c r="CRJ6" s="297"/>
      <c r="CRK6" s="297"/>
      <c r="CRL6" s="297"/>
      <c r="CRM6" s="297"/>
      <c r="CRN6" s="297"/>
      <c r="CRO6" s="297"/>
      <c r="CRP6" s="297"/>
      <c r="CRQ6" s="297"/>
      <c r="CRR6" s="297"/>
      <c r="CRS6" s="297"/>
      <c r="CRT6" s="297"/>
      <c r="CRU6" s="297"/>
      <c r="CRV6" s="297"/>
      <c r="CRW6" s="297"/>
      <c r="CRX6" s="297"/>
      <c r="CRY6" s="297"/>
      <c r="CRZ6" s="297"/>
      <c r="CSA6" s="297"/>
      <c r="CSB6" s="297"/>
      <c r="CSC6" s="297"/>
      <c r="CSD6" s="297"/>
      <c r="CSE6" s="297"/>
      <c r="CSF6" s="297"/>
      <c r="CSG6" s="297"/>
      <c r="CSH6" s="297"/>
      <c r="CSI6" s="297"/>
      <c r="CSJ6" s="297"/>
      <c r="CSK6" s="297"/>
      <c r="CSL6" s="297"/>
      <c r="CSM6" s="297"/>
      <c r="CSN6" s="297"/>
      <c r="CSO6" s="297"/>
      <c r="CSP6" s="297"/>
      <c r="CSQ6" s="297"/>
      <c r="CSR6" s="297"/>
      <c r="CSS6" s="297"/>
      <c r="CST6" s="297"/>
      <c r="CSU6" s="297"/>
      <c r="CSV6" s="297"/>
      <c r="CSW6" s="297"/>
      <c r="CSX6" s="297"/>
      <c r="CSY6" s="297"/>
      <c r="CSZ6" s="297"/>
      <c r="CTA6" s="297"/>
      <c r="CTB6" s="297"/>
      <c r="CTC6" s="297"/>
      <c r="CTD6" s="297"/>
      <c r="CTE6" s="297"/>
      <c r="CTF6" s="297"/>
      <c r="CTG6" s="297"/>
      <c r="CTH6" s="297"/>
      <c r="CTI6" s="297"/>
      <c r="CTJ6" s="297"/>
      <c r="CTK6" s="297"/>
      <c r="CTL6" s="297"/>
      <c r="CTM6" s="297"/>
      <c r="CTN6" s="297"/>
      <c r="CTO6" s="297"/>
      <c r="CTP6" s="297"/>
      <c r="CTQ6" s="297"/>
      <c r="CTR6" s="297"/>
      <c r="CTS6" s="297"/>
      <c r="CTT6" s="297"/>
      <c r="CTU6" s="297"/>
      <c r="CTV6" s="297"/>
      <c r="CTW6" s="297"/>
      <c r="CTX6" s="297"/>
      <c r="CTY6" s="297"/>
      <c r="CTZ6" s="297"/>
      <c r="CUA6" s="297"/>
      <c r="CUB6" s="297"/>
      <c r="CUC6" s="297"/>
      <c r="CUD6" s="297"/>
      <c r="CUE6" s="297"/>
      <c r="CUF6" s="297"/>
      <c r="CUG6" s="297"/>
      <c r="CUH6" s="297"/>
      <c r="CUI6" s="297"/>
      <c r="CUJ6" s="297"/>
      <c r="CUK6" s="297"/>
      <c r="CUL6" s="297"/>
      <c r="CUM6" s="297"/>
      <c r="CUN6" s="297"/>
      <c r="CUO6" s="297"/>
      <c r="CUP6" s="297"/>
      <c r="CUQ6" s="297"/>
      <c r="CUR6" s="297"/>
      <c r="CUS6" s="297"/>
      <c r="CUT6" s="297"/>
      <c r="CUU6" s="297"/>
      <c r="CUV6" s="297"/>
      <c r="CUW6" s="297"/>
      <c r="CUX6" s="297"/>
      <c r="CUY6" s="297"/>
      <c r="CUZ6" s="297"/>
      <c r="CVA6" s="297"/>
      <c r="CVB6" s="297"/>
      <c r="CVC6" s="297"/>
      <c r="CVD6" s="297"/>
      <c r="CVE6" s="297"/>
      <c r="CVF6" s="297"/>
      <c r="CVG6" s="297"/>
      <c r="CVH6" s="297"/>
      <c r="CVI6" s="297"/>
      <c r="CVJ6" s="297"/>
      <c r="CVK6" s="297"/>
      <c r="CVL6" s="297"/>
      <c r="CVM6" s="297"/>
      <c r="CVN6" s="297"/>
      <c r="CVO6" s="297"/>
      <c r="CVP6" s="297"/>
      <c r="CVQ6" s="297"/>
      <c r="CVR6" s="297"/>
      <c r="CVS6" s="297"/>
      <c r="CVT6" s="297"/>
      <c r="CVU6" s="297"/>
      <c r="CVV6" s="297"/>
      <c r="CVW6" s="297"/>
      <c r="CVX6" s="297"/>
      <c r="CVY6" s="297"/>
      <c r="CVZ6" s="297"/>
      <c r="CWA6" s="297"/>
      <c r="CWB6" s="297"/>
      <c r="CWC6" s="297"/>
      <c r="CWD6" s="297"/>
      <c r="CWE6" s="297"/>
      <c r="CWF6" s="297"/>
      <c r="CWG6" s="297"/>
      <c r="CWH6" s="297"/>
      <c r="CWI6" s="297"/>
      <c r="CWJ6" s="297"/>
      <c r="CWK6" s="297"/>
      <c r="CWL6" s="297"/>
      <c r="CWM6" s="297"/>
      <c r="CWN6" s="297"/>
      <c r="CWO6" s="297"/>
      <c r="CWP6" s="297"/>
      <c r="CWQ6" s="297"/>
      <c r="CWR6" s="297"/>
      <c r="CWS6" s="297"/>
      <c r="CWT6" s="297"/>
      <c r="CWU6" s="297"/>
      <c r="CWV6" s="297"/>
      <c r="CWW6" s="297"/>
      <c r="CWX6" s="297"/>
      <c r="CWY6" s="297"/>
      <c r="CWZ6" s="297"/>
      <c r="CXA6" s="297"/>
      <c r="CXB6" s="297"/>
      <c r="CXC6" s="297"/>
      <c r="CXD6" s="297"/>
      <c r="CXE6" s="297"/>
      <c r="CXF6" s="297"/>
      <c r="CXG6" s="297"/>
      <c r="CXH6" s="297"/>
      <c r="CXI6" s="297"/>
      <c r="CXJ6" s="297"/>
      <c r="CXK6" s="297"/>
      <c r="CXL6" s="297"/>
      <c r="CXM6" s="297"/>
      <c r="CXN6" s="297"/>
      <c r="CXO6" s="297"/>
      <c r="CXP6" s="297"/>
      <c r="CXQ6" s="297"/>
      <c r="CXR6" s="297"/>
      <c r="CXS6" s="297"/>
      <c r="CXT6" s="297"/>
      <c r="CXU6" s="297"/>
      <c r="CXV6" s="297"/>
      <c r="CXW6" s="297"/>
      <c r="CXX6" s="297"/>
      <c r="CXY6" s="297"/>
      <c r="CXZ6" s="297"/>
      <c r="CYA6" s="297"/>
      <c r="CYB6" s="297"/>
      <c r="CYC6" s="297"/>
      <c r="CYD6" s="297"/>
      <c r="CYE6" s="297"/>
      <c r="CYF6" s="297"/>
      <c r="CYG6" s="297"/>
      <c r="CYH6" s="297"/>
      <c r="CYI6" s="297"/>
      <c r="CYJ6" s="297"/>
      <c r="CYK6" s="297"/>
      <c r="CYL6" s="297"/>
      <c r="CYM6" s="297"/>
      <c r="CYN6" s="297"/>
      <c r="CYO6" s="297"/>
      <c r="CYP6" s="297"/>
      <c r="CYQ6" s="297"/>
      <c r="CYR6" s="297"/>
      <c r="CYS6" s="297"/>
      <c r="CYT6" s="297"/>
      <c r="CYU6" s="297"/>
      <c r="CYV6" s="297"/>
      <c r="CYW6" s="297"/>
      <c r="CYX6" s="297"/>
      <c r="CYY6" s="297"/>
      <c r="CYZ6" s="297"/>
      <c r="CZA6" s="297"/>
      <c r="CZB6" s="297"/>
      <c r="CZC6" s="297"/>
      <c r="CZD6" s="297"/>
      <c r="CZE6" s="297"/>
      <c r="CZF6" s="297"/>
      <c r="CZG6" s="297"/>
      <c r="CZH6" s="297"/>
      <c r="CZI6" s="297"/>
      <c r="CZJ6" s="297"/>
      <c r="CZK6" s="297"/>
      <c r="CZL6" s="297"/>
      <c r="CZM6" s="297"/>
      <c r="CZN6" s="297"/>
      <c r="CZO6" s="297"/>
      <c r="CZP6" s="297"/>
      <c r="CZQ6" s="297"/>
      <c r="CZR6" s="297"/>
      <c r="CZS6" s="297"/>
      <c r="CZT6" s="297"/>
      <c r="CZU6" s="297"/>
      <c r="CZV6" s="297"/>
      <c r="CZW6" s="297"/>
      <c r="CZX6" s="297"/>
      <c r="CZY6" s="297"/>
      <c r="CZZ6" s="297"/>
      <c r="DAA6" s="297"/>
      <c r="DAB6" s="297"/>
      <c r="DAC6" s="297"/>
      <c r="DAD6" s="297"/>
      <c r="DAE6" s="297"/>
      <c r="DAF6" s="297"/>
      <c r="DAG6" s="297"/>
      <c r="DAH6" s="297"/>
      <c r="DAI6" s="297"/>
      <c r="DAJ6" s="297"/>
      <c r="DAK6" s="297"/>
      <c r="DAL6" s="297"/>
      <c r="DAM6" s="297"/>
      <c r="DAN6" s="297"/>
      <c r="DAO6" s="297"/>
      <c r="DAP6" s="297"/>
      <c r="DAQ6" s="297"/>
      <c r="DAR6" s="297"/>
      <c r="DAS6" s="297"/>
      <c r="DAT6" s="297"/>
      <c r="DAU6" s="297"/>
      <c r="DAV6" s="297"/>
      <c r="DAW6" s="297"/>
      <c r="DAX6" s="297"/>
      <c r="DAY6" s="297"/>
      <c r="DAZ6" s="297"/>
      <c r="DBA6" s="297"/>
      <c r="DBB6" s="297"/>
      <c r="DBC6" s="297"/>
      <c r="DBD6" s="297"/>
      <c r="DBE6" s="297"/>
      <c r="DBF6" s="297"/>
      <c r="DBG6" s="297"/>
      <c r="DBH6" s="297"/>
      <c r="DBI6" s="297"/>
      <c r="DBJ6" s="297"/>
      <c r="DBK6" s="297"/>
      <c r="DBL6" s="297"/>
      <c r="DBM6" s="297"/>
      <c r="DBN6" s="297"/>
      <c r="DBO6" s="297"/>
      <c r="DBP6" s="297"/>
      <c r="DBQ6" s="297"/>
      <c r="DBR6" s="297"/>
      <c r="DBS6" s="297"/>
      <c r="DBT6" s="297"/>
      <c r="DBU6" s="297"/>
      <c r="DBV6" s="297"/>
      <c r="DBW6" s="297"/>
      <c r="DBX6" s="297"/>
      <c r="DBY6" s="297"/>
      <c r="DBZ6" s="297"/>
      <c r="DCA6" s="297"/>
      <c r="DCB6" s="297"/>
      <c r="DCC6" s="297"/>
      <c r="DCD6" s="297"/>
      <c r="DCE6" s="297"/>
      <c r="DCF6" s="297"/>
      <c r="DCG6" s="297"/>
      <c r="DCH6" s="297"/>
      <c r="DCI6" s="297"/>
      <c r="DCJ6" s="297"/>
      <c r="DCK6" s="297"/>
      <c r="DCL6" s="297"/>
      <c r="DCM6" s="297"/>
      <c r="DCN6" s="297"/>
      <c r="DCO6" s="297"/>
      <c r="DCP6" s="297"/>
      <c r="DCQ6" s="297"/>
      <c r="DCR6" s="297"/>
      <c r="DCS6" s="297"/>
      <c r="DCT6" s="297"/>
      <c r="DCU6" s="297"/>
      <c r="DCV6" s="297"/>
      <c r="DCW6" s="297"/>
      <c r="DCX6" s="297"/>
      <c r="DCY6" s="297"/>
      <c r="DCZ6" s="297"/>
      <c r="DDA6" s="297"/>
      <c r="DDB6" s="297"/>
      <c r="DDC6" s="297"/>
      <c r="DDD6" s="297"/>
      <c r="DDE6" s="297"/>
      <c r="DDF6" s="297"/>
      <c r="DDG6" s="297"/>
      <c r="DDH6" s="297"/>
      <c r="DDI6" s="297"/>
      <c r="DDJ6" s="297"/>
      <c r="DDK6" s="297"/>
      <c r="DDL6" s="297"/>
      <c r="DDM6" s="297"/>
      <c r="DDN6" s="297"/>
      <c r="DDO6" s="297"/>
      <c r="DDP6" s="297"/>
      <c r="DDQ6" s="297"/>
      <c r="DDR6" s="297"/>
      <c r="DDS6" s="297"/>
      <c r="DDT6" s="297"/>
      <c r="DDU6" s="297"/>
      <c r="DDV6" s="297"/>
      <c r="DDW6" s="297"/>
      <c r="DDX6" s="297"/>
      <c r="DDY6" s="297"/>
      <c r="DDZ6" s="297"/>
      <c r="DEA6" s="297"/>
      <c r="DEB6" s="297"/>
      <c r="DEC6" s="297"/>
      <c r="DED6" s="297"/>
      <c r="DEE6" s="297"/>
      <c r="DEF6" s="297"/>
      <c r="DEG6" s="297"/>
      <c r="DEH6" s="297"/>
      <c r="DEI6" s="297"/>
      <c r="DEJ6" s="297"/>
      <c r="DEK6" s="297"/>
      <c r="DEL6" s="297"/>
      <c r="DEM6" s="297"/>
      <c r="DEN6" s="297"/>
      <c r="DEO6" s="297"/>
      <c r="DEP6" s="297"/>
      <c r="DEQ6" s="297"/>
      <c r="DER6" s="297"/>
      <c r="DES6" s="297"/>
      <c r="DET6" s="297"/>
      <c r="DEU6" s="297"/>
      <c r="DEV6" s="297"/>
      <c r="DEW6" s="297"/>
      <c r="DEX6" s="297"/>
      <c r="DEY6" s="297"/>
      <c r="DEZ6" s="297"/>
      <c r="DFA6" s="297"/>
      <c r="DFB6" s="297"/>
      <c r="DFC6" s="297"/>
      <c r="DFD6" s="297"/>
      <c r="DFE6" s="297"/>
      <c r="DFF6" s="297"/>
      <c r="DFG6" s="297"/>
      <c r="DFH6" s="297"/>
      <c r="DFI6" s="297"/>
      <c r="DFJ6" s="297"/>
      <c r="DFK6" s="297"/>
      <c r="DFL6" s="297"/>
      <c r="DFM6" s="297"/>
      <c r="DFN6" s="297"/>
      <c r="DFO6" s="297"/>
      <c r="DFP6" s="297"/>
      <c r="DFQ6" s="297"/>
      <c r="DFR6" s="297"/>
      <c r="DFS6" s="297"/>
      <c r="DFT6" s="297"/>
      <c r="DFU6" s="297"/>
      <c r="DFV6" s="297"/>
      <c r="DFW6" s="297"/>
      <c r="DFX6" s="297"/>
      <c r="DFY6" s="297"/>
      <c r="DFZ6" s="297"/>
      <c r="DGA6" s="297"/>
      <c r="DGB6" s="297"/>
      <c r="DGC6" s="297"/>
      <c r="DGD6" s="297"/>
      <c r="DGE6" s="297"/>
      <c r="DGF6" s="297"/>
      <c r="DGG6" s="297"/>
      <c r="DGH6" s="297"/>
      <c r="DGI6" s="297"/>
      <c r="DGJ6" s="297"/>
      <c r="DGK6" s="297"/>
      <c r="DGL6" s="297"/>
      <c r="DGM6" s="297"/>
      <c r="DGN6" s="297"/>
      <c r="DGO6" s="297"/>
      <c r="DGP6" s="297"/>
      <c r="DGQ6" s="297"/>
      <c r="DGR6" s="297"/>
      <c r="DGS6" s="297"/>
      <c r="DGT6" s="297"/>
      <c r="DGU6" s="297"/>
      <c r="DGV6" s="297"/>
      <c r="DGW6" s="297"/>
      <c r="DGX6" s="297"/>
      <c r="DGY6" s="297"/>
      <c r="DGZ6" s="297"/>
      <c r="DHA6" s="297"/>
      <c r="DHB6" s="297"/>
      <c r="DHC6" s="297"/>
      <c r="DHD6" s="297"/>
      <c r="DHE6" s="297"/>
      <c r="DHF6" s="297"/>
      <c r="DHG6" s="297"/>
      <c r="DHH6" s="297"/>
      <c r="DHI6" s="297"/>
      <c r="DHJ6" s="297"/>
      <c r="DHK6" s="297"/>
      <c r="DHL6" s="297"/>
      <c r="DHM6" s="297"/>
      <c r="DHN6" s="297"/>
      <c r="DHO6" s="297"/>
      <c r="DHP6" s="297"/>
      <c r="DHQ6" s="297"/>
      <c r="DHR6" s="297"/>
      <c r="DHS6" s="297"/>
      <c r="DHT6" s="297"/>
      <c r="DHU6" s="297"/>
      <c r="DHV6" s="297"/>
      <c r="DHW6" s="297"/>
      <c r="DHX6" s="297"/>
      <c r="DHY6" s="297"/>
      <c r="DHZ6" s="297"/>
      <c r="DIA6" s="297"/>
      <c r="DIB6" s="297"/>
      <c r="DIC6" s="297"/>
      <c r="DID6" s="297"/>
      <c r="DIE6" s="297"/>
      <c r="DIF6" s="297"/>
      <c r="DIG6" s="297"/>
      <c r="DIH6" s="297"/>
      <c r="DII6" s="297"/>
      <c r="DIJ6" s="297"/>
      <c r="DIK6" s="297"/>
      <c r="DIL6" s="297"/>
      <c r="DIM6" s="297"/>
      <c r="DIN6" s="297"/>
      <c r="DIO6" s="297"/>
      <c r="DIP6" s="297"/>
      <c r="DIQ6" s="297"/>
      <c r="DIR6" s="297"/>
      <c r="DIS6" s="297"/>
      <c r="DIT6" s="297"/>
      <c r="DIU6" s="297"/>
      <c r="DIV6" s="297"/>
      <c r="DIW6" s="297"/>
      <c r="DIX6" s="297"/>
      <c r="DIY6" s="297"/>
      <c r="DIZ6" s="297"/>
      <c r="DJA6" s="297"/>
      <c r="DJB6" s="297"/>
      <c r="DJC6" s="297"/>
      <c r="DJD6" s="297"/>
      <c r="DJE6" s="297"/>
      <c r="DJF6" s="297"/>
      <c r="DJG6" s="297"/>
      <c r="DJH6" s="297"/>
      <c r="DJI6" s="297"/>
      <c r="DJJ6" s="297"/>
      <c r="DJK6" s="297"/>
      <c r="DJL6" s="297"/>
      <c r="DJM6" s="297"/>
      <c r="DJN6" s="297"/>
      <c r="DJO6" s="297"/>
      <c r="DJP6" s="297"/>
      <c r="DJQ6" s="297"/>
      <c r="DJR6" s="297"/>
      <c r="DJS6" s="297"/>
      <c r="DJT6" s="297"/>
      <c r="DJU6" s="297"/>
      <c r="DJV6" s="297"/>
      <c r="DJW6" s="297"/>
      <c r="DJX6" s="297"/>
      <c r="DJY6" s="297"/>
      <c r="DJZ6" s="297"/>
      <c r="DKA6" s="297"/>
      <c r="DKB6" s="297"/>
      <c r="DKC6" s="297"/>
      <c r="DKD6" s="297"/>
      <c r="DKE6" s="297"/>
      <c r="DKF6" s="297"/>
      <c r="DKG6" s="297"/>
      <c r="DKH6" s="297"/>
      <c r="DKI6" s="297"/>
      <c r="DKJ6" s="297"/>
      <c r="DKK6" s="297"/>
      <c r="DKL6" s="297"/>
      <c r="DKM6" s="297"/>
      <c r="DKN6" s="297"/>
      <c r="DKO6" s="297"/>
      <c r="DKP6" s="297"/>
      <c r="DKQ6" s="297"/>
      <c r="DKR6" s="297"/>
      <c r="DKS6" s="297"/>
      <c r="DKT6" s="297"/>
      <c r="DKU6" s="297"/>
      <c r="DKV6" s="297"/>
      <c r="DKW6" s="297"/>
      <c r="DKX6" s="297"/>
      <c r="DKY6" s="297"/>
      <c r="DKZ6" s="297"/>
      <c r="DLA6" s="297"/>
      <c r="DLB6" s="297"/>
      <c r="DLC6" s="297"/>
      <c r="DLD6" s="297"/>
      <c r="DLE6" s="297"/>
      <c r="DLF6" s="297"/>
      <c r="DLG6" s="297"/>
      <c r="DLH6" s="297"/>
      <c r="DLI6" s="297"/>
      <c r="DLJ6" s="297"/>
      <c r="DLK6" s="297"/>
      <c r="DLL6" s="297"/>
      <c r="DLM6" s="297"/>
      <c r="DLN6" s="297"/>
      <c r="DLO6" s="297"/>
      <c r="DLP6" s="297"/>
      <c r="DLQ6" s="297"/>
      <c r="DLR6" s="297"/>
      <c r="DLS6" s="297"/>
      <c r="DLT6" s="297"/>
      <c r="DLU6" s="297"/>
      <c r="DLV6" s="297"/>
      <c r="DLW6" s="297"/>
      <c r="DLX6" s="297"/>
      <c r="DLY6" s="297"/>
      <c r="DLZ6" s="297"/>
      <c r="DMA6" s="297"/>
      <c r="DMB6" s="297"/>
      <c r="DMC6" s="297"/>
      <c r="DMD6" s="297"/>
      <c r="DME6" s="297"/>
      <c r="DMF6" s="297"/>
      <c r="DMG6" s="297"/>
      <c r="DMH6" s="297"/>
      <c r="DMI6" s="297"/>
      <c r="DMJ6" s="297"/>
      <c r="DMK6" s="297"/>
      <c r="DML6" s="297"/>
      <c r="DMM6" s="297"/>
      <c r="DMN6" s="297"/>
      <c r="DMO6" s="297"/>
      <c r="DMP6" s="297"/>
      <c r="DMQ6" s="297"/>
      <c r="DMR6" s="297"/>
      <c r="DMS6" s="297"/>
      <c r="DMT6" s="297"/>
      <c r="DMU6" s="297"/>
      <c r="DMV6" s="297"/>
      <c r="DMW6" s="297"/>
      <c r="DMX6" s="297"/>
      <c r="DMY6" s="297"/>
      <c r="DMZ6" s="297"/>
      <c r="DNA6" s="297"/>
      <c r="DNB6" s="297"/>
      <c r="DNC6" s="297"/>
      <c r="DND6" s="297"/>
      <c r="DNE6" s="297"/>
      <c r="DNF6" s="297"/>
      <c r="DNG6" s="297"/>
      <c r="DNH6" s="297"/>
      <c r="DNI6" s="297"/>
      <c r="DNJ6" s="297"/>
      <c r="DNK6" s="297"/>
      <c r="DNL6" s="297"/>
      <c r="DNM6" s="297"/>
      <c r="DNN6" s="297"/>
      <c r="DNO6" s="297"/>
      <c r="DNP6" s="297"/>
      <c r="DNQ6" s="297"/>
      <c r="DNR6" s="297"/>
      <c r="DNS6" s="297"/>
      <c r="DNT6" s="297"/>
      <c r="DNU6" s="297"/>
      <c r="DNV6" s="297"/>
      <c r="DNW6" s="297"/>
      <c r="DNX6" s="297"/>
      <c r="DNY6" s="297"/>
      <c r="DNZ6" s="297"/>
      <c r="DOA6" s="297"/>
      <c r="DOB6" s="297"/>
      <c r="DOC6" s="297"/>
      <c r="DOD6" s="297"/>
      <c r="DOE6" s="297"/>
      <c r="DOF6" s="297"/>
      <c r="DOG6" s="297"/>
      <c r="DOH6" s="297"/>
      <c r="DOI6" s="297"/>
      <c r="DOJ6" s="297"/>
      <c r="DOK6" s="297"/>
      <c r="DOL6" s="297"/>
      <c r="DOM6" s="297"/>
      <c r="DON6" s="297"/>
      <c r="DOO6" s="297"/>
      <c r="DOP6" s="297"/>
      <c r="DOQ6" s="297"/>
      <c r="DOR6" s="297"/>
      <c r="DOS6" s="297"/>
      <c r="DOT6" s="297"/>
      <c r="DOU6" s="297"/>
      <c r="DOV6" s="297"/>
      <c r="DOW6" s="297"/>
      <c r="DOX6" s="297"/>
      <c r="DOY6" s="297"/>
      <c r="DOZ6" s="297"/>
      <c r="DPA6" s="297"/>
      <c r="DPB6" s="297"/>
      <c r="DPC6" s="297"/>
      <c r="DPD6" s="297"/>
      <c r="DPE6" s="297"/>
      <c r="DPF6" s="297"/>
      <c r="DPG6" s="297"/>
      <c r="DPH6" s="297"/>
      <c r="DPI6" s="297"/>
      <c r="DPJ6" s="297"/>
      <c r="DPK6" s="297"/>
      <c r="DPL6" s="297"/>
      <c r="DPM6" s="297"/>
      <c r="DPN6" s="297"/>
      <c r="DPO6" s="297"/>
      <c r="DPP6" s="297"/>
      <c r="DPQ6" s="297"/>
      <c r="DPR6" s="297"/>
      <c r="DPS6" s="297"/>
      <c r="DPT6" s="297"/>
      <c r="DPU6" s="297"/>
      <c r="DPV6" s="297"/>
      <c r="DPW6" s="297"/>
      <c r="DPX6" s="297"/>
      <c r="DPY6" s="297"/>
      <c r="DPZ6" s="297"/>
      <c r="DQA6" s="297"/>
      <c r="DQB6" s="297"/>
      <c r="DQC6" s="297"/>
      <c r="DQD6" s="297"/>
      <c r="DQE6" s="297"/>
      <c r="DQF6" s="297"/>
      <c r="DQG6" s="297"/>
      <c r="DQH6" s="297"/>
      <c r="DQI6" s="297"/>
      <c r="DQJ6" s="297"/>
      <c r="DQK6" s="297"/>
      <c r="DQL6" s="297"/>
      <c r="DQM6" s="297"/>
      <c r="DQN6" s="297"/>
      <c r="DQO6" s="297"/>
      <c r="DQP6" s="297"/>
      <c r="DQQ6" s="297"/>
      <c r="DQR6" s="297"/>
      <c r="DQS6" s="297"/>
      <c r="DQT6" s="297"/>
      <c r="DQU6" s="297"/>
      <c r="DQV6" s="297"/>
      <c r="DQW6" s="297"/>
      <c r="DQX6" s="297"/>
      <c r="DQY6" s="297"/>
      <c r="DQZ6" s="297"/>
      <c r="DRA6" s="297"/>
      <c r="DRB6" s="297"/>
      <c r="DRC6" s="297"/>
      <c r="DRD6" s="297"/>
      <c r="DRE6" s="297"/>
      <c r="DRF6" s="297"/>
      <c r="DRG6" s="297"/>
      <c r="DRH6" s="297"/>
      <c r="DRI6" s="297"/>
      <c r="DRJ6" s="297"/>
      <c r="DRK6" s="297"/>
      <c r="DRL6" s="297"/>
      <c r="DRM6" s="297"/>
      <c r="DRN6" s="297"/>
      <c r="DRO6" s="297"/>
      <c r="DRP6" s="297"/>
      <c r="DRQ6" s="297"/>
      <c r="DRR6" s="297"/>
      <c r="DRS6" s="297"/>
      <c r="DRT6" s="297"/>
      <c r="DRU6" s="297"/>
      <c r="DRV6" s="297"/>
      <c r="DRW6" s="297"/>
      <c r="DRX6" s="297"/>
      <c r="DRY6" s="297"/>
      <c r="DRZ6" s="297"/>
      <c r="DSA6" s="297"/>
      <c r="DSB6" s="297"/>
      <c r="DSC6" s="297"/>
      <c r="DSD6" s="297"/>
      <c r="DSE6" s="297"/>
      <c r="DSF6" s="297"/>
      <c r="DSG6" s="297"/>
      <c r="DSH6" s="297"/>
      <c r="DSI6" s="297"/>
      <c r="DSJ6" s="297"/>
      <c r="DSK6" s="297"/>
      <c r="DSL6" s="297"/>
      <c r="DSM6" s="297"/>
      <c r="DSN6" s="297"/>
      <c r="DSO6" s="297"/>
      <c r="DSP6" s="297"/>
      <c r="DSQ6" s="297"/>
      <c r="DSR6" s="297"/>
      <c r="DSS6" s="297"/>
      <c r="DST6" s="297"/>
      <c r="DSU6" s="297"/>
      <c r="DSV6" s="297"/>
      <c r="DSW6" s="297"/>
      <c r="DSX6" s="297"/>
      <c r="DSY6" s="297"/>
      <c r="DSZ6" s="297"/>
      <c r="DTA6" s="297"/>
      <c r="DTB6" s="297"/>
      <c r="DTC6" s="297"/>
      <c r="DTD6" s="297"/>
      <c r="DTE6" s="297"/>
      <c r="DTF6" s="297"/>
      <c r="DTG6" s="297"/>
      <c r="DTH6" s="297"/>
      <c r="DTI6" s="297"/>
      <c r="DTJ6" s="297"/>
      <c r="DTK6" s="297"/>
      <c r="DTL6" s="297"/>
      <c r="DTM6" s="297"/>
      <c r="DTN6" s="297"/>
      <c r="DTO6" s="297"/>
      <c r="DTP6" s="297"/>
      <c r="DTQ6" s="297"/>
      <c r="DTR6" s="297"/>
      <c r="DTS6" s="297"/>
      <c r="DTT6" s="297"/>
      <c r="DTU6" s="297"/>
      <c r="DTV6" s="297"/>
      <c r="DTW6" s="297"/>
      <c r="DTX6" s="297"/>
      <c r="DTY6" s="297"/>
      <c r="DTZ6" s="297"/>
      <c r="DUA6" s="297"/>
      <c r="DUB6" s="297"/>
      <c r="DUC6" s="297"/>
      <c r="DUD6" s="297"/>
      <c r="DUE6" s="297"/>
      <c r="DUF6" s="297"/>
      <c r="DUG6" s="297"/>
      <c r="DUH6" s="297"/>
      <c r="DUI6" s="297"/>
      <c r="DUJ6" s="297"/>
      <c r="DUK6" s="297"/>
      <c r="DUL6" s="297"/>
      <c r="DUM6" s="297"/>
      <c r="DUN6" s="297"/>
      <c r="DUO6" s="297"/>
      <c r="DUP6" s="297"/>
      <c r="DUQ6" s="297"/>
      <c r="DUR6" s="297"/>
      <c r="DUS6" s="297"/>
      <c r="DUT6" s="297"/>
      <c r="DUU6" s="297"/>
      <c r="DUV6" s="297"/>
      <c r="DUW6" s="297"/>
      <c r="DUX6" s="297"/>
      <c r="DUY6" s="297"/>
      <c r="DUZ6" s="297"/>
      <c r="DVA6" s="297"/>
      <c r="DVB6" s="297"/>
      <c r="DVC6" s="297"/>
      <c r="DVD6" s="297"/>
      <c r="DVE6" s="297"/>
      <c r="DVF6" s="297"/>
      <c r="DVG6" s="297"/>
      <c r="DVH6" s="297"/>
      <c r="DVI6" s="297"/>
      <c r="DVJ6" s="297"/>
      <c r="DVK6" s="297"/>
      <c r="DVL6" s="297"/>
      <c r="DVM6" s="297"/>
      <c r="DVN6" s="297"/>
      <c r="DVO6" s="297"/>
      <c r="DVP6" s="297"/>
      <c r="DVQ6" s="297"/>
      <c r="DVR6" s="297"/>
      <c r="DVS6" s="297"/>
      <c r="DVT6" s="297"/>
      <c r="DVU6" s="297"/>
      <c r="DVV6" s="297"/>
      <c r="DVW6" s="297"/>
      <c r="DVX6" s="297"/>
      <c r="DVY6" s="297"/>
      <c r="DVZ6" s="297"/>
      <c r="DWA6" s="297"/>
      <c r="DWB6" s="297"/>
      <c r="DWC6" s="297"/>
      <c r="DWD6" s="297"/>
      <c r="DWE6" s="297"/>
      <c r="DWF6" s="297"/>
      <c r="DWG6" s="297"/>
      <c r="DWH6" s="297"/>
      <c r="DWI6" s="297"/>
      <c r="DWJ6" s="297"/>
      <c r="DWK6" s="297"/>
      <c r="DWL6" s="297"/>
      <c r="DWM6" s="297"/>
      <c r="DWN6" s="297"/>
      <c r="DWO6" s="297"/>
      <c r="DWP6" s="297"/>
      <c r="DWQ6" s="297"/>
      <c r="DWR6" s="297"/>
      <c r="DWS6" s="297"/>
      <c r="DWT6" s="297"/>
      <c r="DWU6" s="297"/>
      <c r="DWV6" s="297"/>
      <c r="DWW6" s="297"/>
      <c r="DWX6" s="297"/>
      <c r="DWY6" s="297"/>
      <c r="DWZ6" s="297"/>
      <c r="DXA6" s="297"/>
      <c r="DXB6" s="297"/>
      <c r="DXC6" s="297"/>
      <c r="DXD6" s="297"/>
      <c r="DXE6" s="297"/>
      <c r="DXF6" s="297"/>
      <c r="DXG6" s="297"/>
      <c r="DXH6" s="297"/>
      <c r="DXI6" s="297"/>
      <c r="DXJ6" s="297"/>
      <c r="DXK6" s="297"/>
      <c r="DXL6" s="297"/>
      <c r="DXM6" s="297"/>
      <c r="DXN6" s="297"/>
      <c r="DXO6" s="297"/>
      <c r="DXP6" s="297"/>
      <c r="DXQ6" s="297"/>
      <c r="DXR6" s="297"/>
      <c r="DXS6" s="297"/>
      <c r="DXT6" s="297"/>
      <c r="DXU6" s="297"/>
      <c r="DXV6" s="297"/>
      <c r="DXW6" s="297"/>
      <c r="DXX6" s="297"/>
      <c r="DXY6" s="297"/>
      <c r="DXZ6" s="297"/>
      <c r="DYA6" s="297"/>
      <c r="DYB6" s="297"/>
      <c r="DYC6" s="297"/>
      <c r="DYD6" s="297"/>
      <c r="DYE6" s="297"/>
      <c r="DYF6" s="297"/>
      <c r="DYG6" s="297"/>
      <c r="DYH6" s="297"/>
      <c r="DYI6" s="297"/>
      <c r="DYJ6" s="297"/>
      <c r="DYK6" s="297"/>
      <c r="DYL6" s="297"/>
      <c r="DYM6" s="297"/>
      <c r="DYN6" s="297"/>
      <c r="DYO6" s="297"/>
      <c r="DYP6" s="297"/>
      <c r="DYQ6" s="297"/>
      <c r="DYR6" s="297"/>
      <c r="DYS6" s="297"/>
      <c r="DYT6" s="297"/>
      <c r="DYU6" s="297"/>
      <c r="DYV6" s="297"/>
      <c r="DYW6" s="297"/>
      <c r="DYX6" s="297"/>
      <c r="DYY6" s="297"/>
      <c r="DYZ6" s="297"/>
      <c r="DZA6" s="297"/>
      <c r="DZB6" s="297"/>
      <c r="DZC6" s="297"/>
      <c r="DZD6" s="297"/>
      <c r="DZE6" s="297"/>
      <c r="DZF6" s="297"/>
      <c r="DZG6" s="297"/>
      <c r="DZH6" s="297"/>
      <c r="DZI6" s="297"/>
      <c r="DZJ6" s="297"/>
      <c r="DZK6" s="297"/>
      <c r="DZL6" s="297"/>
      <c r="DZM6" s="297"/>
      <c r="DZN6" s="297"/>
      <c r="DZO6" s="297"/>
      <c r="DZP6" s="297"/>
      <c r="DZQ6" s="297"/>
      <c r="DZR6" s="297"/>
      <c r="DZS6" s="297"/>
      <c r="DZT6" s="297"/>
      <c r="DZU6" s="297"/>
      <c r="DZV6" s="297"/>
      <c r="DZW6" s="297"/>
      <c r="DZX6" s="297"/>
      <c r="DZY6" s="297"/>
      <c r="DZZ6" s="297"/>
      <c r="EAA6" s="297"/>
      <c r="EAB6" s="297"/>
      <c r="EAC6" s="297"/>
      <c r="EAD6" s="297"/>
      <c r="EAE6" s="297"/>
      <c r="EAF6" s="297"/>
      <c r="EAG6" s="297"/>
      <c r="EAH6" s="297"/>
      <c r="EAI6" s="297"/>
      <c r="EAJ6" s="297"/>
      <c r="EAK6" s="297"/>
      <c r="EAL6" s="297"/>
      <c r="EAM6" s="297"/>
      <c r="EAN6" s="297"/>
      <c r="EAO6" s="297"/>
      <c r="EAP6" s="297"/>
      <c r="EAQ6" s="297"/>
      <c r="EAR6" s="297"/>
      <c r="EAS6" s="297"/>
      <c r="EAT6" s="297"/>
      <c r="EAU6" s="297"/>
      <c r="EAV6" s="297"/>
      <c r="EAW6" s="297"/>
      <c r="EAX6" s="297"/>
      <c r="EAY6" s="297"/>
      <c r="EAZ6" s="297"/>
      <c r="EBA6" s="297"/>
      <c r="EBB6" s="297"/>
      <c r="EBC6" s="297"/>
      <c r="EBD6" s="297"/>
      <c r="EBE6" s="297"/>
      <c r="EBF6" s="297"/>
      <c r="EBG6" s="297"/>
      <c r="EBH6" s="297"/>
      <c r="EBI6" s="297"/>
      <c r="EBJ6" s="297"/>
      <c r="EBK6" s="297"/>
      <c r="EBL6" s="297"/>
      <c r="EBM6" s="297"/>
      <c r="EBN6" s="297"/>
      <c r="EBO6" s="297"/>
      <c r="EBP6" s="297"/>
      <c r="EBQ6" s="297"/>
      <c r="EBR6" s="297"/>
      <c r="EBS6" s="297"/>
      <c r="EBT6" s="297"/>
      <c r="EBU6" s="297"/>
      <c r="EBV6" s="297"/>
      <c r="EBW6" s="297"/>
      <c r="EBX6" s="297"/>
      <c r="EBY6" s="297"/>
      <c r="EBZ6" s="297"/>
      <c r="ECA6" s="297"/>
      <c r="ECB6" s="297"/>
      <c r="ECC6" s="297"/>
      <c r="ECD6" s="297"/>
      <c r="ECE6" s="297"/>
      <c r="ECF6" s="297"/>
      <c r="ECG6" s="297"/>
      <c r="ECH6" s="297"/>
      <c r="ECI6" s="297"/>
      <c r="ECJ6" s="297"/>
      <c r="ECK6" s="297"/>
      <c r="ECL6" s="297"/>
      <c r="ECM6" s="297"/>
      <c r="ECN6" s="297"/>
      <c r="ECO6" s="297"/>
      <c r="ECP6" s="297"/>
      <c r="ECQ6" s="297"/>
      <c r="ECR6" s="297"/>
      <c r="ECS6" s="297"/>
      <c r="ECT6" s="297"/>
      <c r="ECU6" s="297"/>
      <c r="ECV6" s="297"/>
      <c r="ECW6" s="297"/>
      <c r="ECX6" s="297"/>
      <c r="ECY6" s="297"/>
      <c r="ECZ6" s="297"/>
      <c r="EDA6" s="297"/>
      <c r="EDB6" s="297"/>
      <c r="EDC6" s="297"/>
      <c r="EDD6" s="297"/>
      <c r="EDE6" s="297"/>
      <c r="EDF6" s="297"/>
      <c r="EDG6" s="297"/>
      <c r="EDH6" s="297"/>
      <c r="EDI6" s="297"/>
      <c r="EDJ6" s="297"/>
      <c r="EDK6" s="297"/>
      <c r="EDL6" s="297"/>
      <c r="EDM6" s="297"/>
      <c r="EDN6" s="297"/>
      <c r="EDO6" s="297"/>
      <c r="EDP6" s="297"/>
      <c r="EDQ6" s="297"/>
      <c r="EDR6" s="297"/>
      <c r="EDS6" s="297"/>
      <c r="EDT6" s="297"/>
      <c r="EDU6" s="297"/>
      <c r="EDV6" s="297"/>
      <c r="EDW6" s="297"/>
      <c r="EDX6" s="297"/>
      <c r="EDY6" s="297"/>
      <c r="EDZ6" s="297"/>
      <c r="EEA6" s="297"/>
      <c r="EEB6" s="297"/>
      <c r="EEC6" s="297"/>
      <c r="EED6" s="297"/>
      <c r="EEE6" s="297"/>
      <c r="EEF6" s="297"/>
      <c r="EEG6" s="297"/>
      <c r="EEH6" s="297"/>
      <c r="EEI6" s="297"/>
      <c r="EEJ6" s="297"/>
      <c r="EEK6" s="297"/>
      <c r="EEL6" s="297"/>
      <c r="EEM6" s="297"/>
      <c r="EEN6" s="297"/>
      <c r="EEO6" s="297"/>
      <c r="EEP6" s="297"/>
      <c r="EEQ6" s="297"/>
      <c r="EER6" s="297"/>
      <c r="EES6" s="297"/>
      <c r="EET6" s="297"/>
      <c r="EEU6" s="297"/>
      <c r="EEV6" s="297"/>
      <c r="EEW6" s="297"/>
      <c r="EEX6" s="297"/>
      <c r="EEY6" s="297"/>
      <c r="EEZ6" s="297"/>
      <c r="EFA6" s="297"/>
      <c r="EFB6" s="297"/>
      <c r="EFC6" s="297"/>
      <c r="EFD6" s="297"/>
      <c r="EFE6" s="297"/>
      <c r="EFF6" s="297"/>
      <c r="EFG6" s="297"/>
      <c r="EFH6" s="297"/>
      <c r="EFI6" s="297"/>
      <c r="EFJ6" s="297"/>
      <c r="EFK6" s="297"/>
      <c r="EFL6" s="297"/>
      <c r="EFM6" s="297"/>
      <c r="EFN6" s="297"/>
      <c r="EFO6" s="297"/>
      <c r="EFP6" s="297"/>
      <c r="EFQ6" s="297"/>
      <c r="EFR6" s="297"/>
      <c r="EFS6" s="297"/>
      <c r="EFT6" s="297"/>
      <c r="EFU6" s="297"/>
      <c r="EFV6" s="297"/>
      <c r="EFW6" s="297"/>
      <c r="EFX6" s="297"/>
      <c r="EFY6" s="297"/>
      <c r="EFZ6" s="297"/>
      <c r="EGA6" s="297"/>
      <c r="EGB6" s="297"/>
      <c r="EGC6" s="297"/>
      <c r="EGD6" s="297"/>
      <c r="EGE6" s="297"/>
      <c r="EGF6" s="297"/>
      <c r="EGG6" s="297"/>
      <c r="EGH6" s="297"/>
      <c r="EGI6" s="297"/>
      <c r="EGJ6" s="297"/>
      <c r="EGK6" s="297"/>
      <c r="EGL6" s="297"/>
      <c r="EGM6" s="297"/>
      <c r="EGN6" s="297"/>
      <c r="EGO6" s="297"/>
      <c r="EGP6" s="297"/>
      <c r="EGQ6" s="297"/>
      <c r="EGR6" s="297"/>
      <c r="EGS6" s="297"/>
      <c r="EGT6" s="297"/>
      <c r="EGU6" s="297"/>
      <c r="EGV6" s="297"/>
      <c r="EGW6" s="297"/>
      <c r="EGX6" s="297"/>
      <c r="EGY6" s="297"/>
      <c r="EGZ6" s="297"/>
      <c r="EHA6" s="297"/>
      <c r="EHB6" s="297"/>
      <c r="EHC6" s="297"/>
      <c r="EHD6" s="297"/>
      <c r="EHE6" s="297"/>
      <c r="EHF6" s="297"/>
      <c r="EHG6" s="297"/>
      <c r="EHH6" s="297"/>
      <c r="EHI6" s="297"/>
      <c r="EHJ6" s="297"/>
      <c r="EHK6" s="297"/>
      <c r="EHL6" s="297"/>
      <c r="EHM6" s="297"/>
      <c r="EHN6" s="297"/>
      <c r="EHO6" s="297"/>
      <c r="EHP6" s="297"/>
      <c r="EHQ6" s="297"/>
      <c r="EHR6" s="297"/>
      <c r="EHS6" s="297"/>
      <c r="EHT6" s="297"/>
      <c r="EHU6" s="297"/>
      <c r="EHV6" s="297"/>
      <c r="EHW6" s="297"/>
      <c r="EHX6" s="297"/>
      <c r="EHY6" s="297"/>
      <c r="EHZ6" s="297"/>
      <c r="EIA6" s="297"/>
      <c r="EIB6" s="297"/>
      <c r="EIC6" s="297"/>
      <c r="EID6" s="297"/>
      <c r="EIE6" s="297"/>
      <c r="EIF6" s="297"/>
      <c r="EIG6" s="297"/>
      <c r="EIH6" s="297"/>
      <c r="EII6" s="297"/>
      <c r="EIJ6" s="297"/>
      <c r="EIK6" s="297"/>
      <c r="EIL6" s="297"/>
      <c r="EIM6" s="297"/>
      <c r="EIN6" s="297"/>
      <c r="EIO6" s="297"/>
      <c r="EIP6" s="297"/>
      <c r="EIQ6" s="297"/>
      <c r="EIR6" s="297"/>
      <c r="EIS6" s="297"/>
      <c r="EIT6" s="297"/>
      <c r="EIU6" s="297"/>
      <c r="EIV6" s="297"/>
      <c r="EIW6" s="297"/>
      <c r="EIX6" s="297"/>
      <c r="EIY6" s="297"/>
      <c r="EIZ6" s="297"/>
      <c r="EJA6" s="297"/>
      <c r="EJB6" s="297"/>
      <c r="EJC6" s="297"/>
      <c r="EJD6" s="297"/>
      <c r="EJE6" s="297"/>
      <c r="EJF6" s="297"/>
      <c r="EJG6" s="297"/>
      <c r="EJH6" s="297"/>
      <c r="EJI6" s="297"/>
      <c r="EJJ6" s="297"/>
      <c r="EJK6" s="297"/>
      <c r="EJL6" s="297"/>
      <c r="EJM6" s="297"/>
      <c r="EJN6" s="297"/>
      <c r="EJO6" s="297"/>
      <c r="EJP6" s="297"/>
      <c r="EJQ6" s="297"/>
      <c r="EJR6" s="297"/>
      <c r="EJS6" s="297"/>
      <c r="EJT6" s="297"/>
      <c r="EJU6" s="297"/>
      <c r="EJV6" s="297"/>
      <c r="EJW6" s="297"/>
      <c r="EJX6" s="297"/>
      <c r="EJY6" s="297"/>
      <c r="EJZ6" s="297"/>
      <c r="EKA6" s="297"/>
      <c r="EKB6" s="297"/>
      <c r="EKC6" s="297"/>
      <c r="EKD6" s="297"/>
      <c r="EKE6" s="297"/>
      <c r="EKF6" s="297"/>
      <c r="EKG6" s="297"/>
      <c r="EKH6" s="297"/>
      <c r="EKI6" s="297"/>
      <c r="EKJ6" s="297"/>
      <c r="EKK6" s="297"/>
      <c r="EKL6" s="297"/>
      <c r="EKM6" s="297"/>
      <c r="EKN6" s="297"/>
      <c r="EKO6" s="297"/>
      <c r="EKP6" s="297"/>
      <c r="EKQ6" s="297"/>
      <c r="EKR6" s="297"/>
      <c r="EKS6" s="297"/>
      <c r="EKT6" s="297"/>
      <c r="EKU6" s="297"/>
      <c r="EKV6" s="297"/>
      <c r="EKW6" s="297"/>
      <c r="EKX6" s="297"/>
      <c r="EKY6" s="297"/>
      <c r="EKZ6" s="297"/>
      <c r="ELA6" s="297"/>
      <c r="ELB6" s="297"/>
      <c r="ELC6" s="297"/>
      <c r="ELD6" s="297"/>
      <c r="ELE6" s="297"/>
      <c r="ELF6" s="297"/>
      <c r="ELG6" s="297"/>
      <c r="ELH6" s="297"/>
      <c r="ELI6" s="297"/>
      <c r="ELJ6" s="297"/>
      <c r="ELK6" s="297"/>
      <c r="ELL6" s="297"/>
      <c r="ELM6" s="297"/>
      <c r="ELN6" s="297"/>
      <c r="ELO6" s="297"/>
      <c r="ELP6" s="297"/>
      <c r="ELQ6" s="297"/>
      <c r="ELR6" s="297"/>
      <c r="ELS6" s="297"/>
      <c r="ELT6" s="297"/>
      <c r="ELU6" s="297"/>
      <c r="ELV6" s="297"/>
      <c r="ELW6" s="297"/>
      <c r="ELX6" s="297"/>
      <c r="ELY6" s="297"/>
      <c r="ELZ6" s="297"/>
      <c r="EMA6" s="297"/>
      <c r="EMB6" s="297"/>
      <c r="EMC6" s="297"/>
      <c r="EMD6" s="297"/>
      <c r="EME6" s="297"/>
      <c r="EMF6" s="297"/>
      <c r="EMG6" s="297"/>
      <c r="EMH6" s="297"/>
      <c r="EMI6" s="297"/>
      <c r="EMJ6" s="297"/>
      <c r="EMK6" s="297"/>
      <c r="EML6" s="297"/>
      <c r="EMM6" s="297"/>
      <c r="EMN6" s="297"/>
      <c r="EMO6" s="297"/>
      <c r="EMP6" s="297"/>
      <c r="EMQ6" s="297"/>
      <c r="EMR6" s="297"/>
      <c r="EMS6" s="297"/>
      <c r="EMT6" s="297"/>
      <c r="EMU6" s="297"/>
      <c r="EMV6" s="297"/>
      <c r="EMW6" s="297"/>
      <c r="EMX6" s="297"/>
      <c r="EMY6" s="297"/>
      <c r="EMZ6" s="297"/>
      <c r="ENA6" s="297"/>
      <c r="ENB6" s="297"/>
      <c r="ENC6" s="297"/>
      <c r="END6" s="297"/>
      <c r="ENE6" s="297"/>
      <c r="ENF6" s="297"/>
      <c r="ENG6" s="297"/>
      <c r="ENH6" s="297"/>
      <c r="ENI6" s="297"/>
      <c r="ENJ6" s="297"/>
      <c r="ENK6" s="297"/>
      <c r="ENL6" s="297"/>
      <c r="ENM6" s="297"/>
      <c r="ENN6" s="297"/>
      <c r="ENO6" s="297"/>
      <c r="ENP6" s="297"/>
      <c r="ENQ6" s="297"/>
      <c r="ENR6" s="297"/>
      <c r="ENS6" s="297"/>
      <c r="ENT6" s="297"/>
      <c r="ENU6" s="297"/>
      <c r="ENV6" s="297"/>
      <c r="ENW6" s="297"/>
      <c r="ENX6" s="297"/>
      <c r="ENY6" s="297"/>
      <c r="ENZ6" s="297"/>
      <c r="EOA6" s="297"/>
      <c r="EOB6" s="297"/>
      <c r="EOC6" s="297"/>
      <c r="EOD6" s="297"/>
      <c r="EOE6" s="297"/>
      <c r="EOF6" s="297"/>
      <c r="EOG6" s="297"/>
      <c r="EOH6" s="297"/>
      <c r="EOI6" s="297"/>
      <c r="EOJ6" s="297"/>
      <c r="EOK6" s="297"/>
      <c r="EOL6" s="297"/>
      <c r="EOM6" s="297"/>
      <c r="EON6" s="297"/>
      <c r="EOO6" s="297"/>
      <c r="EOP6" s="297"/>
      <c r="EOQ6" s="297"/>
      <c r="EOR6" s="297"/>
      <c r="EOS6" s="297"/>
      <c r="EOT6" s="297"/>
      <c r="EOU6" s="297"/>
      <c r="EOV6" s="297"/>
      <c r="EOW6" s="297"/>
      <c r="EOX6" s="297"/>
      <c r="EOY6" s="297"/>
      <c r="EOZ6" s="297"/>
      <c r="EPA6" s="297"/>
      <c r="EPB6" s="297"/>
      <c r="EPC6" s="297"/>
      <c r="EPD6" s="297"/>
      <c r="EPE6" s="297"/>
      <c r="EPF6" s="297"/>
      <c r="EPG6" s="297"/>
      <c r="EPH6" s="297"/>
      <c r="EPI6" s="297"/>
      <c r="EPJ6" s="297"/>
      <c r="EPK6" s="297"/>
      <c r="EPL6" s="297"/>
      <c r="EPM6" s="297"/>
      <c r="EPN6" s="297"/>
      <c r="EPO6" s="297"/>
      <c r="EPP6" s="297"/>
      <c r="EPQ6" s="297"/>
      <c r="EPR6" s="297"/>
      <c r="EPS6" s="297"/>
      <c r="EPT6" s="297"/>
      <c r="EPU6" s="297"/>
      <c r="EPV6" s="297"/>
      <c r="EPW6" s="297"/>
      <c r="EPX6" s="297"/>
      <c r="EPY6" s="297"/>
      <c r="EPZ6" s="297"/>
      <c r="EQA6" s="297"/>
      <c r="EQB6" s="297"/>
      <c r="EQC6" s="297"/>
      <c r="EQD6" s="297"/>
      <c r="EQE6" s="297"/>
      <c r="EQF6" s="297"/>
      <c r="EQG6" s="297"/>
      <c r="EQH6" s="297"/>
      <c r="EQI6" s="297"/>
      <c r="EQJ6" s="297"/>
      <c r="EQK6" s="297"/>
      <c r="EQL6" s="297"/>
      <c r="EQM6" s="297"/>
      <c r="EQN6" s="297"/>
      <c r="EQO6" s="297"/>
      <c r="EQP6" s="297"/>
      <c r="EQQ6" s="297"/>
      <c r="EQR6" s="297"/>
      <c r="EQS6" s="297"/>
      <c r="EQT6" s="297"/>
      <c r="EQU6" s="297"/>
      <c r="EQV6" s="297"/>
      <c r="EQW6" s="297"/>
      <c r="EQX6" s="297"/>
      <c r="EQY6" s="297"/>
      <c r="EQZ6" s="297"/>
      <c r="ERA6" s="297"/>
      <c r="ERB6" s="297"/>
      <c r="ERC6" s="297"/>
      <c r="ERD6" s="297"/>
      <c r="ERE6" s="297"/>
      <c r="ERF6" s="297"/>
      <c r="ERG6" s="297"/>
      <c r="ERH6" s="297"/>
      <c r="ERI6" s="297"/>
      <c r="ERJ6" s="297"/>
      <c r="ERK6" s="297"/>
      <c r="ERL6" s="297"/>
      <c r="ERM6" s="297"/>
      <c r="ERN6" s="297"/>
      <c r="ERO6" s="297"/>
      <c r="ERP6" s="297"/>
      <c r="ERQ6" s="297"/>
      <c r="ERR6" s="297"/>
      <c r="ERS6" s="297"/>
      <c r="ERT6" s="297"/>
      <c r="ERU6" s="297"/>
      <c r="ERV6" s="297"/>
      <c r="ERW6" s="297"/>
      <c r="ERX6" s="297"/>
      <c r="ERY6" s="297"/>
      <c r="ERZ6" s="297"/>
      <c r="ESA6" s="297"/>
      <c r="ESB6" s="297"/>
      <c r="ESC6" s="297"/>
      <c r="ESD6" s="297"/>
      <c r="ESE6" s="297"/>
      <c r="ESF6" s="297"/>
      <c r="ESG6" s="297"/>
      <c r="ESH6" s="297"/>
      <c r="ESI6" s="297"/>
      <c r="ESJ6" s="297"/>
      <c r="ESK6" s="297"/>
      <c r="ESL6" s="297"/>
      <c r="ESM6" s="297"/>
      <c r="ESN6" s="297"/>
      <c r="ESO6" s="297"/>
      <c r="ESP6" s="297"/>
      <c r="ESQ6" s="297"/>
      <c r="ESR6" s="297"/>
      <c r="ESS6" s="297"/>
      <c r="EST6" s="297"/>
      <c r="ESU6" s="297"/>
      <c r="ESV6" s="297"/>
      <c r="ESW6" s="297"/>
      <c r="ESX6" s="297"/>
      <c r="ESY6" s="297"/>
      <c r="ESZ6" s="297"/>
      <c r="ETA6" s="297"/>
      <c r="ETB6" s="297"/>
      <c r="ETC6" s="297"/>
      <c r="ETD6" s="297"/>
      <c r="ETE6" s="297"/>
      <c r="ETF6" s="297"/>
      <c r="ETG6" s="297"/>
      <c r="ETH6" s="297"/>
      <c r="ETI6" s="297"/>
      <c r="ETJ6" s="297"/>
      <c r="ETK6" s="297"/>
      <c r="ETL6" s="297"/>
      <c r="ETM6" s="297"/>
      <c r="ETN6" s="297"/>
      <c r="ETO6" s="297"/>
      <c r="ETP6" s="297"/>
      <c r="ETQ6" s="297"/>
      <c r="ETR6" s="297"/>
      <c r="ETS6" s="297"/>
      <c r="ETT6" s="297"/>
      <c r="ETU6" s="297"/>
      <c r="ETV6" s="297"/>
      <c r="ETW6" s="297"/>
      <c r="ETX6" s="297"/>
      <c r="ETY6" s="297"/>
      <c r="ETZ6" s="297"/>
      <c r="EUA6" s="297"/>
      <c r="EUB6" s="297"/>
      <c r="EUC6" s="297"/>
      <c r="EUD6" s="297"/>
      <c r="EUE6" s="297"/>
      <c r="EUF6" s="297"/>
      <c r="EUG6" s="297"/>
      <c r="EUH6" s="297"/>
      <c r="EUI6" s="297"/>
      <c r="EUJ6" s="297"/>
      <c r="EUK6" s="297"/>
      <c r="EUL6" s="297"/>
      <c r="EUM6" s="297"/>
      <c r="EUN6" s="297"/>
      <c r="EUO6" s="297"/>
      <c r="EUP6" s="297"/>
      <c r="EUQ6" s="297"/>
      <c r="EUR6" s="297"/>
      <c r="EUS6" s="297"/>
      <c r="EUT6" s="297"/>
      <c r="EUU6" s="297"/>
      <c r="EUV6" s="297"/>
      <c r="EUW6" s="297"/>
      <c r="EUX6" s="297"/>
      <c r="EUY6" s="297"/>
      <c r="EUZ6" s="297"/>
      <c r="EVA6" s="297"/>
      <c r="EVB6" s="297"/>
      <c r="EVC6" s="297"/>
      <c r="EVD6" s="297"/>
      <c r="EVE6" s="297"/>
      <c r="EVF6" s="297"/>
      <c r="EVG6" s="297"/>
      <c r="EVH6" s="297"/>
      <c r="EVI6" s="297"/>
      <c r="EVJ6" s="297"/>
      <c r="EVK6" s="297"/>
      <c r="EVL6" s="297"/>
      <c r="EVM6" s="297"/>
      <c r="EVN6" s="297"/>
      <c r="EVO6" s="297"/>
      <c r="EVP6" s="297"/>
      <c r="EVQ6" s="297"/>
      <c r="EVR6" s="297"/>
      <c r="EVS6" s="297"/>
      <c r="EVT6" s="297"/>
      <c r="EVU6" s="297"/>
      <c r="EVV6" s="297"/>
      <c r="EVW6" s="297"/>
      <c r="EVX6" s="297"/>
      <c r="EVY6" s="297"/>
      <c r="EVZ6" s="297"/>
      <c r="EWA6" s="297"/>
      <c r="EWB6" s="297"/>
      <c r="EWC6" s="297"/>
      <c r="EWD6" s="297"/>
      <c r="EWE6" s="297"/>
      <c r="EWF6" s="297"/>
      <c r="EWG6" s="297"/>
      <c r="EWH6" s="297"/>
      <c r="EWI6" s="297"/>
      <c r="EWJ6" s="297"/>
      <c r="EWK6" s="297"/>
      <c r="EWL6" s="297"/>
      <c r="EWM6" s="297"/>
      <c r="EWN6" s="297"/>
      <c r="EWO6" s="297"/>
      <c r="EWP6" s="297"/>
      <c r="EWQ6" s="297"/>
      <c r="EWR6" s="297"/>
      <c r="EWS6" s="297"/>
      <c r="EWT6" s="297"/>
      <c r="EWU6" s="297"/>
      <c r="EWV6" s="297"/>
      <c r="EWW6" s="297"/>
      <c r="EWX6" s="297"/>
      <c r="EWY6" s="297"/>
      <c r="EWZ6" s="297"/>
      <c r="EXA6" s="297"/>
      <c r="EXB6" s="297"/>
      <c r="EXC6" s="297"/>
      <c r="EXD6" s="297"/>
      <c r="EXE6" s="297"/>
      <c r="EXF6" s="297"/>
      <c r="EXG6" s="297"/>
      <c r="EXH6" s="297"/>
      <c r="EXI6" s="297"/>
      <c r="EXJ6" s="297"/>
      <c r="EXK6" s="297"/>
      <c r="EXL6" s="297"/>
      <c r="EXM6" s="297"/>
      <c r="EXN6" s="297"/>
      <c r="EXO6" s="297"/>
      <c r="EXP6" s="297"/>
      <c r="EXQ6" s="297"/>
      <c r="EXR6" s="297"/>
      <c r="EXS6" s="297"/>
      <c r="EXT6" s="297"/>
      <c r="EXU6" s="297"/>
      <c r="EXV6" s="297"/>
      <c r="EXW6" s="297"/>
      <c r="EXX6" s="297"/>
      <c r="EXY6" s="297"/>
      <c r="EXZ6" s="297"/>
      <c r="EYA6" s="297"/>
      <c r="EYB6" s="297"/>
      <c r="EYC6" s="297"/>
      <c r="EYD6" s="297"/>
      <c r="EYE6" s="297"/>
      <c r="EYF6" s="297"/>
      <c r="EYG6" s="297"/>
      <c r="EYH6" s="297"/>
      <c r="EYI6" s="297"/>
      <c r="EYJ6" s="297"/>
      <c r="EYK6" s="297"/>
      <c r="EYL6" s="297"/>
      <c r="EYM6" s="297"/>
      <c r="EYN6" s="297"/>
      <c r="EYO6" s="297"/>
      <c r="EYP6" s="297"/>
      <c r="EYQ6" s="297"/>
      <c r="EYR6" s="297"/>
      <c r="EYS6" s="297"/>
      <c r="EYT6" s="297"/>
      <c r="EYU6" s="297"/>
      <c r="EYV6" s="297"/>
      <c r="EYW6" s="297"/>
      <c r="EYX6" s="297"/>
      <c r="EYY6" s="297"/>
      <c r="EYZ6" s="297"/>
      <c r="EZA6" s="297"/>
      <c r="EZB6" s="297"/>
      <c r="EZC6" s="297"/>
      <c r="EZD6" s="297"/>
      <c r="EZE6" s="297"/>
      <c r="EZF6" s="297"/>
      <c r="EZG6" s="297"/>
      <c r="EZH6" s="297"/>
      <c r="EZI6" s="297"/>
      <c r="EZJ6" s="297"/>
      <c r="EZK6" s="297"/>
      <c r="EZL6" s="297"/>
      <c r="EZM6" s="297"/>
      <c r="EZN6" s="297"/>
      <c r="EZO6" s="297"/>
      <c r="EZP6" s="297"/>
      <c r="EZQ6" s="297"/>
      <c r="EZR6" s="297"/>
      <c r="EZS6" s="297"/>
      <c r="EZT6" s="297"/>
      <c r="EZU6" s="297"/>
      <c r="EZV6" s="297"/>
      <c r="EZW6" s="297"/>
      <c r="EZX6" s="297"/>
      <c r="EZY6" s="297"/>
      <c r="EZZ6" s="297"/>
      <c r="FAA6" s="297"/>
      <c r="FAB6" s="297"/>
      <c r="FAC6" s="297"/>
      <c r="FAD6" s="297"/>
      <c r="FAE6" s="297"/>
      <c r="FAF6" s="297"/>
      <c r="FAG6" s="297"/>
      <c r="FAH6" s="297"/>
      <c r="FAI6" s="297"/>
      <c r="FAJ6" s="297"/>
      <c r="FAK6" s="297"/>
      <c r="FAL6" s="297"/>
      <c r="FAM6" s="297"/>
      <c r="FAN6" s="297"/>
      <c r="FAO6" s="297"/>
      <c r="FAP6" s="297"/>
      <c r="FAQ6" s="297"/>
      <c r="FAR6" s="297"/>
      <c r="FAS6" s="297"/>
      <c r="FAT6" s="297"/>
      <c r="FAU6" s="297"/>
      <c r="FAV6" s="297"/>
      <c r="FAW6" s="297"/>
      <c r="FAX6" s="297"/>
      <c r="FAY6" s="297"/>
      <c r="FAZ6" s="297"/>
      <c r="FBA6" s="297"/>
      <c r="FBB6" s="297"/>
      <c r="FBC6" s="297"/>
      <c r="FBD6" s="297"/>
      <c r="FBE6" s="297"/>
      <c r="FBF6" s="297"/>
      <c r="FBG6" s="297"/>
      <c r="FBH6" s="297"/>
      <c r="FBI6" s="297"/>
      <c r="FBJ6" s="297"/>
      <c r="FBK6" s="297"/>
      <c r="FBL6" s="297"/>
      <c r="FBM6" s="297"/>
      <c r="FBN6" s="297"/>
      <c r="FBO6" s="297"/>
      <c r="FBP6" s="297"/>
      <c r="FBQ6" s="297"/>
      <c r="FBR6" s="297"/>
      <c r="FBS6" s="297"/>
      <c r="FBT6" s="297"/>
      <c r="FBU6" s="297"/>
      <c r="FBV6" s="297"/>
      <c r="FBW6" s="297"/>
      <c r="FBX6" s="297"/>
      <c r="FBY6" s="297"/>
      <c r="FBZ6" s="297"/>
      <c r="FCA6" s="297"/>
      <c r="FCB6" s="297"/>
      <c r="FCC6" s="297"/>
      <c r="FCD6" s="297"/>
      <c r="FCE6" s="297"/>
      <c r="FCF6" s="297"/>
      <c r="FCG6" s="297"/>
      <c r="FCH6" s="297"/>
      <c r="FCI6" s="297"/>
      <c r="FCJ6" s="297"/>
      <c r="FCK6" s="297"/>
      <c r="FCL6" s="297"/>
      <c r="FCM6" s="297"/>
      <c r="FCN6" s="297"/>
      <c r="FCO6" s="297"/>
      <c r="FCP6" s="297"/>
      <c r="FCQ6" s="297"/>
      <c r="FCR6" s="297"/>
      <c r="FCS6" s="297"/>
      <c r="FCT6" s="297"/>
      <c r="FCU6" s="297"/>
      <c r="FCV6" s="297"/>
      <c r="FCW6" s="297"/>
      <c r="FCX6" s="297"/>
      <c r="FCY6" s="297"/>
      <c r="FCZ6" s="297"/>
      <c r="FDA6" s="297"/>
      <c r="FDB6" s="297"/>
      <c r="FDC6" s="297"/>
      <c r="FDD6" s="297"/>
      <c r="FDE6" s="297"/>
      <c r="FDF6" s="297"/>
      <c r="FDG6" s="297"/>
      <c r="FDH6" s="297"/>
      <c r="FDI6" s="297"/>
      <c r="FDJ6" s="297"/>
      <c r="FDK6" s="297"/>
      <c r="FDL6" s="297"/>
      <c r="FDM6" s="297"/>
      <c r="FDN6" s="297"/>
      <c r="FDO6" s="297"/>
      <c r="FDP6" s="297"/>
      <c r="FDQ6" s="297"/>
      <c r="FDR6" s="297"/>
      <c r="FDS6" s="297"/>
      <c r="FDT6" s="297"/>
      <c r="FDU6" s="297"/>
      <c r="FDV6" s="297"/>
      <c r="FDW6" s="297"/>
      <c r="FDX6" s="297"/>
      <c r="FDY6" s="297"/>
      <c r="FDZ6" s="297"/>
      <c r="FEA6" s="297"/>
      <c r="FEB6" s="297"/>
      <c r="FEC6" s="297"/>
      <c r="FED6" s="297"/>
      <c r="FEE6" s="297"/>
      <c r="FEF6" s="297"/>
      <c r="FEG6" s="297"/>
      <c r="FEH6" s="297"/>
      <c r="FEI6" s="297"/>
      <c r="FEJ6" s="297"/>
      <c r="FEK6" s="297"/>
      <c r="FEL6" s="297"/>
      <c r="FEM6" s="297"/>
      <c r="FEN6" s="297"/>
      <c r="FEO6" s="297"/>
      <c r="FEP6" s="297"/>
      <c r="FEQ6" s="297"/>
      <c r="FER6" s="297"/>
      <c r="FES6" s="297"/>
      <c r="FET6" s="297"/>
      <c r="FEU6" s="297"/>
      <c r="FEV6" s="297"/>
      <c r="FEW6" s="297"/>
      <c r="FEX6" s="297"/>
      <c r="FEY6" s="297"/>
      <c r="FEZ6" s="297"/>
      <c r="FFA6" s="297"/>
      <c r="FFB6" s="297"/>
      <c r="FFC6" s="297"/>
      <c r="FFD6" s="297"/>
      <c r="FFE6" s="297"/>
      <c r="FFF6" s="297"/>
      <c r="FFG6" s="297"/>
      <c r="FFH6" s="297"/>
      <c r="FFI6" s="297"/>
      <c r="FFJ6" s="297"/>
      <c r="FFK6" s="297"/>
      <c r="FFL6" s="297"/>
      <c r="FFM6" s="297"/>
      <c r="FFN6" s="297"/>
      <c r="FFO6" s="297"/>
      <c r="FFP6" s="297"/>
      <c r="FFQ6" s="297"/>
      <c r="FFR6" s="297"/>
      <c r="FFS6" s="297"/>
      <c r="FFT6" s="297"/>
      <c r="FFU6" s="297"/>
      <c r="FFV6" s="297"/>
      <c r="FFW6" s="297"/>
      <c r="FFX6" s="297"/>
      <c r="FFY6" s="297"/>
      <c r="FFZ6" s="297"/>
      <c r="FGA6" s="297"/>
      <c r="FGB6" s="297"/>
      <c r="FGC6" s="297"/>
      <c r="FGD6" s="297"/>
      <c r="FGE6" s="297"/>
      <c r="FGF6" s="297"/>
      <c r="FGG6" s="297"/>
      <c r="FGH6" s="297"/>
      <c r="FGI6" s="297"/>
      <c r="FGJ6" s="297"/>
      <c r="FGK6" s="297"/>
      <c r="FGL6" s="297"/>
      <c r="FGM6" s="297"/>
      <c r="FGN6" s="297"/>
      <c r="FGO6" s="297"/>
      <c r="FGP6" s="297"/>
      <c r="FGQ6" s="297"/>
      <c r="FGR6" s="297"/>
      <c r="FGS6" s="297"/>
      <c r="FGT6" s="297"/>
      <c r="FGU6" s="297"/>
      <c r="FGV6" s="297"/>
      <c r="FGW6" s="297"/>
      <c r="FGX6" s="297"/>
      <c r="FGY6" s="297"/>
      <c r="FGZ6" s="297"/>
      <c r="FHA6" s="297"/>
      <c r="FHB6" s="297"/>
      <c r="FHC6" s="297"/>
      <c r="FHD6" s="297"/>
      <c r="FHE6" s="297"/>
      <c r="FHF6" s="297"/>
      <c r="FHG6" s="297"/>
      <c r="FHH6" s="297"/>
      <c r="FHI6" s="297"/>
      <c r="FHJ6" s="297"/>
      <c r="FHK6" s="297"/>
      <c r="FHL6" s="297"/>
      <c r="FHM6" s="297"/>
      <c r="FHN6" s="297"/>
      <c r="FHO6" s="297"/>
      <c r="FHP6" s="297"/>
      <c r="FHQ6" s="297"/>
      <c r="FHR6" s="297"/>
      <c r="FHS6" s="297"/>
      <c r="FHT6" s="297"/>
      <c r="FHU6" s="297"/>
      <c r="FHV6" s="297"/>
      <c r="FHW6" s="297"/>
      <c r="FHX6" s="297"/>
      <c r="FHY6" s="297"/>
      <c r="FHZ6" s="297"/>
      <c r="FIA6" s="297"/>
      <c r="FIB6" s="297"/>
      <c r="FIC6" s="297"/>
      <c r="FID6" s="297"/>
      <c r="FIE6" s="297"/>
      <c r="FIF6" s="297"/>
      <c r="FIG6" s="297"/>
      <c r="FIH6" s="297"/>
      <c r="FII6" s="297"/>
      <c r="FIJ6" s="297"/>
      <c r="FIK6" s="297"/>
      <c r="FIL6" s="297"/>
      <c r="FIM6" s="297"/>
      <c r="FIN6" s="297"/>
      <c r="FIO6" s="297"/>
      <c r="FIP6" s="297"/>
      <c r="FIQ6" s="297"/>
      <c r="FIR6" s="297"/>
      <c r="FIS6" s="297"/>
      <c r="FIT6" s="297"/>
      <c r="FIU6" s="297"/>
      <c r="FIV6" s="297"/>
      <c r="FIW6" s="297"/>
      <c r="FIX6" s="297"/>
      <c r="FIY6" s="297"/>
      <c r="FIZ6" s="297"/>
      <c r="FJA6" s="297"/>
      <c r="FJB6" s="297"/>
      <c r="FJC6" s="297"/>
      <c r="FJD6" s="297"/>
      <c r="FJE6" s="297"/>
      <c r="FJF6" s="297"/>
      <c r="FJG6" s="297"/>
      <c r="FJH6" s="297"/>
      <c r="FJI6" s="297"/>
      <c r="FJJ6" s="297"/>
      <c r="FJK6" s="297"/>
      <c r="FJL6" s="297"/>
      <c r="FJM6" s="297"/>
      <c r="FJN6" s="297"/>
      <c r="FJO6" s="297"/>
      <c r="FJP6" s="297"/>
      <c r="FJQ6" s="297"/>
      <c r="FJR6" s="297"/>
      <c r="FJS6" s="297"/>
      <c r="FJT6" s="297"/>
      <c r="FJU6" s="297"/>
      <c r="FJV6" s="297"/>
      <c r="FJW6" s="297"/>
      <c r="FJX6" s="297"/>
      <c r="FJY6" s="297"/>
      <c r="FJZ6" s="297"/>
      <c r="FKA6" s="297"/>
      <c r="FKB6" s="297"/>
      <c r="FKC6" s="297"/>
      <c r="FKD6" s="297"/>
      <c r="FKE6" s="297"/>
      <c r="FKF6" s="297"/>
      <c r="FKG6" s="297"/>
      <c r="FKH6" s="297"/>
      <c r="FKI6" s="297"/>
      <c r="FKJ6" s="297"/>
      <c r="FKK6" s="297"/>
      <c r="FKL6" s="297"/>
      <c r="FKM6" s="297"/>
      <c r="FKN6" s="297"/>
      <c r="FKO6" s="297"/>
      <c r="FKP6" s="297"/>
      <c r="FKQ6" s="297"/>
      <c r="FKR6" s="297"/>
      <c r="FKS6" s="297"/>
      <c r="FKT6" s="297"/>
      <c r="FKU6" s="297"/>
      <c r="FKV6" s="297"/>
      <c r="FKW6" s="297"/>
      <c r="FKX6" s="297"/>
      <c r="FKY6" s="297"/>
      <c r="FKZ6" s="297"/>
      <c r="FLA6" s="297"/>
      <c r="FLB6" s="297"/>
      <c r="FLC6" s="297"/>
      <c r="FLD6" s="297"/>
      <c r="FLE6" s="297"/>
      <c r="FLF6" s="297"/>
      <c r="FLG6" s="297"/>
      <c r="FLH6" s="297"/>
      <c r="FLI6" s="297"/>
      <c r="FLJ6" s="297"/>
      <c r="FLK6" s="297"/>
      <c r="FLL6" s="297"/>
      <c r="FLM6" s="297"/>
      <c r="FLN6" s="297"/>
      <c r="FLO6" s="297"/>
      <c r="FLP6" s="297"/>
      <c r="FLQ6" s="297"/>
      <c r="FLR6" s="297"/>
      <c r="FLS6" s="297"/>
      <c r="FLT6" s="297"/>
      <c r="FLU6" s="297"/>
      <c r="FLV6" s="297"/>
      <c r="FLW6" s="297"/>
      <c r="FLX6" s="297"/>
      <c r="FLY6" s="297"/>
      <c r="FLZ6" s="297"/>
      <c r="FMA6" s="297"/>
      <c r="FMB6" s="297"/>
      <c r="FMC6" s="297"/>
      <c r="FMD6" s="297"/>
      <c r="FME6" s="297"/>
      <c r="FMF6" s="297"/>
      <c r="FMG6" s="297"/>
      <c r="FMH6" s="297"/>
      <c r="FMI6" s="297"/>
      <c r="FMJ6" s="297"/>
      <c r="FMK6" s="297"/>
      <c r="FML6" s="297"/>
      <c r="FMM6" s="297"/>
      <c r="FMN6" s="297"/>
      <c r="FMO6" s="297"/>
      <c r="FMP6" s="297"/>
      <c r="FMQ6" s="297"/>
      <c r="FMR6" s="297"/>
      <c r="FMS6" s="297"/>
      <c r="FMT6" s="297"/>
      <c r="FMU6" s="297"/>
      <c r="FMV6" s="297"/>
      <c r="FMW6" s="297"/>
      <c r="FMX6" s="297"/>
      <c r="FMY6" s="297"/>
      <c r="FMZ6" s="297"/>
      <c r="FNA6" s="297"/>
      <c r="FNB6" s="297"/>
      <c r="FNC6" s="297"/>
      <c r="FND6" s="297"/>
      <c r="FNE6" s="297"/>
      <c r="FNF6" s="297"/>
      <c r="FNG6" s="297"/>
      <c r="FNH6" s="297"/>
      <c r="FNI6" s="297"/>
      <c r="FNJ6" s="297"/>
      <c r="FNK6" s="297"/>
      <c r="FNL6" s="297"/>
      <c r="FNM6" s="297"/>
      <c r="FNN6" s="297"/>
      <c r="FNO6" s="297"/>
      <c r="FNP6" s="297"/>
      <c r="FNQ6" s="297"/>
      <c r="FNR6" s="297"/>
      <c r="FNS6" s="297"/>
      <c r="FNT6" s="297"/>
      <c r="FNU6" s="297"/>
      <c r="FNV6" s="297"/>
      <c r="FNW6" s="297"/>
      <c r="FNX6" s="297"/>
      <c r="FNY6" s="297"/>
      <c r="FNZ6" s="297"/>
      <c r="FOA6" s="297"/>
      <c r="FOB6" s="297"/>
      <c r="FOC6" s="297"/>
      <c r="FOD6" s="297"/>
      <c r="FOE6" s="297"/>
      <c r="FOF6" s="297"/>
      <c r="FOG6" s="297"/>
      <c r="FOH6" s="297"/>
      <c r="FOI6" s="297"/>
      <c r="FOJ6" s="297"/>
      <c r="FOK6" s="297"/>
      <c r="FOL6" s="297"/>
      <c r="FOM6" s="297"/>
      <c r="FON6" s="297"/>
      <c r="FOO6" s="297"/>
      <c r="FOP6" s="297"/>
      <c r="FOQ6" s="297"/>
      <c r="FOR6" s="297"/>
      <c r="FOS6" s="297"/>
      <c r="FOT6" s="297"/>
      <c r="FOU6" s="297"/>
      <c r="FOV6" s="297"/>
      <c r="FOW6" s="297"/>
      <c r="FOX6" s="297"/>
      <c r="FOY6" s="297"/>
      <c r="FOZ6" s="297"/>
      <c r="FPA6" s="297"/>
      <c r="FPB6" s="297"/>
      <c r="FPC6" s="297"/>
      <c r="FPD6" s="297"/>
      <c r="FPE6" s="297"/>
      <c r="FPF6" s="297"/>
      <c r="FPG6" s="297"/>
      <c r="FPH6" s="297"/>
      <c r="FPI6" s="297"/>
      <c r="FPJ6" s="297"/>
      <c r="FPK6" s="297"/>
      <c r="FPL6" s="297"/>
      <c r="FPM6" s="297"/>
      <c r="FPN6" s="297"/>
      <c r="FPO6" s="297"/>
      <c r="FPP6" s="297"/>
      <c r="FPQ6" s="297"/>
      <c r="FPR6" s="297"/>
      <c r="FPS6" s="297"/>
      <c r="FPT6" s="297"/>
      <c r="FPU6" s="297"/>
      <c r="FPV6" s="297"/>
      <c r="FPW6" s="297"/>
      <c r="FPX6" s="297"/>
      <c r="FPY6" s="297"/>
      <c r="FPZ6" s="297"/>
      <c r="FQA6" s="297"/>
      <c r="FQB6" s="297"/>
      <c r="FQC6" s="297"/>
      <c r="FQD6" s="297"/>
      <c r="FQE6" s="297"/>
      <c r="FQF6" s="297"/>
      <c r="FQG6" s="297"/>
      <c r="FQH6" s="297"/>
      <c r="FQI6" s="297"/>
      <c r="FQJ6" s="297"/>
      <c r="FQK6" s="297"/>
      <c r="FQL6" s="297"/>
      <c r="FQM6" s="297"/>
      <c r="FQN6" s="297"/>
      <c r="FQO6" s="297"/>
      <c r="FQP6" s="297"/>
      <c r="FQQ6" s="297"/>
      <c r="FQR6" s="297"/>
      <c r="FQS6" s="297"/>
      <c r="FQT6" s="297"/>
      <c r="FQU6" s="297"/>
      <c r="FQV6" s="297"/>
      <c r="FQW6" s="297"/>
      <c r="FQX6" s="297"/>
      <c r="FQY6" s="297"/>
      <c r="FQZ6" s="297"/>
      <c r="FRA6" s="297"/>
      <c r="FRB6" s="297"/>
      <c r="FRC6" s="297"/>
      <c r="FRD6" s="297"/>
      <c r="FRE6" s="297"/>
      <c r="FRF6" s="297"/>
      <c r="FRG6" s="297"/>
      <c r="FRH6" s="297"/>
      <c r="FRI6" s="297"/>
      <c r="FRJ6" s="297"/>
      <c r="FRK6" s="297"/>
      <c r="FRL6" s="297"/>
      <c r="FRM6" s="297"/>
      <c r="FRN6" s="297"/>
      <c r="FRO6" s="297"/>
      <c r="FRP6" s="297"/>
      <c r="FRQ6" s="297"/>
      <c r="FRR6" s="297"/>
      <c r="FRS6" s="297"/>
      <c r="FRT6" s="297"/>
      <c r="FRU6" s="297"/>
      <c r="FRV6" s="297"/>
      <c r="FRW6" s="297"/>
      <c r="FRX6" s="297"/>
      <c r="FRY6" s="297"/>
      <c r="FRZ6" s="297"/>
      <c r="FSA6" s="297"/>
      <c r="FSB6" s="297"/>
      <c r="FSC6" s="297"/>
      <c r="FSD6" s="297"/>
      <c r="FSE6" s="297"/>
      <c r="FSF6" s="297"/>
      <c r="FSG6" s="297"/>
      <c r="FSH6" s="297"/>
      <c r="FSI6" s="297"/>
      <c r="FSJ6" s="297"/>
      <c r="FSK6" s="297"/>
      <c r="FSL6" s="297"/>
      <c r="FSM6" s="297"/>
      <c r="FSN6" s="297"/>
      <c r="FSO6" s="297"/>
      <c r="FSP6" s="297"/>
      <c r="FSQ6" s="297"/>
      <c r="FSR6" s="297"/>
      <c r="FSS6" s="297"/>
      <c r="FST6" s="297"/>
      <c r="FSU6" s="297"/>
      <c r="FSV6" s="297"/>
      <c r="FSW6" s="297"/>
      <c r="FSX6" s="297"/>
      <c r="FSY6" s="297"/>
      <c r="FSZ6" s="297"/>
      <c r="FTA6" s="297"/>
      <c r="FTB6" s="297"/>
      <c r="FTC6" s="297"/>
      <c r="FTD6" s="297"/>
      <c r="FTE6" s="297"/>
      <c r="FTF6" s="297"/>
      <c r="FTG6" s="297"/>
      <c r="FTH6" s="297"/>
      <c r="FTI6" s="297"/>
      <c r="FTJ6" s="297"/>
      <c r="FTK6" s="297"/>
      <c r="FTL6" s="297"/>
      <c r="FTM6" s="297"/>
      <c r="FTN6" s="297"/>
      <c r="FTO6" s="297"/>
      <c r="FTP6" s="297"/>
      <c r="FTQ6" s="297"/>
      <c r="FTR6" s="297"/>
      <c r="FTS6" s="297"/>
      <c r="FTT6" s="297"/>
      <c r="FTU6" s="297"/>
      <c r="FTV6" s="297"/>
      <c r="FTW6" s="297"/>
      <c r="FTX6" s="297"/>
      <c r="FTY6" s="297"/>
      <c r="FTZ6" s="297"/>
      <c r="FUA6" s="297"/>
      <c r="FUB6" s="297"/>
      <c r="FUC6" s="297"/>
      <c r="FUD6" s="297"/>
      <c r="FUE6" s="297"/>
      <c r="FUF6" s="297"/>
      <c r="FUG6" s="297"/>
      <c r="FUH6" s="297"/>
      <c r="FUI6" s="297"/>
      <c r="FUJ6" s="297"/>
      <c r="FUK6" s="297"/>
      <c r="FUL6" s="297"/>
      <c r="FUM6" s="297"/>
      <c r="FUN6" s="297"/>
      <c r="FUO6" s="297"/>
      <c r="FUP6" s="297"/>
      <c r="FUQ6" s="297"/>
      <c r="FUR6" s="297"/>
      <c r="FUS6" s="297"/>
      <c r="FUT6" s="297"/>
      <c r="FUU6" s="297"/>
      <c r="FUV6" s="297"/>
      <c r="FUW6" s="297"/>
      <c r="FUX6" s="297"/>
      <c r="FUY6" s="297"/>
      <c r="FUZ6" s="297"/>
      <c r="FVA6" s="297"/>
      <c r="FVB6" s="297"/>
      <c r="FVC6" s="297"/>
      <c r="FVD6" s="297"/>
      <c r="FVE6" s="297"/>
      <c r="FVF6" s="297"/>
      <c r="FVG6" s="297"/>
      <c r="FVH6" s="297"/>
      <c r="FVI6" s="297"/>
      <c r="FVJ6" s="297"/>
      <c r="FVK6" s="297"/>
      <c r="FVL6" s="297"/>
      <c r="FVM6" s="297"/>
      <c r="FVN6" s="297"/>
      <c r="FVO6" s="297"/>
      <c r="FVP6" s="297"/>
      <c r="FVQ6" s="297"/>
      <c r="FVR6" s="297"/>
      <c r="FVS6" s="297"/>
      <c r="FVT6" s="297"/>
      <c r="FVU6" s="297"/>
      <c r="FVV6" s="297"/>
      <c r="FVW6" s="297"/>
      <c r="FVX6" s="297"/>
      <c r="FVY6" s="297"/>
      <c r="FVZ6" s="297"/>
      <c r="FWA6" s="297"/>
      <c r="FWB6" s="297"/>
      <c r="FWC6" s="297"/>
      <c r="FWD6" s="297"/>
      <c r="FWE6" s="297"/>
      <c r="FWF6" s="297"/>
      <c r="FWG6" s="297"/>
      <c r="FWH6" s="297"/>
      <c r="FWI6" s="297"/>
      <c r="FWJ6" s="297"/>
      <c r="FWK6" s="297"/>
      <c r="FWL6" s="297"/>
      <c r="FWM6" s="297"/>
      <c r="FWN6" s="297"/>
      <c r="FWO6" s="297"/>
      <c r="FWP6" s="297"/>
      <c r="FWQ6" s="297"/>
      <c r="FWR6" s="297"/>
      <c r="FWS6" s="297"/>
      <c r="FWT6" s="297"/>
      <c r="FWU6" s="297"/>
      <c r="FWV6" s="297"/>
      <c r="FWW6" s="297"/>
      <c r="FWX6" s="297"/>
      <c r="FWY6" s="297"/>
      <c r="FWZ6" s="297"/>
      <c r="FXA6" s="297"/>
      <c r="FXB6" s="297"/>
      <c r="FXC6" s="297"/>
      <c r="FXD6" s="297"/>
      <c r="FXE6" s="297"/>
      <c r="FXF6" s="297"/>
      <c r="FXG6" s="297"/>
      <c r="FXH6" s="297"/>
      <c r="FXI6" s="297"/>
      <c r="FXJ6" s="297"/>
      <c r="FXK6" s="297"/>
      <c r="FXL6" s="297"/>
      <c r="FXM6" s="297"/>
      <c r="FXN6" s="297"/>
      <c r="FXO6" s="297"/>
      <c r="FXP6" s="297"/>
      <c r="FXQ6" s="297"/>
      <c r="FXR6" s="297"/>
      <c r="FXS6" s="297"/>
      <c r="FXT6" s="297"/>
      <c r="FXU6" s="297"/>
      <c r="FXV6" s="297"/>
      <c r="FXW6" s="297"/>
      <c r="FXX6" s="297"/>
      <c r="FXY6" s="297"/>
      <c r="FXZ6" s="297"/>
      <c r="FYA6" s="297"/>
      <c r="FYB6" s="297"/>
      <c r="FYC6" s="297"/>
      <c r="FYD6" s="297"/>
      <c r="FYE6" s="297"/>
      <c r="FYF6" s="297"/>
      <c r="FYG6" s="297"/>
      <c r="FYH6" s="297"/>
      <c r="FYI6" s="297"/>
      <c r="FYJ6" s="297"/>
      <c r="FYK6" s="297"/>
      <c r="FYL6" s="297"/>
      <c r="FYM6" s="297"/>
      <c r="FYN6" s="297"/>
      <c r="FYO6" s="297"/>
      <c r="FYP6" s="297"/>
      <c r="FYQ6" s="297"/>
      <c r="FYR6" s="297"/>
      <c r="FYS6" s="297"/>
      <c r="FYT6" s="297"/>
      <c r="FYU6" s="297"/>
      <c r="FYV6" s="297"/>
      <c r="FYW6" s="297"/>
      <c r="FYX6" s="297"/>
      <c r="FYY6" s="297"/>
      <c r="FYZ6" s="297"/>
      <c r="FZA6" s="297"/>
      <c r="FZB6" s="297"/>
      <c r="FZC6" s="297"/>
      <c r="FZD6" s="297"/>
      <c r="FZE6" s="297"/>
      <c r="FZF6" s="297"/>
      <c r="FZG6" s="297"/>
      <c r="FZH6" s="297"/>
      <c r="FZI6" s="297"/>
      <c r="FZJ6" s="297"/>
      <c r="FZK6" s="297"/>
      <c r="FZL6" s="297"/>
      <c r="FZM6" s="297"/>
      <c r="FZN6" s="297"/>
      <c r="FZO6" s="297"/>
      <c r="FZP6" s="297"/>
      <c r="FZQ6" s="297"/>
      <c r="FZR6" s="297"/>
      <c r="FZS6" s="297"/>
      <c r="FZT6" s="297"/>
      <c r="FZU6" s="297"/>
      <c r="FZV6" s="297"/>
      <c r="FZW6" s="297"/>
      <c r="FZX6" s="297"/>
      <c r="FZY6" s="297"/>
      <c r="FZZ6" s="297"/>
      <c r="GAA6" s="297"/>
      <c r="GAB6" s="297"/>
      <c r="GAC6" s="297"/>
      <c r="GAD6" s="297"/>
      <c r="GAE6" s="297"/>
      <c r="GAF6" s="297"/>
      <c r="GAG6" s="297"/>
      <c r="GAH6" s="297"/>
      <c r="GAI6" s="297"/>
      <c r="GAJ6" s="297"/>
      <c r="GAK6" s="297"/>
      <c r="GAL6" s="297"/>
      <c r="GAM6" s="297"/>
      <c r="GAN6" s="297"/>
      <c r="GAO6" s="297"/>
      <c r="GAP6" s="297"/>
      <c r="GAQ6" s="297"/>
      <c r="GAR6" s="297"/>
      <c r="GAS6" s="297"/>
      <c r="GAT6" s="297"/>
      <c r="GAU6" s="297"/>
      <c r="GAV6" s="297"/>
      <c r="GAW6" s="297"/>
      <c r="GAX6" s="297"/>
      <c r="GAY6" s="297"/>
      <c r="GAZ6" s="297"/>
      <c r="GBA6" s="297"/>
      <c r="GBB6" s="297"/>
      <c r="GBC6" s="297"/>
      <c r="GBD6" s="297"/>
      <c r="GBE6" s="297"/>
      <c r="GBF6" s="297"/>
      <c r="GBG6" s="297"/>
      <c r="GBH6" s="297"/>
      <c r="GBI6" s="297"/>
      <c r="GBJ6" s="297"/>
      <c r="GBK6" s="297"/>
      <c r="GBL6" s="297"/>
      <c r="GBM6" s="297"/>
      <c r="GBN6" s="297"/>
      <c r="GBO6" s="297"/>
      <c r="GBP6" s="297"/>
      <c r="GBQ6" s="297"/>
      <c r="GBR6" s="297"/>
      <c r="GBS6" s="297"/>
      <c r="GBT6" s="297"/>
      <c r="GBU6" s="297"/>
      <c r="GBV6" s="297"/>
      <c r="GBW6" s="297"/>
      <c r="GBX6" s="297"/>
      <c r="GBY6" s="297"/>
      <c r="GBZ6" s="297"/>
      <c r="GCA6" s="297"/>
      <c r="GCB6" s="297"/>
      <c r="GCC6" s="297"/>
      <c r="GCD6" s="297"/>
      <c r="GCE6" s="297"/>
      <c r="GCF6" s="297"/>
      <c r="GCG6" s="297"/>
      <c r="GCH6" s="297"/>
      <c r="GCI6" s="297"/>
      <c r="GCJ6" s="297"/>
      <c r="GCK6" s="297"/>
      <c r="GCL6" s="297"/>
      <c r="GCM6" s="297"/>
      <c r="GCN6" s="297"/>
      <c r="GCO6" s="297"/>
      <c r="GCP6" s="297"/>
      <c r="GCQ6" s="297"/>
      <c r="GCR6" s="297"/>
      <c r="GCS6" s="297"/>
      <c r="GCT6" s="297"/>
      <c r="GCU6" s="297"/>
      <c r="GCV6" s="297"/>
      <c r="GCW6" s="297"/>
      <c r="GCX6" s="297"/>
      <c r="GCY6" s="297"/>
      <c r="GCZ6" s="297"/>
      <c r="GDA6" s="297"/>
      <c r="GDB6" s="297"/>
      <c r="GDC6" s="297"/>
      <c r="GDD6" s="297"/>
      <c r="GDE6" s="297"/>
      <c r="GDF6" s="297"/>
      <c r="GDG6" s="297"/>
      <c r="GDH6" s="297"/>
      <c r="GDI6" s="297"/>
      <c r="GDJ6" s="297"/>
      <c r="GDK6" s="297"/>
      <c r="GDL6" s="297"/>
      <c r="GDM6" s="297"/>
      <c r="GDN6" s="297"/>
      <c r="GDO6" s="297"/>
      <c r="GDP6" s="297"/>
      <c r="GDQ6" s="297"/>
      <c r="GDR6" s="297"/>
      <c r="GDS6" s="297"/>
      <c r="GDT6" s="297"/>
      <c r="GDU6" s="297"/>
      <c r="GDV6" s="297"/>
      <c r="GDW6" s="297"/>
      <c r="GDX6" s="297"/>
      <c r="GDY6" s="297"/>
      <c r="GDZ6" s="297"/>
      <c r="GEA6" s="297"/>
      <c r="GEB6" s="297"/>
      <c r="GEC6" s="297"/>
      <c r="GED6" s="297"/>
      <c r="GEE6" s="297"/>
      <c r="GEF6" s="297"/>
      <c r="GEG6" s="297"/>
      <c r="GEH6" s="297"/>
      <c r="GEI6" s="297"/>
      <c r="GEJ6" s="297"/>
      <c r="GEK6" s="297"/>
      <c r="GEL6" s="297"/>
      <c r="GEM6" s="297"/>
      <c r="GEN6" s="297"/>
      <c r="GEO6" s="297"/>
      <c r="GEP6" s="297"/>
      <c r="GEQ6" s="297"/>
      <c r="GER6" s="297"/>
      <c r="GES6" s="297"/>
      <c r="GET6" s="297"/>
      <c r="GEU6" s="297"/>
      <c r="GEV6" s="297"/>
      <c r="GEW6" s="297"/>
      <c r="GEX6" s="297"/>
      <c r="GEY6" s="297"/>
      <c r="GEZ6" s="297"/>
      <c r="GFA6" s="297"/>
      <c r="GFB6" s="297"/>
      <c r="GFC6" s="297"/>
      <c r="GFD6" s="297"/>
      <c r="GFE6" s="297"/>
      <c r="GFF6" s="297"/>
      <c r="GFG6" s="297"/>
      <c r="GFH6" s="297"/>
      <c r="GFI6" s="297"/>
      <c r="GFJ6" s="297"/>
      <c r="GFK6" s="297"/>
      <c r="GFL6" s="297"/>
      <c r="GFM6" s="297"/>
      <c r="GFN6" s="297"/>
      <c r="GFO6" s="297"/>
      <c r="GFP6" s="297"/>
      <c r="GFQ6" s="297"/>
      <c r="GFR6" s="297"/>
      <c r="GFS6" s="297"/>
      <c r="GFT6" s="297"/>
      <c r="GFU6" s="297"/>
      <c r="GFV6" s="297"/>
      <c r="GFW6" s="297"/>
      <c r="GFX6" s="297"/>
      <c r="GFY6" s="297"/>
      <c r="GFZ6" s="297"/>
      <c r="GGA6" s="297"/>
      <c r="GGB6" s="297"/>
      <c r="GGC6" s="297"/>
      <c r="GGD6" s="297"/>
      <c r="GGE6" s="297"/>
      <c r="GGF6" s="297"/>
      <c r="GGG6" s="297"/>
      <c r="GGH6" s="297"/>
      <c r="GGI6" s="297"/>
      <c r="GGJ6" s="297"/>
      <c r="GGK6" s="297"/>
      <c r="GGL6" s="297"/>
      <c r="GGM6" s="297"/>
      <c r="GGN6" s="297"/>
      <c r="GGO6" s="297"/>
      <c r="GGP6" s="297"/>
      <c r="GGQ6" s="297"/>
      <c r="GGR6" s="297"/>
      <c r="GGS6" s="297"/>
      <c r="GGT6" s="297"/>
      <c r="GGU6" s="297"/>
      <c r="GGV6" s="297"/>
      <c r="GGW6" s="297"/>
      <c r="GGX6" s="297"/>
      <c r="GGY6" s="297"/>
      <c r="GGZ6" s="297"/>
      <c r="GHA6" s="297"/>
      <c r="GHB6" s="297"/>
      <c r="GHC6" s="297"/>
      <c r="GHD6" s="297"/>
      <c r="GHE6" s="297"/>
      <c r="GHF6" s="297"/>
      <c r="GHG6" s="297"/>
      <c r="GHH6" s="297"/>
      <c r="GHI6" s="297"/>
      <c r="GHJ6" s="297"/>
      <c r="GHK6" s="297"/>
      <c r="GHL6" s="297"/>
      <c r="GHM6" s="297"/>
      <c r="GHN6" s="297"/>
      <c r="GHO6" s="297"/>
      <c r="GHP6" s="297"/>
      <c r="GHQ6" s="297"/>
      <c r="GHR6" s="297"/>
      <c r="GHS6" s="297"/>
      <c r="GHT6" s="297"/>
      <c r="GHU6" s="297"/>
      <c r="GHV6" s="297"/>
      <c r="GHW6" s="297"/>
      <c r="GHX6" s="297"/>
      <c r="GHY6" s="297"/>
      <c r="GHZ6" s="297"/>
      <c r="GIA6" s="297"/>
      <c r="GIB6" s="297"/>
      <c r="GIC6" s="297"/>
      <c r="GID6" s="297"/>
      <c r="GIE6" s="297"/>
      <c r="GIF6" s="297"/>
      <c r="GIG6" s="297"/>
      <c r="GIH6" s="297"/>
      <c r="GII6" s="297"/>
      <c r="GIJ6" s="297"/>
      <c r="GIK6" s="297"/>
      <c r="GIL6" s="297"/>
      <c r="GIM6" s="297"/>
      <c r="GIN6" s="297"/>
      <c r="GIO6" s="297"/>
      <c r="GIP6" s="297"/>
      <c r="GIQ6" s="297"/>
      <c r="GIR6" s="297"/>
      <c r="GIS6" s="297"/>
      <c r="GIT6" s="297"/>
      <c r="GIU6" s="297"/>
      <c r="GIV6" s="297"/>
      <c r="GIW6" s="297"/>
      <c r="GIX6" s="297"/>
      <c r="GIY6" s="297"/>
      <c r="GIZ6" s="297"/>
      <c r="GJA6" s="297"/>
      <c r="GJB6" s="297"/>
      <c r="GJC6" s="297"/>
      <c r="GJD6" s="297"/>
      <c r="GJE6" s="297"/>
      <c r="GJF6" s="297"/>
      <c r="GJG6" s="297"/>
      <c r="GJH6" s="297"/>
      <c r="GJI6" s="297"/>
      <c r="GJJ6" s="297"/>
      <c r="GJK6" s="297"/>
      <c r="GJL6" s="297"/>
      <c r="GJM6" s="297"/>
      <c r="GJN6" s="297"/>
      <c r="GJO6" s="297"/>
      <c r="GJP6" s="297"/>
      <c r="GJQ6" s="297"/>
      <c r="GJR6" s="297"/>
      <c r="GJS6" s="297"/>
      <c r="GJT6" s="297"/>
      <c r="GJU6" s="297"/>
      <c r="GJV6" s="297"/>
      <c r="GJW6" s="297"/>
      <c r="GJX6" s="297"/>
      <c r="GJY6" s="297"/>
      <c r="GJZ6" s="297"/>
      <c r="GKA6" s="297"/>
      <c r="GKB6" s="297"/>
      <c r="GKC6" s="297"/>
      <c r="GKD6" s="297"/>
      <c r="GKE6" s="297"/>
      <c r="GKF6" s="297"/>
      <c r="GKG6" s="297"/>
      <c r="GKH6" s="297"/>
      <c r="GKI6" s="297"/>
      <c r="GKJ6" s="297"/>
      <c r="GKK6" s="297"/>
      <c r="GKL6" s="297"/>
      <c r="GKM6" s="297"/>
      <c r="GKN6" s="297"/>
      <c r="GKO6" s="297"/>
      <c r="GKP6" s="297"/>
      <c r="GKQ6" s="297"/>
      <c r="GKR6" s="297"/>
      <c r="GKS6" s="297"/>
      <c r="GKT6" s="297"/>
      <c r="GKU6" s="297"/>
      <c r="GKV6" s="297"/>
      <c r="GKW6" s="297"/>
      <c r="GKX6" s="297"/>
      <c r="GKY6" s="297"/>
      <c r="GKZ6" s="297"/>
      <c r="GLA6" s="297"/>
      <c r="GLB6" s="297"/>
      <c r="GLC6" s="297"/>
      <c r="GLD6" s="297"/>
      <c r="GLE6" s="297"/>
      <c r="GLF6" s="297"/>
      <c r="GLG6" s="297"/>
      <c r="GLH6" s="297"/>
      <c r="GLI6" s="297"/>
      <c r="GLJ6" s="297"/>
      <c r="GLK6" s="297"/>
      <c r="GLL6" s="297"/>
      <c r="GLM6" s="297"/>
      <c r="GLN6" s="297"/>
      <c r="GLO6" s="297"/>
      <c r="GLP6" s="297"/>
      <c r="GLQ6" s="297"/>
      <c r="GLR6" s="297"/>
      <c r="GLS6" s="297"/>
      <c r="GLT6" s="297"/>
      <c r="GLU6" s="297"/>
      <c r="GLV6" s="297"/>
      <c r="GLW6" s="297"/>
      <c r="GLX6" s="297"/>
      <c r="GLY6" s="297"/>
      <c r="GLZ6" s="297"/>
      <c r="GMA6" s="297"/>
      <c r="GMB6" s="297"/>
      <c r="GMC6" s="297"/>
      <c r="GMD6" s="297"/>
      <c r="GME6" s="297"/>
      <c r="GMF6" s="297"/>
      <c r="GMG6" s="297"/>
      <c r="GMH6" s="297"/>
      <c r="GMI6" s="297"/>
      <c r="GMJ6" s="297"/>
      <c r="GMK6" s="297"/>
      <c r="GML6" s="297"/>
      <c r="GMM6" s="297"/>
      <c r="GMN6" s="297"/>
      <c r="GMO6" s="297"/>
      <c r="GMP6" s="297"/>
      <c r="GMQ6" s="297"/>
      <c r="GMR6" s="297"/>
      <c r="GMS6" s="297"/>
      <c r="GMT6" s="297"/>
      <c r="GMU6" s="297"/>
      <c r="GMV6" s="297"/>
      <c r="GMW6" s="297"/>
      <c r="GMX6" s="297"/>
      <c r="GMY6" s="297"/>
      <c r="GMZ6" s="297"/>
      <c r="GNA6" s="297"/>
      <c r="GNB6" s="297"/>
      <c r="GNC6" s="297"/>
      <c r="GND6" s="297"/>
      <c r="GNE6" s="297"/>
      <c r="GNF6" s="297"/>
      <c r="GNG6" s="297"/>
      <c r="GNH6" s="297"/>
      <c r="GNI6" s="297"/>
      <c r="GNJ6" s="297"/>
      <c r="GNK6" s="297"/>
      <c r="GNL6" s="297"/>
      <c r="GNM6" s="297"/>
      <c r="GNN6" s="297"/>
      <c r="GNO6" s="297"/>
      <c r="GNP6" s="297"/>
      <c r="GNQ6" s="297"/>
      <c r="GNR6" s="297"/>
      <c r="GNS6" s="297"/>
      <c r="GNT6" s="297"/>
      <c r="GNU6" s="297"/>
      <c r="GNV6" s="297"/>
      <c r="GNW6" s="297"/>
      <c r="GNX6" s="297"/>
      <c r="GNY6" s="297"/>
      <c r="GNZ6" s="297"/>
      <c r="GOA6" s="297"/>
      <c r="GOB6" s="297"/>
      <c r="GOC6" s="297"/>
      <c r="GOD6" s="297"/>
      <c r="GOE6" s="297"/>
      <c r="GOF6" s="297"/>
      <c r="GOG6" s="297"/>
      <c r="GOH6" s="297"/>
      <c r="GOI6" s="297"/>
      <c r="GOJ6" s="297"/>
      <c r="GOK6" s="297"/>
      <c r="GOL6" s="297"/>
      <c r="GOM6" s="297"/>
      <c r="GON6" s="297"/>
      <c r="GOO6" s="297"/>
      <c r="GOP6" s="297"/>
      <c r="GOQ6" s="297"/>
      <c r="GOR6" s="297"/>
      <c r="GOS6" s="297"/>
      <c r="GOT6" s="297"/>
      <c r="GOU6" s="297"/>
      <c r="GOV6" s="297"/>
      <c r="GOW6" s="297"/>
      <c r="GOX6" s="297"/>
      <c r="GOY6" s="297"/>
      <c r="GOZ6" s="297"/>
      <c r="GPA6" s="297"/>
      <c r="GPB6" s="297"/>
      <c r="GPC6" s="297"/>
      <c r="GPD6" s="297"/>
      <c r="GPE6" s="297"/>
      <c r="GPF6" s="297"/>
      <c r="GPG6" s="297"/>
      <c r="GPH6" s="297"/>
      <c r="GPI6" s="297"/>
      <c r="GPJ6" s="297"/>
      <c r="GPK6" s="297"/>
      <c r="GPL6" s="297"/>
      <c r="GPM6" s="297"/>
      <c r="GPN6" s="297"/>
      <c r="GPO6" s="297"/>
      <c r="GPP6" s="297"/>
      <c r="GPQ6" s="297"/>
      <c r="GPR6" s="297"/>
      <c r="GPS6" s="297"/>
      <c r="GPT6" s="297"/>
      <c r="GPU6" s="297"/>
      <c r="GPV6" s="297"/>
      <c r="GPW6" s="297"/>
      <c r="GPX6" s="297"/>
      <c r="GPY6" s="297"/>
      <c r="GPZ6" s="297"/>
      <c r="GQA6" s="297"/>
      <c r="GQB6" s="297"/>
      <c r="GQC6" s="297"/>
      <c r="GQD6" s="297"/>
      <c r="GQE6" s="297"/>
      <c r="GQF6" s="297"/>
      <c r="GQG6" s="297"/>
      <c r="GQH6" s="297"/>
      <c r="GQI6" s="297"/>
      <c r="GQJ6" s="297"/>
      <c r="GQK6" s="297"/>
      <c r="GQL6" s="297"/>
      <c r="GQM6" s="297"/>
      <c r="GQN6" s="297"/>
      <c r="GQO6" s="297"/>
      <c r="GQP6" s="297"/>
      <c r="GQQ6" s="297"/>
      <c r="GQR6" s="297"/>
      <c r="GQS6" s="297"/>
      <c r="GQT6" s="297"/>
      <c r="GQU6" s="297"/>
      <c r="GQV6" s="297"/>
      <c r="GQW6" s="297"/>
      <c r="GQX6" s="297"/>
      <c r="GQY6" s="297"/>
      <c r="GQZ6" s="297"/>
      <c r="GRA6" s="297"/>
      <c r="GRB6" s="297"/>
      <c r="GRC6" s="297"/>
      <c r="GRD6" s="297"/>
      <c r="GRE6" s="297"/>
      <c r="GRF6" s="297"/>
      <c r="GRG6" s="297"/>
      <c r="GRH6" s="297"/>
      <c r="GRI6" s="297"/>
      <c r="GRJ6" s="297"/>
      <c r="GRK6" s="297"/>
      <c r="GRL6" s="297"/>
      <c r="GRM6" s="297"/>
      <c r="GRN6" s="297"/>
      <c r="GRO6" s="297"/>
      <c r="GRP6" s="297"/>
      <c r="GRQ6" s="297"/>
      <c r="GRR6" s="297"/>
      <c r="GRS6" s="297"/>
      <c r="GRT6" s="297"/>
      <c r="GRU6" s="297"/>
      <c r="GRV6" s="297"/>
      <c r="GRW6" s="297"/>
      <c r="GRX6" s="297"/>
      <c r="GRY6" s="297"/>
      <c r="GRZ6" s="297"/>
      <c r="GSA6" s="297"/>
      <c r="GSB6" s="297"/>
      <c r="GSC6" s="297"/>
      <c r="GSD6" s="297"/>
      <c r="GSE6" s="297"/>
      <c r="GSF6" s="297"/>
      <c r="GSG6" s="297"/>
      <c r="GSH6" s="297"/>
      <c r="GSI6" s="297"/>
      <c r="GSJ6" s="297"/>
      <c r="GSK6" s="297"/>
      <c r="GSL6" s="297"/>
      <c r="GSM6" s="297"/>
      <c r="GSN6" s="297"/>
      <c r="GSO6" s="297"/>
      <c r="GSP6" s="297"/>
      <c r="GSQ6" s="297"/>
      <c r="GSR6" s="297"/>
      <c r="GSS6" s="297"/>
      <c r="GST6" s="297"/>
      <c r="GSU6" s="297"/>
      <c r="GSV6" s="297"/>
      <c r="GSW6" s="297"/>
      <c r="GSX6" s="297"/>
      <c r="GSY6" s="297"/>
      <c r="GSZ6" s="297"/>
      <c r="GTA6" s="297"/>
      <c r="GTB6" s="297"/>
      <c r="GTC6" s="297"/>
      <c r="GTD6" s="297"/>
      <c r="GTE6" s="297"/>
      <c r="GTF6" s="297"/>
      <c r="GTG6" s="297"/>
      <c r="GTH6" s="297"/>
      <c r="GTI6" s="297"/>
      <c r="GTJ6" s="297"/>
      <c r="GTK6" s="297"/>
      <c r="GTL6" s="297"/>
      <c r="GTM6" s="297"/>
      <c r="GTN6" s="297"/>
      <c r="GTO6" s="297"/>
      <c r="GTP6" s="297"/>
      <c r="GTQ6" s="297"/>
      <c r="GTR6" s="297"/>
      <c r="GTS6" s="297"/>
      <c r="GTT6" s="297"/>
      <c r="GTU6" s="297"/>
      <c r="GTV6" s="297"/>
      <c r="GTW6" s="297"/>
      <c r="GTX6" s="297"/>
      <c r="GTY6" s="297"/>
      <c r="GTZ6" s="297"/>
      <c r="GUA6" s="297"/>
      <c r="GUB6" s="297"/>
      <c r="GUC6" s="297"/>
      <c r="GUD6" s="297"/>
      <c r="GUE6" s="297"/>
      <c r="GUF6" s="297"/>
      <c r="GUG6" s="297"/>
      <c r="GUH6" s="297"/>
      <c r="GUI6" s="297"/>
      <c r="GUJ6" s="297"/>
      <c r="GUK6" s="297"/>
      <c r="GUL6" s="297"/>
      <c r="GUM6" s="297"/>
      <c r="GUN6" s="297"/>
      <c r="GUO6" s="297"/>
      <c r="GUP6" s="297"/>
      <c r="GUQ6" s="297"/>
      <c r="GUR6" s="297"/>
      <c r="GUS6" s="297"/>
      <c r="GUT6" s="297"/>
      <c r="GUU6" s="297"/>
      <c r="GUV6" s="297"/>
      <c r="GUW6" s="297"/>
      <c r="GUX6" s="297"/>
      <c r="GUY6" s="297"/>
      <c r="GUZ6" s="297"/>
      <c r="GVA6" s="297"/>
      <c r="GVB6" s="297"/>
      <c r="GVC6" s="297"/>
      <c r="GVD6" s="297"/>
      <c r="GVE6" s="297"/>
      <c r="GVF6" s="297"/>
      <c r="GVG6" s="297"/>
      <c r="GVH6" s="297"/>
      <c r="GVI6" s="297"/>
      <c r="GVJ6" s="297"/>
      <c r="GVK6" s="297"/>
      <c r="GVL6" s="297"/>
      <c r="GVM6" s="297"/>
      <c r="GVN6" s="297"/>
      <c r="GVO6" s="297"/>
      <c r="GVP6" s="297"/>
      <c r="GVQ6" s="297"/>
      <c r="GVR6" s="297"/>
      <c r="GVS6" s="297"/>
      <c r="GVT6" s="297"/>
      <c r="GVU6" s="297"/>
      <c r="GVV6" s="297"/>
      <c r="GVW6" s="297"/>
      <c r="GVX6" s="297"/>
      <c r="GVY6" s="297"/>
      <c r="GVZ6" s="297"/>
      <c r="GWA6" s="297"/>
      <c r="GWB6" s="297"/>
      <c r="GWC6" s="297"/>
      <c r="GWD6" s="297"/>
      <c r="GWE6" s="297"/>
      <c r="GWF6" s="297"/>
      <c r="GWG6" s="297"/>
      <c r="GWH6" s="297"/>
      <c r="GWI6" s="297"/>
      <c r="GWJ6" s="297"/>
      <c r="GWK6" s="297"/>
      <c r="GWL6" s="297"/>
      <c r="GWM6" s="297"/>
      <c r="GWN6" s="297"/>
      <c r="GWO6" s="297"/>
      <c r="GWP6" s="297"/>
      <c r="GWQ6" s="297"/>
      <c r="GWR6" s="297"/>
      <c r="GWS6" s="297"/>
      <c r="GWT6" s="297"/>
      <c r="GWU6" s="297"/>
      <c r="GWV6" s="297"/>
      <c r="GWW6" s="297"/>
      <c r="GWX6" s="297"/>
      <c r="GWY6" s="297"/>
      <c r="GWZ6" s="297"/>
      <c r="GXA6" s="297"/>
      <c r="GXB6" s="297"/>
      <c r="GXC6" s="297"/>
      <c r="GXD6" s="297"/>
      <c r="GXE6" s="297"/>
      <c r="GXF6" s="297"/>
      <c r="GXG6" s="297"/>
      <c r="GXH6" s="297"/>
      <c r="GXI6" s="297"/>
      <c r="GXJ6" s="297"/>
      <c r="GXK6" s="297"/>
      <c r="GXL6" s="297"/>
      <c r="GXM6" s="297"/>
      <c r="GXN6" s="297"/>
      <c r="GXO6" s="297"/>
      <c r="GXP6" s="297"/>
      <c r="GXQ6" s="297"/>
      <c r="GXR6" s="297"/>
      <c r="GXS6" s="297"/>
      <c r="GXT6" s="297"/>
      <c r="GXU6" s="297"/>
      <c r="GXV6" s="297"/>
      <c r="GXW6" s="297"/>
      <c r="GXX6" s="297"/>
      <c r="GXY6" s="297"/>
      <c r="GXZ6" s="297"/>
      <c r="GYA6" s="297"/>
      <c r="GYB6" s="297"/>
      <c r="GYC6" s="297"/>
      <c r="GYD6" s="297"/>
      <c r="GYE6" s="297"/>
      <c r="GYF6" s="297"/>
      <c r="GYG6" s="297"/>
      <c r="GYH6" s="297"/>
      <c r="GYI6" s="297"/>
      <c r="GYJ6" s="297"/>
      <c r="GYK6" s="297"/>
      <c r="GYL6" s="297"/>
      <c r="GYM6" s="297"/>
      <c r="GYN6" s="297"/>
      <c r="GYO6" s="297"/>
      <c r="GYP6" s="297"/>
      <c r="GYQ6" s="297"/>
      <c r="GYR6" s="297"/>
      <c r="GYS6" s="297"/>
      <c r="GYT6" s="297"/>
      <c r="GYU6" s="297"/>
      <c r="GYV6" s="297"/>
      <c r="GYW6" s="297"/>
      <c r="GYX6" s="297"/>
      <c r="GYY6" s="297"/>
      <c r="GYZ6" s="297"/>
      <c r="GZA6" s="297"/>
      <c r="GZB6" s="297"/>
      <c r="GZC6" s="297"/>
      <c r="GZD6" s="297"/>
      <c r="GZE6" s="297"/>
      <c r="GZF6" s="297"/>
      <c r="GZG6" s="297"/>
      <c r="GZH6" s="297"/>
      <c r="GZI6" s="297"/>
      <c r="GZJ6" s="297"/>
      <c r="GZK6" s="297"/>
      <c r="GZL6" s="297"/>
      <c r="GZM6" s="297"/>
      <c r="GZN6" s="297"/>
      <c r="GZO6" s="297"/>
      <c r="GZP6" s="297"/>
      <c r="GZQ6" s="297"/>
      <c r="GZR6" s="297"/>
      <c r="GZS6" s="297"/>
      <c r="GZT6" s="297"/>
      <c r="GZU6" s="297"/>
      <c r="GZV6" s="297"/>
      <c r="GZW6" s="297"/>
      <c r="GZX6" s="297"/>
      <c r="GZY6" s="297"/>
      <c r="GZZ6" s="297"/>
      <c r="HAA6" s="297"/>
      <c r="HAB6" s="297"/>
      <c r="HAC6" s="297"/>
      <c r="HAD6" s="297"/>
      <c r="HAE6" s="297"/>
      <c r="HAF6" s="297"/>
      <c r="HAG6" s="297"/>
      <c r="HAH6" s="297"/>
      <c r="HAI6" s="297"/>
      <c r="HAJ6" s="297"/>
      <c r="HAK6" s="297"/>
      <c r="HAL6" s="297"/>
      <c r="HAM6" s="297"/>
      <c r="HAN6" s="297"/>
      <c r="HAO6" s="297"/>
      <c r="HAP6" s="297"/>
      <c r="HAQ6" s="297"/>
      <c r="HAR6" s="297"/>
      <c r="HAS6" s="297"/>
      <c r="HAT6" s="297"/>
      <c r="HAU6" s="297"/>
      <c r="HAV6" s="297"/>
      <c r="HAW6" s="297"/>
      <c r="HAX6" s="297"/>
      <c r="HAY6" s="297"/>
      <c r="HAZ6" s="297"/>
      <c r="HBA6" s="297"/>
      <c r="HBB6" s="297"/>
      <c r="HBC6" s="297"/>
      <c r="HBD6" s="297"/>
      <c r="HBE6" s="297"/>
      <c r="HBF6" s="297"/>
      <c r="HBG6" s="297"/>
      <c r="HBH6" s="297"/>
      <c r="HBI6" s="297"/>
      <c r="HBJ6" s="297"/>
      <c r="HBK6" s="297"/>
      <c r="HBL6" s="297"/>
      <c r="HBM6" s="297"/>
      <c r="HBN6" s="297"/>
      <c r="HBO6" s="297"/>
      <c r="HBP6" s="297"/>
      <c r="HBQ6" s="297"/>
      <c r="HBR6" s="297"/>
      <c r="HBS6" s="297"/>
      <c r="HBT6" s="297"/>
      <c r="HBU6" s="297"/>
      <c r="HBV6" s="297"/>
      <c r="HBW6" s="297"/>
      <c r="HBX6" s="297"/>
      <c r="HBY6" s="297"/>
      <c r="HBZ6" s="297"/>
      <c r="HCA6" s="297"/>
      <c r="HCB6" s="297"/>
      <c r="HCC6" s="297"/>
      <c r="HCD6" s="297"/>
      <c r="HCE6" s="297"/>
      <c r="HCF6" s="297"/>
      <c r="HCG6" s="297"/>
      <c r="HCH6" s="297"/>
      <c r="HCI6" s="297"/>
      <c r="HCJ6" s="297"/>
      <c r="HCK6" s="297"/>
      <c r="HCL6" s="297"/>
      <c r="HCM6" s="297"/>
      <c r="HCN6" s="297"/>
      <c r="HCO6" s="297"/>
      <c r="HCP6" s="297"/>
      <c r="HCQ6" s="297"/>
      <c r="HCR6" s="297"/>
      <c r="HCS6" s="297"/>
      <c r="HCT6" s="297"/>
      <c r="HCU6" s="297"/>
      <c r="HCV6" s="297"/>
      <c r="HCW6" s="297"/>
      <c r="HCX6" s="297"/>
      <c r="HCY6" s="297"/>
      <c r="HCZ6" s="297"/>
      <c r="HDA6" s="297"/>
      <c r="HDB6" s="297"/>
      <c r="HDC6" s="297"/>
      <c r="HDD6" s="297"/>
      <c r="HDE6" s="297"/>
      <c r="HDF6" s="297"/>
      <c r="HDG6" s="297"/>
      <c r="HDH6" s="297"/>
      <c r="HDI6" s="297"/>
      <c r="HDJ6" s="297"/>
      <c r="HDK6" s="297"/>
      <c r="HDL6" s="297"/>
      <c r="HDM6" s="297"/>
      <c r="HDN6" s="297"/>
      <c r="HDO6" s="297"/>
      <c r="HDP6" s="297"/>
      <c r="HDQ6" s="297"/>
      <c r="HDR6" s="297"/>
      <c r="HDS6" s="297"/>
      <c r="HDT6" s="297"/>
      <c r="HDU6" s="297"/>
      <c r="HDV6" s="297"/>
      <c r="HDW6" s="297"/>
      <c r="HDX6" s="297"/>
      <c r="HDY6" s="297"/>
      <c r="HDZ6" s="297"/>
      <c r="HEA6" s="297"/>
      <c r="HEB6" s="297"/>
      <c r="HEC6" s="297"/>
      <c r="HED6" s="297"/>
      <c r="HEE6" s="297"/>
      <c r="HEF6" s="297"/>
      <c r="HEG6" s="297"/>
      <c r="HEH6" s="297"/>
      <c r="HEI6" s="297"/>
      <c r="HEJ6" s="297"/>
      <c r="HEK6" s="297"/>
      <c r="HEL6" s="297"/>
      <c r="HEM6" s="297"/>
      <c r="HEN6" s="297"/>
      <c r="HEO6" s="297"/>
      <c r="HEP6" s="297"/>
      <c r="HEQ6" s="297"/>
      <c r="HER6" s="297"/>
      <c r="HES6" s="297"/>
      <c r="HET6" s="297"/>
      <c r="HEU6" s="297"/>
      <c r="HEV6" s="297"/>
      <c r="HEW6" s="297"/>
      <c r="HEX6" s="297"/>
      <c r="HEY6" s="297"/>
      <c r="HEZ6" s="297"/>
      <c r="HFA6" s="297"/>
      <c r="HFB6" s="297"/>
      <c r="HFC6" s="297"/>
      <c r="HFD6" s="297"/>
      <c r="HFE6" s="297"/>
      <c r="HFF6" s="297"/>
      <c r="HFG6" s="297"/>
      <c r="HFH6" s="297"/>
      <c r="HFI6" s="297"/>
      <c r="HFJ6" s="297"/>
      <c r="HFK6" s="297"/>
      <c r="HFL6" s="297"/>
      <c r="HFM6" s="297"/>
      <c r="HFN6" s="297"/>
      <c r="HFO6" s="297"/>
      <c r="HFP6" s="297"/>
      <c r="HFQ6" s="297"/>
      <c r="HFR6" s="297"/>
      <c r="HFS6" s="297"/>
      <c r="HFT6" s="297"/>
      <c r="HFU6" s="297"/>
      <c r="HFV6" s="297"/>
      <c r="HFW6" s="297"/>
      <c r="HFX6" s="297"/>
      <c r="HFY6" s="297"/>
      <c r="HFZ6" s="297"/>
      <c r="HGA6" s="297"/>
      <c r="HGB6" s="297"/>
      <c r="HGC6" s="297"/>
      <c r="HGD6" s="297"/>
      <c r="HGE6" s="297"/>
      <c r="HGF6" s="297"/>
      <c r="HGG6" s="297"/>
      <c r="HGH6" s="297"/>
      <c r="HGI6" s="297"/>
      <c r="HGJ6" s="297"/>
      <c r="HGK6" s="297"/>
      <c r="HGL6" s="297"/>
      <c r="HGM6" s="297"/>
      <c r="HGN6" s="297"/>
      <c r="HGO6" s="297"/>
      <c r="HGP6" s="297"/>
      <c r="HGQ6" s="297"/>
      <c r="HGR6" s="297"/>
      <c r="HGS6" s="297"/>
      <c r="HGT6" s="297"/>
      <c r="HGU6" s="297"/>
      <c r="HGV6" s="297"/>
      <c r="HGW6" s="297"/>
      <c r="HGX6" s="297"/>
      <c r="HGY6" s="297"/>
      <c r="HGZ6" s="297"/>
      <c r="HHA6" s="297"/>
      <c r="HHB6" s="297"/>
      <c r="HHC6" s="297"/>
      <c r="HHD6" s="297"/>
      <c r="HHE6" s="297"/>
      <c r="HHF6" s="297"/>
      <c r="HHG6" s="297"/>
      <c r="HHH6" s="297"/>
      <c r="HHI6" s="297"/>
      <c r="HHJ6" s="297"/>
      <c r="HHK6" s="297"/>
      <c r="HHL6" s="297"/>
      <c r="HHM6" s="297"/>
      <c r="HHN6" s="297"/>
      <c r="HHO6" s="297"/>
      <c r="HHP6" s="297"/>
      <c r="HHQ6" s="297"/>
      <c r="HHR6" s="297"/>
      <c r="HHS6" s="297"/>
      <c r="HHT6" s="297"/>
      <c r="HHU6" s="297"/>
      <c r="HHV6" s="297"/>
      <c r="HHW6" s="297"/>
      <c r="HHX6" s="297"/>
      <c r="HHY6" s="297"/>
      <c r="HHZ6" s="297"/>
      <c r="HIA6" s="297"/>
      <c r="HIB6" s="297"/>
      <c r="HIC6" s="297"/>
      <c r="HID6" s="297"/>
      <c r="HIE6" s="297"/>
      <c r="HIF6" s="297"/>
      <c r="HIG6" s="297"/>
      <c r="HIH6" s="297"/>
      <c r="HII6" s="297"/>
      <c r="HIJ6" s="297"/>
      <c r="HIK6" s="297"/>
      <c r="HIL6" s="297"/>
      <c r="HIM6" s="297"/>
      <c r="HIN6" s="297"/>
      <c r="HIO6" s="297"/>
      <c r="HIP6" s="297"/>
      <c r="HIQ6" s="297"/>
      <c r="HIR6" s="297"/>
      <c r="HIS6" s="297"/>
      <c r="HIT6" s="297"/>
      <c r="HIU6" s="297"/>
      <c r="HIV6" s="297"/>
      <c r="HIW6" s="297"/>
      <c r="HIX6" s="297"/>
      <c r="HIY6" s="297"/>
      <c r="HIZ6" s="297"/>
      <c r="HJA6" s="297"/>
      <c r="HJB6" s="297"/>
      <c r="HJC6" s="297"/>
      <c r="HJD6" s="297"/>
      <c r="HJE6" s="297"/>
      <c r="HJF6" s="297"/>
      <c r="HJG6" s="297"/>
      <c r="HJH6" s="297"/>
      <c r="HJI6" s="297"/>
      <c r="HJJ6" s="297"/>
      <c r="HJK6" s="297"/>
      <c r="HJL6" s="297"/>
      <c r="HJM6" s="297"/>
      <c r="HJN6" s="297"/>
      <c r="HJO6" s="297"/>
      <c r="HJP6" s="297"/>
      <c r="HJQ6" s="297"/>
      <c r="HJR6" s="297"/>
      <c r="HJS6" s="297"/>
      <c r="HJT6" s="297"/>
      <c r="HJU6" s="297"/>
      <c r="HJV6" s="297"/>
      <c r="HJW6" s="297"/>
      <c r="HJX6" s="297"/>
      <c r="HJY6" s="297"/>
      <c r="HJZ6" s="297"/>
      <c r="HKA6" s="297"/>
      <c r="HKB6" s="297"/>
      <c r="HKC6" s="297"/>
      <c r="HKD6" s="297"/>
      <c r="HKE6" s="297"/>
      <c r="HKF6" s="297"/>
      <c r="HKG6" s="297"/>
      <c r="HKH6" s="297"/>
      <c r="HKI6" s="297"/>
      <c r="HKJ6" s="297"/>
      <c r="HKK6" s="297"/>
      <c r="HKL6" s="297"/>
      <c r="HKM6" s="297"/>
      <c r="HKN6" s="297"/>
      <c r="HKO6" s="297"/>
      <c r="HKP6" s="297"/>
      <c r="HKQ6" s="297"/>
      <c r="HKR6" s="297"/>
      <c r="HKS6" s="297"/>
      <c r="HKT6" s="297"/>
      <c r="HKU6" s="297"/>
      <c r="HKV6" s="297"/>
      <c r="HKW6" s="297"/>
      <c r="HKX6" s="297"/>
      <c r="HKY6" s="297"/>
      <c r="HKZ6" s="297"/>
      <c r="HLA6" s="297"/>
      <c r="HLB6" s="297"/>
      <c r="HLC6" s="297"/>
      <c r="HLD6" s="297"/>
      <c r="HLE6" s="297"/>
      <c r="HLF6" s="297"/>
      <c r="HLG6" s="297"/>
      <c r="HLH6" s="297"/>
      <c r="HLI6" s="297"/>
      <c r="HLJ6" s="297"/>
      <c r="HLK6" s="297"/>
      <c r="HLL6" s="297"/>
      <c r="HLM6" s="297"/>
      <c r="HLN6" s="297"/>
      <c r="HLO6" s="297"/>
      <c r="HLP6" s="297"/>
      <c r="HLQ6" s="297"/>
      <c r="HLR6" s="297"/>
      <c r="HLS6" s="297"/>
      <c r="HLT6" s="297"/>
      <c r="HLU6" s="297"/>
      <c r="HLV6" s="297"/>
      <c r="HLW6" s="297"/>
      <c r="HLX6" s="297"/>
      <c r="HLY6" s="297"/>
      <c r="HLZ6" s="297"/>
      <c r="HMA6" s="297"/>
      <c r="HMB6" s="297"/>
      <c r="HMC6" s="297"/>
      <c r="HMD6" s="297"/>
      <c r="HME6" s="297"/>
      <c r="HMF6" s="297"/>
      <c r="HMG6" s="297"/>
      <c r="HMH6" s="297"/>
      <c r="HMI6" s="297"/>
      <c r="HMJ6" s="297"/>
      <c r="HMK6" s="297"/>
      <c r="HML6" s="297"/>
      <c r="HMM6" s="297"/>
      <c r="HMN6" s="297"/>
      <c r="HMO6" s="297"/>
      <c r="HMP6" s="297"/>
      <c r="HMQ6" s="297"/>
      <c r="HMR6" s="297"/>
      <c r="HMS6" s="297"/>
      <c r="HMT6" s="297"/>
      <c r="HMU6" s="297"/>
      <c r="HMV6" s="297"/>
      <c r="HMW6" s="297"/>
      <c r="HMX6" s="297"/>
      <c r="HMY6" s="297"/>
      <c r="HMZ6" s="297"/>
      <c r="HNA6" s="297"/>
      <c r="HNB6" s="297"/>
      <c r="HNC6" s="297"/>
      <c r="HND6" s="297"/>
      <c r="HNE6" s="297"/>
      <c r="HNF6" s="297"/>
      <c r="HNG6" s="297"/>
      <c r="HNH6" s="297"/>
      <c r="HNI6" s="297"/>
      <c r="HNJ6" s="297"/>
      <c r="HNK6" s="297"/>
      <c r="HNL6" s="297"/>
      <c r="HNM6" s="297"/>
      <c r="HNN6" s="297"/>
      <c r="HNO6" s="297"/>
      <c r="HNP6" s="297"/>
      <c r="HNQ6" s="297"/>
      <c r="HNR6" s="297"/>
      <c r="HNS6" s="297"/>
      <c r="HNT6" s="297"/>
      <c r="HNU6" s="297"/>
      <c r="HNV6" s="297"/>
      <c r="HNW6" s="297"/>
      <c r="HNX6" s="297"/>
      <c r="HNY6" s="297"/>
      <c r="HNZ6" s="297"/>
      <c r="HOA6" s="297"/>
      <c r="HOB6" s="297"/>
      <c r="HOC6" s="297"/>
      <c r="HOD6" s="297"/>
      <c r="HOE6" s="297"/>
      <c r="HOF6" s="297"/>
      <c r="HOG6" s="297"/>
      <c r="HOH6" s="297"/>
      <c r="HOI6" s="297"/>
      <c r="HOJ6" s="297"/>
      <c r="HOK6" s="297"/>
      <c r="HOL6" s="297"/>
      <c r="HOM6" s="297"/>
      <c r="HON6" s="297"/>
      <c r="HOO6" s="297"/>
      <c r="HOP6" s="297"/>
      <c r="HOQ6" s="297"/>
      <c r="HOR6" s="297"/>
      <c r="HOS6" s="297"/>
      <c r="HOT6" s="297"/>
      <c r="HOU6" s="297"/>
      <c r="HOV6" s="297"/>
      <c r="HOW6" s="297"/>
      <c r="HOX6" s="297"/>
      <c r="HOY6" s="297"/>
      <c r="HOZ6" s="297"/>
      <c r="HPA6" s="297"/>
      <c r="HPB6" s="297"/>
      <c r="HPC6" s="297"/>
      <c r="HPD6" s="297"/>
      <c r="HPE6" s="297"/>
      <c r="HPF6" s="297"/>
      <c r="HPG6" s="297"/>
      <c r="HPH6" s="297"/>
      <c r="HPI6" s="297"/>
      <c r="HPJ6" s="297"/>
      <c r="HPK6" s="297"/>
      <c r="HPL6" s="297"/>
      <c r="HPM6" s="297"/>
      <c r="HPN6" s="297"/>
      <c r="HPO6" s="297"/>
      <c r="HPP6" s="297"/>
      <c r="HPQ6" s="297"/>
      <c r="HPR6" s="297"/>
      <c r="HPS6" s="297"/>
      <c r="HPT6" s="297"/>
      <c r="HPU6" s="297"/>
      <c r="HPV6" s="297"/>
      <c r="HPW6" s="297"/>
      <c r="HPX6" s="297"/>
      <c r="HPY6" s="297"/>
      <c r="HPZ6" s="297"/>
      <c r="HQA6" s="297"/>
      <c r="HQB6" s="297"/>
      <c r="HQC6" s="297"/>
      <c r="HQD6" s="297"/>
      <c r="HQE6" s="297"/>
      <c r="HQF6" s="297"/>
      <c r="HQG6" s="297"/>
      <c r="HQH6" s="297"/>
      <c r="HQI6" s="297"/>
      <c r="HQJ6" s="297"/>
      <c r="HQK6" s="297"/>
      <c r="HQL6" s="297"/>
      <c r="HQM6" s="297"/>
      <c r="HQN6" s="297"/>
      <c r="HQO6" s="297"/>
      <c r="HQP6" s="297"/>
      <c r="HQQ6" s="297"/>
      <c r="HQR6" s="297"/>
      <c r="HQS6" s="297"/>
      <c r="HQT6" s="297"/>
      <c r="HQU6" s="297"/>
      <c r="HQV6" s="297"/>
      <c r="HQW6" s="297"/>
      <c r="HQX6" s="297"/>
      <c r="HQY6" s="297"/>
      <c r="HQZ6" s="297"/>
      <c r="HRA6" s="297"/>
      <c r="HRB6" s="297"/>
      <c r="HRC6" s="297"/>
      <c r="HRD6" s="297"/>
      <c r="HRE6" s="297"/>
      <c r="HRF6" s="297"/>
      <c r="HRG6" s="297"/>
      <c r="HRH6" s="297"/>
      <c r="HRI6" s="297"/>
      <c r="HRJ6" s="297"/>
      <c r="HRK6" s="297"/>
      <c r="HRL6" s="297"/>
      <c r="HRM6" s="297"/>
      <c r="HRN6" s="297"/>
      <c r="HRO6" s="297"/>
      <c r="HRP6" s="297"/>
      <c r="HRQ6" s="297"/>
      <c r="HRR6" s="297"/>
      <c r="HRS6" s="297"/>
      <c r="HRT6" s="297"/>
      <c r="HRU6" s="297"/>
      <c r="HRV6" s="297"/>
      <c r="HRW6" s="297"/>
      <c r="HRX6" s="297"/>
      <c r="HRY6" s="297"/>
      <c r="HRZ6" s="297"/>
      <c r="HSA6" s="297"/>
      <c r="HSB6" s="297"/>
      <c r="HSC6" s="297"/>
      <c r="HSD6" s="297"/>
      <c r="HSE6" s="297"/>
      <c r="HSF6" s="297"/>
      <c r="HSG6" s="297"/>
      <c r="HSH6" s="297"/>
      <c r="HSI6" s="297"/>
      <c r="HSJ6" s="297"/>
      <c r="HSK6" s="297"/>
      <c r="HSL6" s="297"/>
      <c r="HSM6" s="297"/>
      <c r="HSN6" s="297"/>
      <c r="HSO6" s="297"/>
      <c r="HSP6" s="297"/>
      <c r="HSQ6" s="297"/>
      <c r="HSR6" s="297"/>
      <c r="HSS6" s="297"/>
      <c r="HST6" s="297"/>
      <c r="HSU6" s="297"/>
      <c r="HSV6" s="297"/>
      <c r="HSW6" s="297"/>
      <c r="HSX6" s="297"/>
      <c r="HSY6" s="297"/>
      <c r="HSZ6" s="297"/>
      <c r="HTA6" s="297"/>
      <c r="HTB6" s="297"/>
      <c r="HTC6" s="297"/>
      <c r="HTD6" s="297"/>
      <c r="HTE6" s="297"/>
      <c r="HTF6" s="297"/>
      <c r="HTG6" s="297"/>
      <c r="HTH6" s="297"/>
      <c r="HTI6" s="297"/>
      <c r="HTJ6" s="297"/>
      <c r="HTK6" s="297"/>
      <c r="HTL6" s="297"/>
      <c r="HTM6" s="297"/>
      <c r="HTN6" s="297"/>
      <c r="HTO6" s="297"/>
      <c r="HTP6" s="297"/>
      <c r="HTQ6" s="297"/>
      <c r="HTR6" s="297"/>
      <c r="HTS6" s="297"/>
      <c r="HTT6" s="297"/>
      <c r="HTU6" s="297"/>
      <c r="HTV6" s="297"/>
      <c r="HTW6" s="297"/>
      <c r="HTX6" s="297"/>
      <c r="HTY6" s="297"/>
      <c r="HTZ6" s="297"/>
      <c r="HUA6" s="297"/>
      <c r="HUB6" s="297"/>
      <c r="HUC6" s="297"/>
      <c r="HUD6" s="297"/>
      <c r="HUE6" s="297"/>
      <c r="HUF6" s="297"/>
      <c r="HUG6" s="297"/>
      <c r="HUH6" s="297"/>
      <c r="HUI6" s="297"/>
      <c r="HUJ6" s="297"/>
      <c r="HUK6" s="297"/>
      <c r="HUL6" s="297"/>
      <c r="HUM6" s="297"/>
      <c r="HUN6" s="297"/>
      <c r="HUO6" s="297"/>
      <c r="HUP6" s="297"/>
      <c r="HUQ6" s="297"/>
      <c r="HUR6" s="297"/>
      <c r="HUS6" s="297"/>
      <c r="HUT6" s="297"/>
      <c r="HUU6" s="297"/>
      <c r="HUV6" s="297"/>
      <c r="HUW6" s="297"/>
      <c r="HUX6" s="297"/>
      <c r="HUY6" s="297"/>
      <c r="HUZ6" s="297"/>
      <c r="HVA6" s="297"/>
      <c r="HVB6" s="297"/>
      <c r="HVC6" s="297"/>
      <c r="HVD6" s="297"/>
      <c r="HVE6" s="297"/>
      <c r="HVF6" s="297"/>
      <c r="HVG6" s="297"/>
      <c r="HVH6" s="297"/>
      <c r="HVI6" s="297"/>
      <c r="HVJ6" s="297"/>
      <c r="HVK6" s="297"/>
      <c r="HVL6" s="297"/>
      <c r="HVM6" s="297"/>
      <c r="HVN6" s="297"/>
      <c r="HVO6" s="297"/>
      <c r="HVP6" s="297"/>
      <c r="HVQ6" s="297"/>
      <c r="HVR6" s="297"/>
      <c r="HVS6" s="297"/>
      <c r="HVT6" s="297"/>
      <c r="HVU6" s="297"/>
      <c r="HVV6" s="297"/>
      <c r="HVW6" s="297"/>
      <c r="HVX6" s="297"/>
      <c r="HVY6" s="297"/>
      <c r="HVZ6" s="297"/>
      <c r="HWA6" s="297"/>
      <c r="HWB6" s="297"/>
      <c r="HWC6" s="297"/>
      <c r="HWD6" s="297"/>
      <c r="HWE6" s="297"/>
      <c r="HWF6" s="297"/>
      <c r="HWG6" s="297"/>
      <c r="HWH6" s="297"/>
      <c r="HWI6" s="297"/>
      <c r="HWJ6" s="297"/>
      <c r="HWK6" s="297"/>
      <c r="HWL6" s="297"/>
      <c r="HWM6" s="297"/>
      <c r="HWN6" s="297"/>
      <c r="HWO6" s="297"/>
      <c r="HWP6" s="297"/>
      <c r="HWQ6" s="297"/>
      <c r="HWR6" s="297"/>
      <c r="HWS6" s="297"/>
      <c r="HWT6" s="297"/>
      <c r="HWU6" s="297"/>
      <c r="HWV6" s="297"/>
      <c r="HWW6" s="297"/>
      <c r="HWX6" s="297"/>
      <c r="HWY6" s="297"/>
      <c r="HWZ6" s="297"/>
      <c r="HXA6" s="297"/>
      <c r="HXB6" s="297"/>
      <c r="HXC6" s="297"/>
      <c r="HXD6" s="297"/>
      <c r="HXE6" s="297"/>
      <c r="HXF6" s="297"/>
      <c r="HXG6" s="297"/>
      <c r="HXH6" s="297"/>
      <c r="HXI6" s="297"/>
      <c r="HXJ6" s="297"/>
      <c r="HXK6" s="297"/>
      <c r="HXL6" s="297"/>
      <c r="HXM6" s="297"/>
      <c r="HXN6" s="297"/>
      <c r="HXO6" s="297"/>
      <c r="HXP6" s="297"/>
      <c r="HXQ6" s="297"/>
      <c r="HXR6" s="297"/>
      <c r="HXS6" s="297"/>
      <c r="HXT6" s="297"/>
      <c r="HXU6" s="297"/>
      <c r="HXV6" s="297"/>
      <c r="HXW6" s="297"/>
      <c r="HXX6" s="297"/>
      <c r="HXY6" s="297"/>
      <c r="HXZ6" s="297"/>
      <c r="HYA6" s="297"/>
      <c r="HYB6" s="297"/>
      <c r="HYC6" s="297"/>
      <c r="HYD6" s="297"/>
      <c r="HYE6" s="297"/>
      <c r="HYF6" s="297"/>
      <c r="HYG6" s="297"/>
      <c r="HYH6" s="297"/>
      <c r="HYI6" s="297"/>
      <c r="HYJ6" s="297"/>
      <c r="HYK6" s="297"/>
      <c r="HYL6" s="297"/>
      <c r="HYM6" s="297"/>
      <c r="HYN6" s="297"/>
      <c r="HYO6" s="297"/>
      <c r="HYP6" s="297"/>
      <c r="HYQ6" s="297"/>
      <c r="HYR6" s="297"/>
      <c r="HYS6" s="297"/>
      <c r="HYT6" s="297"/>
      <c r="HYU6" s="297"/>
      <c r="HYV6" s="297"/>
      <c r="HYW6" s="297"/>
      <c r="HYX6" s="297"/>
      <c r="HYY6" s="297"/>
      <c r="HYZ6" s="297"/>
      <c r="HZA6" s="297"/>
      <c r="HZB6" s="297"/>
      <c r="HZC6" s="297"/>
      <c r="HZD6" s="297"/>
      <c r="HZE6" s="297"/>
      <c r="HZF6" s="297"/>
      <c r="HZG6" s="297"/>
      <c r="HZH6" s="297"/>
      <c r="HZI6" s="297"/>
      <c r="HZJ6" s="297"/>
      <c r="HZK6" s="297"/>
      <c r="HZL6" s="297"/>
      <c r="HZM6" s="297"/>
      <c r="HZN6" s="297"/>
      <c r="HZO6" s="297"/>
      <c r="HZP6" s="297"/>
      <c r="HZQ6" s="297"/>
      <c r="HZR6" s="297"/>
      <c r="HZS6" s="297"/>
      <c r="HZT6" s="297"/>
      <c r="HZU6" s="297"/>
      <c r="HZV6" s="297"/>
      <c r="HZW6" s="297"/>
      <c r="HZX6" s="297"/>
      <c r="HZY6" s="297"/>
      <c r="HZZ6" s="297"/>
      <c r="IAA6" s="297"/>
      <c r="IAB6" s="297"/>
      <c r="IAC6" s="297"/>
      <c r="IAD6" s="297"/>
      <c r="IAE6" s="297"/>
      <c r="IAF6" s="297"/>
      <c r="IAG6" s="297"/>
      <c r="IAH6" s="297"/>
      <c r="IAI6" s="297"/>
      <c r="IAJ6" s="297"/>
      <c r="IAK6" s="297"/>
      <c r="IAL6" s="297"/>
      <c r="IAM6" s="297"/>
      <c r="IAN6" s="297"/>
      <c r="IAO6" s="297"/>
      <c r="IAP6" s="297"/>
      <c r="IAQ6" s="297"/>
      <c r="IAR6" s="297"/>
      <c r="IAS6" s="297"/>
      <c r="IAT6" s="297"/>
      <c r="IAU6" s="297"/>
      <c r="IAV6" s="297"/>
      <c r="IAW6" s="297"/>
      <c r="IAX6" s="297"/>
      <c r="IAY6" s="297"/>
      <c r="IAZ6" s="297"/>
      <c r="IBA6" s="297"/>
      <c r="IBB6" s="297"/>
      <c r="IBC6" s="297"/>
      <c r="IBD6" s="297"/>
      <c r="IBE6" s="297"/>
      <c r="IBF6" s="297"/>
      <c r="IBG6" s="297"/>
      <c r="IBH6" s="297"/>
      <c r="IBI6" s="297"/>
      <c r="IBJ6" s="297"/>
      <c r="IBK6" s="297"/>
      <c r="IBL6" s="297"/>
      <c r="IBM6" s="297"/>
      <c r="IBN6" s="297"/>
      <c r="IBO6" s="297"/>
      <c r="IBP6" s="297"/>
      <c r="IBQ6" s="297"/>
      <c r="IBR6" s="297"/>
      <c r="IBS6" s="297"/>
      <c r="IBT6" s="297"/>
      <c r="IBU6" s="297"/>
      <c r="IBV6" s="297"/>
      <c r="IBW6" s="297"/>
      <c r="IBX6" s="297"/>
      <c r="IBY6" s="297"/>
      <c r="IBZ6" s="297"/>
      <c r="ICA6" s="297"/>
      <c r="ICB6" s="297"/>
      <c r="ICC6" s="297"/>
      <c r="ICD6" s="297"/>
      <c r="ICE6" s="297"/>
      <c r="ICF6" s="297"/>
      <c r="ICG6" s="297"/>
      <c r="ICH6" s="297"/>
      <c r="ICI6" s="297"/>
      <c r="ICJ6" s="297"/>
      <c r="ICK6" s="297"/>
      <c r="ICL6" s="297"/>
      <c r="ICM6" s="297"/>
      <c r="ICN6" s="297"/>
      <c r="ICO6" s="297"/>
      <c r="ICP6" s="297"/>
      <c r="ICQ6" s="297"/>
      <c r="ICR6" s="297"/>
      <c r="ICS6" s="297"/>
      <c r="ICT6" s="297"/>
      <c r="ICU6" s="297"/>
      <c r="ICV6" s="297"/>
      <c r="ICW6" s="297"/>
      <c r="ICX6" s="297"/>
      <c r="ICY6" s="297"/>
      <c r="ICZ6" s="297"/>
      <c r="IDA6" s="297"/>
      <c r="IDB6" s="297"/>
      <c r="IDC6" s="297"/>
      <c r="IDD6" s="297"/>
      <c r="IDE6" s="297"/>
      <c r="IDF6" s="297"/>
      <c r="IDG6" s="297"/>
      <c r="IDH6" s="297"/>
      <c r="IDI6" s="297"/>
      <c r="IDJ6" s="297"/>
      <c r="IDK6" s="297"/>
      <c r="IDL6" s="297"/>
      <c r="IDM6" s="297"/>
      <c r="IDN6" s="297"/>
      <c r="IDO6" s="297"/>
      <c r="IDP6" s="297"/>
      <c r="IDQ6" s="297"/>
      <c r="IDR6" s="297"/>
      <c r="IDS6" s="297"/>
      <c r="IDT6" s="297"/>
      <c r="IDU6" s="297"/>
      <c r="IDV6" s="297"/>
      <c r="IDW6" s="297"/>
      <c r="IDX6" s="297"/>
      <c r="IDY6" s="297"/>
      <c r="IDZ6" s="297"/>
      <c r="IEA6" s="297"/>
      <c r="IEB6" s="297"/>
      <c r="IEC6" s="297"/>
      <c r="IED6" s="297"/>
      <c r="IEE6" s="297"/>
      <c r="IEF6" s="297"/>
      <c r="IEG6" s="297"/>
      <c r="IEH6" s="297"/>
      <c r="IEI6" s="297"/>
      <c r="IEJ6" s="297"/>
      <c r="IEK6" s="297"/>
      <c r="IEL6" s="297"/>
      <c r="IEM6" s="297"/>
      <c r="IEN6" s="297"/>
      <c r="IEO6" s="297"/>
      <c r="IEP6" s="297"/>
      <c r="IEQ6" s="297"/>
      <c r="IER6" s="297"/>
      <c r="IES6" s="297"/>
      <c r="IET6" s="297"/>
      <c r="IEU6" s="297"/>
      <c r="IEV6" s="297"/>
      <c r="IEW6" s="297"/>
      <c r="IEX6" s="297"/>
      <c r="IEY6" s="297"/>
      <c r="IEZ6" s="297"/>
      <c r="IFA6" s="297"/>
      <c r="IFB6" s="297"/>
      <c r="IFC6" s="297"/>
      <c r="IFD6" s="297"/>
      <c r="IFE6" s="297"/>
      <c r="IFF6" s="297"/>
      <c r="IFG6" s="297"/>
      <c r="IFH6" s="297"/>
      <c r="IFI6" s="297"/>
      <c r="IFJ6" s="297"/>
      <c r="IFK6" s="297"/>
      <c r="IFL6" s="297"/>
      <c r="IFM6" s="297"/>
      <c r="IFN6" s="297"/>
      <c r="IFO6" s="297"/>
      <c r="IFP6" s="297"/>
      <c r="IFQ6" s="297"/>
      <c r="IFR6" s="297"/>
      <c r="IFS6" s="297"/>
      <c r="IFT6" s="297"/>
      <c r="IFU6" s="297"/>
      <c r="IFV6" s="297"/>
      <c r="IFW6" s="297"/>
      <c r="IFX6" s="297"/>
      <c r="IFY6" s="297"/>
      <c r="IFZ6" s="297"/>
      <c r="IGA6" s="297"/>
      <c r="IGB6" s="297"/>
      <c r="IGC6" s="297"/>
      <c r="IGD6" s="297"/>
      <c r="IGE6" s="297"/>
      <c r="IGF6" s="297"/>
      <c r="IGG6" s="297"/>
      <c r="IGH6" s="297"/>
      <c r="IGI6" s="297"/>
      <c r="IGJ6" s="297"/>
      <c r="IGK6" s="297"/>
      <c r="IGL6" s="297"/>
      <c r="IGM6" s="297"/>
      <c r="IGN6" s="297"/>
      <c r="IGO6" s="297"/>
      <c r="IGP6" s="297"/>
      <c r="IGQ6" s="297"/>
      <c r="IGR6" s="297"/>
      <c r="IGS6" s="297"/>
      <c r="IGT6" s="297"/>
      <c r="IGU6" s="297"/>
      <c r="IGV6" s="297"/>
      <c r="IGW6" s="297"/>
      <c r="IGX6" s="297"/>
      <c r="IGY6" s="297"/>
      <c r="IGZ6" s="297"/>
      <c r="IHA6" s="297"/>
      <c r="IHB6" s="297"/>
      <c r="IHC6" s="297"/>
      <c r="IHD6" s="297"/>
      <c r="IHE6" s="297"/>
      <c r="IHF6" s="297"/>
      <c r="IHG6" s="297"/>
      <c r="IHH6" s="297"/>
      <c r="IHI6" s="297"/>
      <c r="IHJ6" s="297"/>
      <c r="IHK6" s="297"/>
      <c r="IHL6" s="297"/>
      <c r="IHM6" s="297"/>
      <c r="IHN6" s="297"/>
      <c r="IHO6" s="297"/>
      <c r="IHP6" s="297"/>
      <c r="IHQ6" s="297"/>
      <c r="IHR6" s="297"/>
      <c r="IHS6" s="297"/>
      <c r="IHT6" s="297"/>
      <c r="IHU6" s="297"/>
      <c r="IHV6" s="297"/>
      <c r="IHW6" s="297"/>
      <c r="IHX6" s="297"/>
      <c r="IHY6" s="297"/>
      <c r="IHZ6" s="297"/>
      <c r="IIA6" s="297"/>
      <c r="IIB6" s="297"/>
      <c r="IIC6" s="297"/>
      <c r="IID6" s="297"/>
      <c r="IIE6" s="297"/>
      <c r="IIF6" s="297"/>
      <c r="IIG6" s="297"/>
      <c r="IIH6" s="297"/>
      <c r="III6" s="297"/>
      <c r="IIJ6" s="297"/>
      <c r="IIK6" s="297"/>
      <c r="IIL6" s="297"/>
      <c r="IIM6" s="297"/>
      <c r="IIN6" s="297"/>
      <c r="IIO6" s="297"/>
      <c r="IIP6" s="297"/>
      <c r="IIQ6" s="297"/>
      <c r="IIR6" s="297"/>
      <c r="IIS6" s="297"/>
      <c r="IIT6" s="297"/>
      <c r="IIU6" s="297"/>
      <c r="IIV6" s="297"/>
      <c r="IIW6" s="297"/>
      <c r="IIX6" s="297"/>
      <c r="IIY6" s="297"/>
      <c r="IIZ6" s="297"/>
      <c r="IJA6" s="297"/>
      <c r="IJB6" s="297"/>
      <c r="IJC6" s="297"/>
      <c r="IJD6" s="297"/>
      <c r="IJE6" s="297"/>
      <c r="IJF6" s="297"/>
      <c r="IJG6" s="297"/>
      <c r="IJH6" s="297"/>
      <c r="IJI6" s="297"/>
      <c r="IJJ6" s="297"/>
      <c r="IJK6" s="297"/>
      <c r="IJL6" s="297"/>
      <c r="IJM6" s="297"/>
      <c r="IJN6" s="297"/>
      <c r="IJO6" s="297"/>
      <c r="IJP6" s="297"/>
      <c r="IJQ6" s="297"/>
      <c r="IJR6" s="297"/>
      <c r="IJS6" s="297"/>
      <c r="IJT6" s="297"/>
      <c r="IJU6" s="297"/>
      <c r="IJV6" s="297"/>
      <c r="IJW6" s="297"/>
      <c r="IJX6" s="297"/>
      <c r="IJY6" s="297"/>
      <c r="IJZ6" s="297"/>
      <c r="IKA6" s="297"/>
      <c r="IKB6" s="297"/>
      <c r="IKC6" s="297"/>
      <c r="IKD6" s="297"/>
      <c r="IKE6" s="297"/>
      <c r="IKF6" s="297"/>
      <c r="IKG6" s="297"/>
      <c r="IKH6" s="297"/>
      <c r="IKI6" s="297"/>
      <c r="IKJ6" s="297"/>
      <c r="IKK6" s="297"/>
      <c r="IKL6" s="297"/>
      <c r="IKM6" s="297"/>
      <c r="IKN6" s="297"/>
      <c r="IKO6" s="297"/>
      <c r="IKP6" s="297"/>
      <c r="IKQ6" s="297"/>
      <c r="IKR6" s="297"/>
      <c r="IKS6" s="297"/>
      <c r="IKT6" s="297"/>
      <c r="IKU6" s="297"/>
      <c r="IKV6" s="297"/>
      <c r="IKW6" s="297"/>
      <c r="IKX6" s="297"/>
      <c r="IKY6" s="297"/>
      <c r="IKZ6" s="297"/>
      <c r="ILA6" s="297"/>
      <c r="ILB6" s="297"/>
      <c r="ILC6" s="297"/>
      <c r="ILD6" s="297"/>
      <c r="ILE6" s="297"/>
      <c r="ILF6" s="297"/>
      <c r="ILG6" s="297"/>
      <c r="ILH6" s="297"/>
      <c r="ILI6" s="297"/>
      <c r="ILJ6" s="297"/>
      <c r="ILK6" s="297"/>
      <c r="ILL6" s="297"/>
      <c r="ILM6" s="297"/>
      <c r="ILN6" s="297"/>
      <c r="ILO6" s="297"/>
      <c r="ILP6" s="297"/>
      <c r="ILQ6" s="297"/>
      <c r="ILR6" s="297"/>
      <c r="ILS6" s="297"/>
      <c r="ILT6" s="297"/>
      <c r="ILU6" s="297"/>
      <c r="ILV6" s="297"/>
      <c r="ILW6" s="297"/>
      <c r="ILX6" s="297"/>
      <c r="ILY6" s="297"/>
      <c r="ILZ6" s="297"/>
      <c r="IMA6" s="297"/>
      <c r="IMB6" s="297"/>
      <c r="IMC6" s="297"/>
      <c r="IMD6" s="297"/>
      <c r="IME6" s="297"/>
      <c r="IMF6" s="297"/>
      <c r="IMG6" s="297"/>
      <c r="IMH6" s="297"/>
      <c r="IMI6" s="297"/>
      <c r="IMJ6" s="297"/>
      <c r="IMK6" s="297"/>
      <c r="IML6" s="297"/>
      <c r="IMM6" s="297"/>
      <c r="IMN6" s="297"/>
      <c r="IMO6" s="297"/>
      <c r="IMP6" s="297"/>
      <c r="IMQ6" s="297"/>
      <c r="IMR6" s="297"/>
      <c r="IMS6" s="297"/>
      <c r="IMT6" s="297"/>
      <c r="IMU6" s="297"/>
      <c r="IMV6" s="297"/>
      <c r="IMW6" s="297"/>
      <c r="IMX6" s="297"/>
      <c r="IMY6" s="297"/>
      <c r="IMZ6" s="297"/>
      <c r="INA6" s="297"/>
      <c r="INB6" s="297"/>
      <c r="INC6" s="297"/>
      <c r="IND6" s="297"/>
      <c r="INE6" s="297"/>
      <c r="INF6" s="297"/>
      <c r="ING6" s="297"/>
      <c r="INH6" s="297"/>
      <c r="INI6" s="297"/>
      <c r="INJ6" s="297"/>
      <c r="INK6" s="297"/>
      <c r="INL6" s="297"/>
      <c r="INM6" s="297"/>
      <c r="INN6" s="297"/>
      <c r="INO6" s="297"/>
      <c r="INP6" s="297"/>
      <c r="INQ6" s="297"/>
      <c r="INR6" s="297"/>
      <c r="INS6" s="297"/>
      <c r="INT6" s="297"/>
      <c r="INU6" s="297"/>
      <c r="INV6" s="297"/>
      <c r="INW6" s="297"/>
      <c r="INX6" s="297"/>
      <c r="INY6" s="297"/>
      <c r="INZ6" s="297"/>
      <c r="IOA6" s="297"/>
      <c r="IOB6" s="297"/>
      <c r="IOC6" s="297"/>
      <c r="IOD6" s="297"/>
      <c r="IOE6" s="297"/>
      <c r="IOF6" s="297"/>
      <c r="IOG6" s="297"/>
      <c r="IOH6" s="297"/>
      <c r="IOI6" s="297"/>
      <c r="IOJ6" s="297"/>
      <c r="IOK6" s="297"/>
      <c r="IOL6" s="297"/>
      <c r="IOM6" s="297"/>
      <c r="ION6" s="297"/>
      <c r="IOO6" s="297"/>
      <c r="IOP6" s="297"/>
      <c r="IOQ6" s="297"/>
      <c r="IOR6" s="297"/>
      <c r="IOS6" s="297"/>
      <c r="IOT6" s="297"/>
      <c r="IOU6" s="297"/>
      <c r="IOV6" s="297"/>
      <c r="IOW6" s="297"/>
      <c r="IOX6" s="297"/>
      <c r="IOY6" s="297"/>
      <c r="IOZ6" s="297"/>
      <c r="IPA6" s="297"/>
      <c r="IPB6" s="297"/>
      <c r="IPC6" s="297"/>
      <c r="IPD6" s="297"/>
      <c r="IPE6" s="297"/>
      <c r="IPF6" s="297"/>
      <c r="IPG6" s="297"/>
      <c r="IPH6" s="297"/>
      <c r="IPI6" s="297"/>
      <c r="IPJ6" s="297"/>
      <c r="IPK6" s="297"/>
      <c r="IPL6" s="297"/>
      <c r="IPM6" s="297"/>
      <c r="IPN6" s="297"/>
      <c r="IPO6" s="297"/>
      <c r="IPP6" s="297"/>
      <c r="IPQ6" s="297"/>
      <c r="IPR6" s="297"/>
      <c r="IPS6" s="297"/>
      <c r="IPT6" s="297"/>
      <c r="IPU6" s="297"/>
      <c r="IPV6" s="297"/>
      <c r="IPW6" s="297"/>
      <c r="IPX6" s="297"/>
      <c r="IPY6" s="297"/>
      <c r="IPZ6" s="297"/>
      <c r="IQA6" s="297"/>
      <c r="IQB6" s="297"/>
      <c r="IQC6" s="297"/>
      <c r="IQD6" s="297"/>
      <c r="IQE6" s="297"/>
      <c r="IQF6" s="297"/>
      <c r="IQG6" s="297"/>
      <c r="IQH6" s="297"/>
      <c r="IQI6" s="297"/>
      <c r="IQJ6" s="297"/>
      <c r="IQK6" s="297"/>
      <c r="IQL6" s="297"/>
      <c r="IQM6" s="297"/>
      <c r="IQN6" s="297"/>
      <c r="IQO6" s="297"/>
      <c r="IQP6" s="297"/>
      <c r="IQQ6" s="297"/>
      <c r="IQR6" s="297"/>
      <c r="IQS6" s="297"/>
      <c r="IQT6" s="297"/>
      <c r="IQU6" s="297"/>
      <c r="IQV6" s="297"/>
      <c r="IQW6" s="297"/>
      <c r="IQX6" s="297"/>
      <c r="IQY6" s="297"/>
      <c r="IQZ6" s="297"/>
      <c r="IRA6" s="297"/>
      <c r="IRB6" s="297"/>
      <c r="IRC6" s="297"/>
      <c r="IRD6" s="297"/>
      <c r="IRE6" s="297"/>
      <c r="IRF6" s="297"/>
      <c r="IRG6" s="297"/>
      <c r="IRH6" s="297"/>
      <c r="IRI6" s="297"/>
      <c r="IRJ6" s="297"/>
      <c r="IRK6" s="297"/>
      <c r="IRL6" s="297"/>
      <c r="IRM6" s="297"/>
      <c r="IRN6" s="297"/>
      <c r="IRO6" s="297"/>
      <c r="IRP6" s="297"/>
      <c r="IRQ6" s="297"/>
      <c r="IRR6" s="297"/>
      <c r="IRS6" s="297"/>
      <c r="IRT6" s="297"/>
      <c r="IRU6" s="297"/>
      <c r="IRV6" s="297"/>
      <c r="IRW6" s="297"/>
      <c r="IRX6" s="297"/>
      <c r="IRY6" s="297"/>
      <c r="IRZ6" s="297"/>
      <c r="ISA6" s="297"/>
      <c r="ISB6" s="297"/>
      <c r="ISC6" s="297"/>
      <c r="ISD6" s="297"/>
      <c r="ISE6" s="297"/>
      <c r="ISF6" s="297"/>
      <c r="ISG6" s="297"/>
      <c r="ISH6" s="297"/>
      <c r="ISI6" s="297"/>
      <c r="ISJ6" s="297"/>
      <c r="ISK6" s="297"/>
      <c r="ISL6" s="297"/>
      <c r="ISM6" s="297"/>
      <c r="ISN6" s="297"/>
      <c r="ISO6" s="297"/>
      <c r="ISP6" s="297"/>
      <c r="ISQ6" s="297"/>
      <c r="ISR6" s="297"/>
      <c r="ISS6" s="297"/>
      <c r="IST6" s="297"/>
      <c r="ISU6" s="297"/>
      <c r="ISV6" s="297"/>
      <c r="ISW6" s="297"/>
      <c r="ISX6" s="297"/>
      <c r="ISY6" s="297"/>
      <c r="ISZ6" s="297"/>
      <c r="ITA6" s="297"/>
      <c r="ITB6" s="297"/>
      <c r="ITC6" s="297"/>
      <c r="ITD6" s="297"/>
      <c r="ITE6" s="297"/>
      <c r="ITF6" s="297"/>
      <c r="ITG6" s="297"/>
      <c r="ITH6" s="297"/>
      <c r="ITI6" s="297"/>
      <c r="ITJ6" s="297"/>
      <c r="ITK6" s="297"/>
      <c r="ITL6" s="297"/>
      <c r="ITM6" s="297"/>
      <c r="ITN6" s="297"/>
      <c r="ITO6" s="297"/>
      <c r="ITP6" s="297"/>
      <c r="ITQ6" s="297"/>
      <c r="ITR6" s="297"/>
      <c r="ITS6" s="297"/>
      <c r="ITT6" s="297"/>
      <c r="ITU6" s="297"/>
      <c r="ITV6" s="297"/>
      <c r="ITW6" s="297"/>
      <c r="ITX6" s="297"/>
      <c r="ITY6" s="297"/>
      <c r="ITZ6" s="297"/>
      <c r="IUA6" s="297"/>
      <c r="IUB6" s="297"/>
      <c r="IUC6" s="297"/>
      <c r="IUD6" s="297"/>
      <c r="IUE6" s="297"/>
      <c r="IUF6" s="297"/>
      <c r="IUG6" s="297"/>
      <c r="IUH6" s="297"/>
      <c r="IUI6" s="297"/>
      <c r="IUJ6" s="297"/>
      <c r="IUK6" s="297"/>
      <c r="IUL6" s="297"/>
      <c r="IUM6" s="297"/>
      <c r="IUN6" s="297"/>
      <c r="IUO6" s="297"/>
      <c r="IUP6" s="297"/>
      <c r="IUQ6" s="297"/>
      <c r="IUR6" s="297"/>
      <c r="IUS6" s="297"/>
      <c r="IUT6" s="297"/>
      <c r="IUU6" s="297"/>
      <c r="IUV6" s="297"/>
      <c r="IUW6" s="297"/>
      <c r="IUX6" s="297"/>
      <c r="IUY6" s="297"/>
      <c r="IUZ6" s="297"/>
      <c r="IVA6" s="297"/>
      <c r="IVB6" s="297"/>
      <c r="IVC6" s="297"/>
      <c r="IVD6" s="297"/>
      <c r="IVE6" s="297"/>
      <c r="IVF6" s="297"/>
      <c r="IVG6" s="297"/>
      <c r="IVH6" s="297"/>
      <c r="IVI6" s="297"/>
      <c r="IVJ6" s="297"/>
      <c r="IVK6" s="297"/>
      <c r="IVL6" s="297"/>
      <c r="IVM6" s="297"/>
      <c r="IVN6" s="297"/>
      <c r="IVO6" s="297"/>
      <c r="IVP6" s="297"/>
      <c r="IVQ6" s="297"/>
      <c r="IVR6" s="297"/>
      <c r="IVS6" s="297"/>
      <c r="IVT6" s="297"/>
      <c r="IVU6" s="297"/>
      <c r="IVV6" s="297"/>
      <c r="IVW6" s="297"/>
      <c r="IVX6" s="297"/>
      <c r="IVY6" s="297"/>
      <c r="IVZ6" s="297"/>
      <c r="IWA6" s="297"/>
      <c r="IWB6" s="297"/>
      <c r="IWC6" s="297"/>
      <c r="IWD6" s="297"/>
      <c r="IWE6" s="297"/>
      <c r="IWF6" s="297"/>
      <c r="IWG6" s="297"/>
      <c r="IWH6" s="297"/>
      <c r="IWI6" s="297"/>
      <c r="IWJ6" s="297"/>
      <c r="IWK6" s="297"/>
      <c r="IWL6" s="297"/>
      <c r="IWM6" s="297"/>
      <c r="IWN6" s="297"/>
      <c r="IWO6" s="297"/>
      <c r="IWP6" s="297"/>
      <c r="IWQ6" s="297"/>
      <c r="IWR6" s="297"/>
      <c r="IWS6" s="297"/>
      <c r="IWT6" s="297"/>
      <c r="IWU6" s="297"/>
      <c r="IWV6" s="297"/>
      <c r="IWW6" s="297"/>
      <c r="IWX6" s="297"/>
      <c r="IWY6" s="297"/>
      <c r="IWZ6" s="297"/>
      <c r="IXA6" s="297"/>
      <c r="IXB6" s="297"/>
      <c r="IXC6" s="297"/>
      <c r="IXD6" s="297"/>
      <c r="IXE6" s="297"/>
      <c r="IXF6" s="297"/>
      <c r="IXG6" s="297"/>
      <c r="IXH6" s="297"/>
      <c r="IXI6" s="297"/>
      <c r="IXJ6" s="297"/>
      <c r="IXK6" s="297"/>
      <c r="IXL6" s="297"/>
      <c r="IXM6" s="297"/>
      <c r="IXN6" s="297"/>
      <c r="IXO6" s="297"/>
      <c r="IXP6" s="297"/>
      <c r="IXQ6" s="297"/>
      <c r="IXR6" s="297"/>
      <c r="IXS6" s="297"/>
      <c r="IXT6" s="297"/>
      <c r="IXU6" s="297"/>
      <c r="IXV6" s="297"/>
      <c r="IXW6" s="297"/>
      <c r="IXX6" s="297"/>
      <c r="IXY6" s="297"/>
      <c r="IXZ6" s="297"/>
      <c r="IYA6" s="297"/>
      <c r="IYB6" s="297"/>
      <c r="IYC6" s="297"/>
      <c r="IYD6" s="297"/>
      <c r="IYE6" s="297"/>
      <c r="IYF6" s="297"/>
      <c r="IYG6" s="297"/>
      <c r="IYH6" s="297"/>
      <c r="IYI6" s="297"/>
      <c r="IYJ6" s="297"/>
      <c r="IYK6" s="297"/>
      <c r="IYL6" s="297"/>
      <c r="IYM6" s="297"/>
      <c r="IYN6" s="297"/>
      <c r="IYO6" s="297"/>
      <c r="IYP6" s="297"/>
      <c r="IYQ6" s="297"/>
      <c r="IYR6" s="297"/>
      <c r="IYS6" s="297"/>
      <c r="IYT6" s="297"/>
      <c r="IYU6" s="297"/>
      <c r="IYV6" s="297"/>
      <c r="IYW6" s="297"/>
      <c r="IYX6" s="297"/>
      <c r="IYY6" s="297"/>
      <c r="IYZ6" s="297"/>
      <c r="IZA6" s="297"/>
      <c r="IZB6" s="297"/>
      <c r="IZC6" s="297"/>
      <c r="IZD6" s="297"/>
      <c r="IZE6" s="297"/>
      <c r="IZF6" s="297"/>
      <c r="IZG6" s="297"/>
      <c r="IZH6" s="297"/>
      <c r="IZI6" s="297"/>
      <c r="IZJ6" s="297"/>
      <c r="IZK6" s="297"/>
      <c r="IZL6" s="297"/>
      <c r="IZM6" s="297"/>
      <c r="IZN6" s="297"/>
      <c r="IZO6" s="297"/>
      <c r="IZP6" s="297"/>
      <c r="IZQ6" s="297"/>
      <c r="IZR6" s="297"/>
      <c r="IZS6" s="297"/>
      <c r="IZT6" s="297"/>
      <c r="IZU6" s="297"/>
      <c r="IZV6" s="297"/>
      <c r="IZW6" s="297"/>
      <c r="IZX6" s="297"/>
      <c r="IZY6" s="297"/>
      <c r="IZZ6" s="297"/>
      <c r="JAA6" s="297"/>
      <c r="JAB6" s="297"/>
      <c r="JAC6" s="297"/>
      <c r="JAD6" s="297"/>
      <c r="JAE6" s="297"/>
      <c r="JAF6" s="297"/>
      <c r="JAG6" s="297"/>
      <c r="JAH6" s="297"/>
      <c r="JAI6" s="297"/>
      <c r="JAJ6" s="297"/>
      <c r="JAK6" s="297"/>
      <c r="JAL6" s="297"/>
      <c r="JAM6" s="297"/>
      <c r="JAN6" s="297"/>
      <c r="JAO6" s="297"/>
      <c r="JAP6" s="297"/>
      <c r="JAQ6" s="297"/>
      <c r="JAR6" s="297"/>
      <c r="JAS6" s="297"/>
      <c r="JAT6" s="297"/>
      <c r="JAU6" s="297"/>
      <c r="JAV6" s="297"/>
      <c r="JAW6" s="297"/>
      <c r="JAX6" s="297"/>
      <c r="JAY6" s="297"/>
      <c r="JAZ6" s="297"/>
      <c r="JBA6" s="297"/>
      <c r="JBB6" s="297"/>
      <c r="JBC6" s="297"/>
      <c r="JBD6" s="297"/>
      <c r="JBE6" s="297"/>
      <c r="JBF6" s="297"/>
      <c r="JBG6" s="297"/>
      <c r="JBH6" s="297"/>
      <c r="JBI6" s="297"/>
      <c r="JBJ6" s="297"/>
      <c r="JBK6" s="297"/>
      <c r="JBL6" s="297"/>
      <c r="JBM6" s="297"/>
      <c r="JBN6" s="297"/>
      <c r="JBO6" s="297"/>
      <c r="JBP6" s="297"/>
      <c r="JBQ6" s="297"/>
      <c r="JBR6" s="297"/>
      <c r="JBS6" s="297"/>
      <c r="JBT6" s="297"/>
      <c r="JBU6" s="297"/>
      <c r="JBV6" s="297"/>
      <c r="JBW6" s="297"/>
      <c r="JBX6" s="297"/>
      <c r="JBY6" s="297"/>
      <c r="JBZ6" s="297"/>
      <c r="JCA6" s="297"/>
      <c r="JCB6" s="297"/>
      <c r="JCC6" s="297"/>
      <c r="JCD6" s="297"/>
      <c r="JCE6" s="297"/>
      <c r="JCF6" s="297"/>
      <c r="JCG6" s="297"/>
      <c r="JCH6" s="297"/>
      <c r="JCI6" s="297"/>
      <c r="JCJ6" s="297"/>
      <c r="JCK6" s="297"/>
      <c r="JCL6" s="297"/>
      <c r="JCM6" s="297"/>
      <c r="JCN6" s="297"/>
      <c r="JCO6" s="297"/>
      <c r="JCP6" s="297"/>
      <c r="JCQ6" s="297"/>
      <c r="JCR6" s="297"/>
      <c r="JCS6" s="297"/>
      <c r="JCT6" s="297"/>
      <c r="JCU6" s="297"/>
      <c r="JCV6" s="297"/>
      <c r="JCW6" s="297"/>
      <c r="JCX6" s="297"/>
      <c r="JCY6" s="297"/>
      <c r="JCZ6" s="297"/>
      <c r="JDA6" s="297"/>
      <c r="JDB6" s="297"/>
      <c r="JDC6" s="297"/>
      <c r="JDD6" s="297"/>
      <c r="JDE6" s="297"/>
      <c r="JDF6" s="297"/>
      <c r="JDG6" s="297"/>
      <c r="JDH6" s="297"/>
      <c r="JDI6" s="297"/>
      <c r="JDJ6" s="297"/>
      <c r="JDK6" s="297"/>
      <c r="JDL6" s="297"/>
      <c r="JDM6" s="297"/>
      <c r="JDN6" s="297"/>
      <c r="JDO6" s="297"/>
      <c r="JDP6" s="297"/>
      <c r="JDQ6" s="297"/>
      <c r="JDR6" s="297"/>
      <c r="JDS6" s="297"/>
      <c r="JDT6" s="297"/>
      <c r="JDU6" s="297"/>
      <c r="JDV6" s="297"/>
      <c r="JDW6" s="297"/>
      <c r="JDX6" s="297"/>
      <c r="JDY6" s="297"/>
      <c r="JDZ6" s="297"/>
      <c r="JEA6" s="297"/>
      <c r="JEB6" s="297"/>
      <c r="JEC6" s="297"/>
      <c r="JED6" s="297"/>
      <c r="JEE6" s="297"/>
      <c r="JEF6" s="297"/>
      <c r="JEG6" s="297"/>
      <c r="JEH6" s="297"/>
      <c r="JEI6" s="297"/>
      <c r="JEJ6" s="297"/>
      <c r="JEK6" s="297"/>
      <c r="JEL6" s="297"/>
      <c r="JEM6" s="297"/>
      <c r="JEN6" s="297"/>
      <c r="JEO6" s="297"/>
      <c r="JEP6" s="297"/>
      <c r="JEQ6" s="297"/>
      <c r="JER6" s="297"/>
      <c r="JES6" s="297"/>
      <c r="JET6" s="297"/>
      <c r="JEU6" s="297"/>
      <c r="JEV6" s="297"/>
      <c r="JEW6" s="297"/>
      <c r="JEX6" s="297"/>
      <c r="JEY6" s="297"/>
      <c r="JEZ6" s="297"/>
      <c r="JFA6" s="297"/>
      <c r="JFB6" s="297"/>
      <c r="JFC6" s="297"/>
      <c r="JFD6" s="297"/>
      <c r="JFE6" s="297"/>
      <c r="JFF6" s="297"/>
      <c r="JFG6" s="297"/>
      <c r="JFH6" s="297"/>
      <c r="JFI6" s="297"/>
      <c r="JFJ6" s="297"/>
      <c r="JFK6" s="297"/>
      <c r="JFL6" s="297"/>
      <c r="JFM6" s="297"/>
      <c r="JFN6" s="297"/>
      <c r="JFO6" s="297"/>
      <c r="JFP6" s="297"/>
      <c r="JFQ6" s="297"/>
      <c r="JFR6" s="297"/>
      <c r="JFS6" s="297"/>
      <c r="JFT6" s="297"/>
      <c r="JFU6" s="297"/>
      <c r="JFV6" s="297"/>
      <c r="JFW6" s="297"/>
      <c r="JFX6" s="297"/>
      <c r="JFY6" s="297"/>
      <c r="JFZ6" s="297"/>
      <c r="JGA6" s="297"/>
      <c r="JGB6" s="297"/>
      <c r="JGC6" s="297"/>
      <c r="JGD6" s="297"/>
      <c r="JGE6" s="297"/>
      <c r="JGF6" s="297"/>
      <c r="JGG6" s="297"/>
      <c r="JGH6" s="297"/>
      <c r="JGI6" s="297"/>
      <c r="JGJ6" s="297"/>
      <c r="JGK6" s="297"/>
      <c r="JGL6" s="297"/>
      <c r="JGM6" s="297"/>
      <c r="JGN6" s="297"/>
      <c r="JGO6" s="297"/>
      <c r="JGP6" s="297"/>
      <c r="JGQ6" s="297"/>
      <c r="JGR6" s="297"/>
      <c r="JGS6" s="297"/>
      <c r="JGT6" s="297"/>
      <c r="JGU6" s="297"/>
      <c r="JGV6" s="297"/>
      <c r="JGW6" s="297"/>
      <c r="JGX6" s="297"/>
      <c r="JGY6" s="297"/>
      <c r="JGZ6" s="297"/>
      <c r="JHA6" s="297"/>
      <c r="JHB6" s="297"/>
      <c r="JHC6" s="297"/>
      <c r="JHD6" s="297"/>
      <c r="JHE6" s="297"/>
      <c r="JHF6" s="297"/>
      <c r="JHG6" s="297"/>
      <c r="JHH6" s="297"/>
      <c r="JHI6" s="297"/>
      <c r="JHJ6" s="297"/>
      <c r="JHK6" s="297"/>
      <c r="JHL6" s="297"/>
      <c r="JHM6" s="297"/>
      <c r="JHN6" s="297"/>
      <c r="JHO6" s="297"/>
      <c r="JHP6" s="297"/>
      <c r="JHQ6" s="297"/>
      <c r="JHR6" s="297"/>
      <c r="JHS6" s="297"/>
      <c r="JHT6" s="297"/>
      <c r="JHU6" s="297"/>
      <c r="JHV6" s="297"/>
      <c r="JHW6" s="297"/>
      <c r="JHX6" s="297"/>
      <c r="JHY6" s="297"/>
      <c r="JHZ6" s="297"/>
      <c r="JIA6" s="297"/>
      <c r="JIB6" s="297"/>
      <c r="JIC6" s="297"/>
      <c r="JID6" s="297"/>
      <c r="JIE6" s="297"/>
      <c r="JIF6" s="297"/>
      <c r="JIG6" s="297"/>
      <c r="JIH6" s="297"/>
      <c r="JII6" s="297"/>
      <c r="JIJ6" s="297"/>
      <c r="JIK6" s="297"/>
      <c r="JIL6" s="297"/>
      <c r="JIM6" s="297"/>
      <c r="JIN6" s="297"/>
      <c r="JIO6" s="297"/>
      <c r="JIP6" s="297"/>
      <c r="JIQ6" s="297"/>
      <c r="JIR6" s="297"/>
      <c r="JIS6" s="297"/>
      <c r="JIT6" s="297"/>
      <c r="JIU6" s="297"/>
      <c r="JIV6" s="297"/>
      <c r="JIW6" s="297"/>
      <c r="JIX6" s="297"/>
      <c r="JIY6" s="297"/>
      <c r="JIZ6" s="297"/>
      <c r="JJA6" s="297"/>
      <c r="JJB6" s="297"/>
      <c r="JJC6" s="297"/>
      <c r="JJD6" s="297"/>
      <c r="JJE6" s="297"/>
      <c r="JJF6" s="297"/>
      <c r="JJG6" s="297"/>
      <c r="JJH6" s="297"/>
      <c r="JJI6" s="297"/>
      <c r="JJJ6" s="297"/>
      <c r="JJK6" s="297"/>
      <c r="JJL6" s="297"/>
      <c r="JJM6" s="297"/>
      <c r="JJN6" s="297"/>
      <c r="JJO6" s="297"/>
      <c r="JJP6" s="297"/>
      <c r="JJQ6" s="297"/>
      <c r="JJR6" s="297"/>
      <c r="JJS6" s="297"/>
      <c r="JJT6" s="297"/>
      <c r="JJU6" s="297"/>
      <c r="JJV6" s="297"/>
      <c r="JJW6" s="297"/>
      <c r="JJX6" s="297"/>
      <c r="JJY6" s="297"/>
      <c r="JJZ6" s="297"/>
      <c r="JKA6" s="297"/>
      <c r="JKB6" s="297"/>
      <c r="JKC6" s="297"/>
      <c r="JKD6" s="297"/>
      <c r="JKE6" s="297"/>
      <c r="JKF6" s="297"/>
      <c r="JKG6" s="297"/>
      <c r="JKH6" s="297"/>
      <c r="JKI6" s="297"/>
      <c r="JKJ6" s="297"/>
      <c r="JKK6" s="297"/>
      <c r="JKL6" s="297"/>
      <c r="JKM6" s="297"/>
      <c r="JKN6" s="297"/>
      <c r="JKO6" s="297"/>
      <c r="JKP6" s="297"/>
      <c r="JKQ6" s="297"/>
      <c r="JKR6" s="297"/>
      <c r="JKS6" s="297"/>
      <c r="JKT6" s="297"/>
      <c r="JKU6" s="297"/>
      <c r="JKV6" s="297"/>
      <c r="JKW6" s="297"/>
      <c r="JKX6" s="297"/>
      <c r="JKY6" s="297"/>
      <c r="JKZ6" s="297"/>
      <c r="JLA6" s="297"/>
      <c r="JLB6" s="297"/>
      <c r="JLC6" s="297"/>
      <c r="JLD6" s="297"/>
      <c r="JLE6" s="297"/>
      <c r="JLF6" s="297"/>
      <c r="JLG6" s="297"/>
      <c r="JLH6" s="297"/>
      <c r="JLI6" s="297"/>
      <c r="JLJ6" s="297"/>
      <c r="JLK6" s="297"/>
      <c r="JLL6" s="297"/>
      <c r="JLM6" s="297"/>
      <c r="JLN6" s="297"/>
      <c r="JLO6" s="297"/>
      <c r="JLP6" s="297"/>
      <c r="JLQ6" s="297"/>
      <c r="JLR6" s="297"/>
      <c r="JLS6" s="297"/>
      <c r="JLT6" s="297"/>
      <c r="JLU6" s="297"/>
      <c r="JLV6" s="297"/>
      <c r="JLW6" s="297"/>
      <c r="JLX6" s="297"/>
      <c r="JLY6" s="297"/>
      <c r="JLZ6" s="297"/>
      <c r="JMA6" s="297"/>
      <c r="JMB6" s="297"/>
      <c r="JMC6" s="297"/>
      <c r="JMD6" s="297"/>
      <c r="JME6" s="297"/>
      <c r="JMF6" s="297"/>
      <c r="JMG6" s="297"/>
      <c r="JMH6" s="297"/>
      <c r="JMI6" s="297"/>
      <c r="JMJ6" s="297"/>
      <c r="JMK6" s="297"/>
      <c r="JML6" s="297"/>
      <c r="JMM6" s="297"/>
      <c r="JMN6" s="297"/>
      <c r="JMO6" s="297"/>
      <c r="JMP6" s="297"/>
      <c r="JMQ6" s="297"/>
      <c r="JMR6" s="297"/>
      <c r="JMS6" s="297"/>
      <c r="JMT6" s="297"/>
      <c r="JMU6" s="297"/>
      <c r="JMV6" s="297"/>
      <c r="JMW6" s="297"/>
      <c r="JMX6" s="297"/>
      <c r="JMY6" s="297"/>
      <c r="JMZ6" s="297"/>
      <c r="JNA6" s="297"/>
      <c r="JNB6" s="297"/>
      <c r="JNC6" s="297"/>
      <c r="JND6" s="297"/>
      <c r="JNE6" s="297"/>
      <c r="JNF6" s="297"/>
      <c r="JNG6" s="297"/>
      <c r="JNH6" s="297"/>
      <c r="JNI6" s="297"/>
      <c r="JNJ6" s="297"/>
      <c r="JNK6" s="297"/>
      <c r="JNL6" s="297"/>
      <c r="JNM6" s="297"/>
      <c r="JNN6" s="297"/>
      <c r="JNO6" s="297"/>
      <c r="JNP6" s="297"/>
      <c r="JNQ6" s="297"/>
      <c r="JNR6" s="297"/>
      <c r="JNS6" s="297"/>
      <c r="JNT6" s="297"/>
      <c r="JNU6" s="297"/>
      <c r="JNV6" s="297"/>
      <c r="JNW6" s="297"/>
      <c r="JNX6" s="297"/>
      <c r="JNY6" s="297"/>
      <c r="JNZ6" s="297"/>
      <c r="JOA6" s="297"/>
      <c r="JOB6" s="297"/>
      <c r="JOC6" s="297"/>
      <c r="JOD6" s="297"/>
      <c r="JOE6" s="297"/>
      <c r="JOF6" s="297"/>
      <c r="JOG6" s="297"/>
      <c r="JOH6" s="297"/>
      <c r="JOI6" s="297"/>
      <c r="JOJ6" s="297"/>
      <c r="JOK6" s="297"/>
      <c r="JOL6" s="297"/>
      <c r="JOM6" s="297"/>
      <c r="JON6" s="297"/>
      <c r="JOO6" s="297"/>
      <c r="JOP6" s="297"/>
      <c r="JOQ6" s="297"/>
      <c r="JOR6" s="297"/>
      <c r="JOS6" s="297"/>
      <c r="JOT6" s="297"/>
      <c r="JOU6" s="297"/>
      <c r="JOV6" s="297"/>
      <c r="JOW6" s="297"/>
      <c r="JOX6" s="297"/>
      <c r="JOY6" s="297"/>
      <c r="JOZ6" s="297"/>
      <c r="JPA6" s="297"/>
      <c r="JPB6" s="297"/>
      <c r="JPC6" s="297"/>
      <c r="JPD6" s="297"/>
      <c r="JPE6" s="297"/>
      <c r="JPF6" s="297"/>
      <c r="JPG6" s="297"/>
      <c r="JPH6" s="297"/>
      <c r="JPI6" s="297"/>
      <c r="JPJ6" s="297"/>
      <c r="JPK6" s="297"/>
      <c r="JPL6" s="297"/>
      <c r="JPM6" s="297"/>
      <c r="JPN6" s="297"/>
      <c r="JPO6" s="297"/>
      <c r="JPP6" s="297"/>
      <c r="JPQ6" s="297"/>
      <c r="JPR6" s="297"/>
      <c r="JPS6" s="297"/>
      <c r="JPT6" s="297"/>
      <c r="JPU6" s="297"/>
      <c r="JPV6" s="297"/>
      <c r="JPW6" s="297"/>
      <c r="JPX6" s="297"/>
      <c r="JPY6" s="297"/>
      <c r="JPZ6" s="297"/>
      <c r="JQA6" s="297"/>
      <c r="JQB6" s="297"/>
      <c r="JQC6" s="297"/>
      <c r="JQD6" s="297"/>
      <c r="JQE6" s="297"/>
      <c r="JQF6" s="297"/>
      <c r="JQG6" s="297"/>
      <c r="JQH6" s="297"/>
      <c r="JQI6" s="297"/>
      <c r="JQJ6" s="297"/>
      <c r="JQK6" s="297"/>
      <c r="JQL6" s="297"/>
      <c r="JQM6" s="297"/>
      <c r="JQN6" s="297"/>
      <c r="JQO6" s="297"/>
      <c r="JQP6" s="297"/>
      <c r="JQQ6" s="297"/>
      <c r="JQR6" s="297"/>
      <c r="JQS6" s="297"/>
      <c r="JQT6" s="297"/>
      <c r="JQU6" s="297"/>
      <c r="JQV6" s="297"/>
      <c r="JQW6" s="297"/>
      <c r="JQX6" s="297"/>
      <c r="JQY6" s="297"/>
      <c r="JQZ6" s="297"/>
      <c r="JRA6" s="297"/>
      <c r="JRB6" s="297"/>
      <c r="JRC6" s="297"/>
      <c r="JRD6" s="297"/>
      <c r="JRE6" s="297"/>
      <c r="JRF6" s="297"/>
      <c r="JRG6" s="297"/>
      <c r="JRH6" s="297"/>
      <c r="JRI6" s="297"/>
      <c r="JRJ6" s="297"/>
      <c r="JRK6" s="297"/>
      <c r="JRL6" s="297"/>
      <c r="JRM6" s="297"/>
      <c r="JRN6" s="297"/>
      <c r="JRO6" s="297"/>
      <c r="JRP6" s="297"/>
      <c r="JRQ6" s="297"/>
      <c r="JRR6" s="297"/>
      <c r="JRS6" s="297"/>
      <c r="JRT6" s="297"/>
      <c r="JRU6" s="297"/>
      <c r="JRV6" s="297"/>
      <c r="JRW6" s="297"/>
      <c r="JRX6" s="297"/>
      <c r="JRY6" s="297"/>
      <c r="JRZ6" s="297"/>
      <c r="JSA6" s="297"/>
      <c r="JSB6" s="297"/>
      <c r="JSC6" s="297"/>
      <c r="JSD6" s="297"/>
      <c r="JSE6" s="297"/>
      <c r="JSF6" s="297"/>
      <c r="JSG6" s="297"/>
      <c r="JSH6" s="297"/>
      <c r="JSI6" s="297"/>
      <c r="JSJ6" s="297"/>
      <c r="JSK6" s="297"/>
      <c r="JSL6" s="297"/>
      <c r="JSM6" s="297"/>
      <c r="JSN6" s="297"/>
      <c r="JSO6" s="297"/>
      <c r="JSP6" s="297"/>
      <c r="JSQ6" s="297"/>
      <c r="JSR6" s="297"/>
      <c r="JSS6" s="297"/>
      <c r="JST6" s="297"/>
      <c r="JSU6" s="297"/>
      <c r="JSV6" s="297"/>
      <c r="JSW6" s="297"/>
      <c r="JSX6" s="297"/>
      <c r="JSY6" s="297"/>
      <c r="JSZ6" s="297"/>
      <c r="JTA6" s="297"/>
      <c r="JTB6" s="297"/>
      <c r="JTC6" s="297"/>
      <c r="JTD6" s="297"/>
      <c r="JTE6" s="297"/>
      <c r="JTF6" s="297"/>
      <c r="JTG6" s="297"/>
      <c r="JTH6" s="297"/>
      <c r="JTI6" s="297"/>
      <c r="JTJ6" s="297"/>
      <c r="JTK6" s="297"/>
      <c r="JTL6" s="297"/>
      <c r="JTM6" s="297"/>
      <c r="JTN6" s="297"/>
      <c r="JTO6" s="297"/>
      <c r="JTP6" s="297"/>
      <c r="JTQ6" s="297"/>
      <c r="JTR6" s="297"/>
      <c r="JTS6" s="297"/>
      <c r="JTT6" s="297"/>
      <c r="JTU6" s="297"/>
      <c r="JTV6" s="297"/>
      <c r="JTW6" s="297"/>
      <c r="JTX6" s="297"/>
      <c r="JTY6" s="297"/>
      <c r="JTZ6" s="297"/>
      <c r="JUA6" s="297"/>
      <c r="JUB6" s="297"/>
      <c r="JUC6" s="297"/>
      <c r="JUD6" s="297"/>
      <c r="JUE6" s="297"/>
      <c r="JUF6" s="297"/>
      <c r="JUG6" s="297"/>
      <c r="JUH6" s="297"/>
      <c r="JUI6" s="297"/>
      <c r="JUJ6" s="297"/>
      <c r="JUK6" s="297"/>
      <c r="JUL6" s="297"/>
      <c r="JUM6" s="297"/>
      <c r="JUN6" s="297"/>
      <c r="JUO6" s="297"/>
      <c r="JUP6" s="297"/>
      <c r="JUQ6" s="297"/>
      <c r="JUR6" s="297"/>
      <c r="JUS6" s="297"/>
      <c r="JUT6" s="297"/>
      <c r="JUU6" s="297"/>
      <c r="JUV6" s="297"/>
      <c r="JUW6" s="297"/>
      <c r="JUX6" s="297"/>
      <c r="JUY6" s="297"/>
      <c r="JUZ6" s="297"/>
      <c r="JVA6" s="297"/>
      <c r="JVB6" s="297"/>
      <c r="JVC6" s="297"/>
      <c r="JVD6" s="297"/>
      <c r="JVE6" s="297"/>
      <c r="JVF6" s="297"/>
      <c r="JVG6" s="297"/>
      <c r="JVH6" s="297"/>
      <c r="JVI6" s="297"/>
      <c r="JVJ6" s="297"/>
      <c r="JVK6" s="297"/>
      <c r="JVL6" s="297"/>
      <c r="JVM6" s="297"/>
      <c r="JVN6" s="297"/>
      <c r="JVO6" s="297"/>
      <c r="JVP6" s="297"/>
      <c r="JVQ6" s="297"/>
      <c r="JVR6" s="297"/>
      <c r="JVS6" s="297"/>
      <c r="JVT6" s="297"/>
      <c r="JVU6" s="297"/>
      <c r="JVV6" s="297"/>
      <c r="JVW6" s="297"/>
      <c r="JVX6" s="297"/>
      <c r="JVY6" s="297"/>
      <c r="JVZ6" s="297"/>
      <c r="JWA6" s="297"/>
      <c r="JWB6" s="297"/>
      <c r="JWC6" s="297"/>
      <c r="JWD6" s="297"/>
      <c r="JWE6" s="297"/>
      <c r="JWF6" s="297"/>
      <c r="JWG6" s="297"/>
      <c r="JWH6" s="297"/>
      <c r="JWI6" s="297"/>
      <c r="JWJ6" s="297"/>
      <c r="JWK6" s="297"/>
      <c r="JWL6" s="297"/>
      <c r="JWM6" s="297"/>
      <c r="JWN6" s="297"/>
      <c r="JWO6" s="297"/>
      <c r="JWP6" s="297"/>
      <c r="JWQ6" s="297"/>
      <c r="JWR6" s="297"/>
      <c r="JWS6" s="297"/>
      <c r="JWT6" s="297"/>
      <c r="JWU6" s="297"/>
      <c r="JWV6" s="297"/>
      <c r="JWW6" s="297"/>
      <c r="JWX6" s="297"/>
      <c r="JWY6" s="297"/>
      <c r="JWZ6" s="297"/>
      <c r="JXA6" s="297"/>
      <c r="JXB6" s="297"/>
      <c r="JXC6" s="297"/>
      <c r="JXD6" s="297"/>
      <c r="JXE6" s="297"/>
      <c r="JXF6" s="297"/>
      <c r="JXG6" s="297"/>
      <c r="JXH6" s="297"/>
      <c r="JXI6" s="297"/>
      <c r="JXJ6" s="297"/>
      <c r="JXK6" s="297"/>
      <c r="JXL6" s="297"/>
      <c r="JXM6" s="297"/>
      <c r="JXN6" s="297"/>
      <c r="JXO6" s="297"/>
      <c r="JXP6" s="297"/>
      <c r="JXQ6" s="297"/>
      <c r="JXR6" s="297"/>
      <c r="JXS6" s="297"/>
      <c r="JXT6" s="297"/>
      <c r="JXU6" s="297"/>
      <c r="JXV6" s="297"/>
      <c r="JXW6" s="297"/>
      <c r="JXX6" s="297"/>
      <c r="JXY6" s="297"/>
      <c r="JXZ6" s="297"/>
      <c r="JYA6" s="297"/>
      <c r="JYB6" s="297"/>
      <c r="JYC6" s="297"/>
      <c r="JYD6" s="297"/>
      <c r="JYE6" s="297"/>
      <c r="JYF6" s="297"/>
      <c r="JYG6" s="297"/>
      <c r="JYH6" s="297"/>
      <c r="JYI6" s="297"/>
      <c r="JYJ6" s="297"/>
      <c r="JYK6" s="297"/>
      <c r="JYL6" s="297"/>
      <c r="JYM6" s="297"/>
      <c r="JYN6" s="297"/>
      <c r="JYO6" s="297"/>
      <c r="JYP6" s="297"/>
      <c r="JYQ6" s="297"/>
      <c r="JYR6" s="297"/>
      <c r="JYS6" s="297"/>
      <c r="JYT6" s="297"/>
      <c r="JYU6" s="297"/>
      <c r="JYV6" s="297"/>
      <c r="JYW6" s="297"/>
      <c r="JYX6" s="297"/>
      <c r="JYY6" s="297"/>
      <c r="JYZ6" s="297"/>
      <c r="JZA6" s="297"/>
      <c r="JZB6" s="297"/>
      <c r="JZC6" s="297"/>
      <c r="JZD6" s="297"/>
      <c r="JZE6" s="297"/>
      <c r="JZF6" s="297"/>
      <c r="JZG6" s="297"/>
      <c r="JZH6" s="297"/>
      <c r="JZI6" s="297"/>
      <c r="JZJ6" s="297"/>
      <c r="JZK6" s="297"/>
      <c r="JZL6" s="297"/>
      <c r="JZM6" s="297"/>
      <c r="JZN6" s="297"/>
      <c r="JZO6" s="297"/>
      <c r="JZP6" s="297"/>
      <c r="JZQ6" s="297"/>
      <c r="JZR6" s="297"/>
      <c r="JZS6" s="297"/>
      <c r="JZT6" s="297"/>
      <c r="JZU6" s="297"/>
      <c r="JZV6" s="297"/>
      <c r="JZW6" s="297"/>
      <c r="JZX6" s="297"/>
      <c r="JZY6" s="297"/>
      <c r="JZZ6" s="297"/>
      <c r="KAA6" s="297"/>
      <c r="KAB6" s="297"/>
      <c r="KAC6" s="297"/>
      <c r="KAD6" s="297"/>
      <c r="KAE6" s="297"/>
      <c r="KAF6" s="297"/>
      <c r="KAG6" s="297"/>
      <c r="KAH6" s="297"/>
      <c r="KAI6" s="297"/>
      <c r="KAJ6" s="297"/>
      <c r="KAK6" s="297"/>
      <c r="KAL6" s="297"/>
      <c r="KAM6" s="297"/>
      <c r="KAN6" s="297"/>
      <c r="KAO6" s="297"/>
      <c r="KAP6" s="297"/>
      <c r="KAQ6" s="297"/>
      <c r="KAR6" s="297"/>
      <c r="KAS6" s="297"/>
      <c r="KAT6" s="297"/>
      <c r="KAU6" s="297"/>
      <c r="KAV6" s="297"/>
      <c r="KAW6" s="297"/>
      <c r="KAX6" s="297"/>
      <c r="KAY6" s="297"/>
      <c r="KAZ6" s="297"/>
      <c r="KBA6" s="297"/>
      <c r="KBB6" s="297"/>
      <c r="KBC6" s="297"/>
      <c r="KBD6" s="297"/>
      <c r="KBE6" s="297"/>
      <c r="KBF6" s="297"/>
      <c r="KBG6" s="297"/>
      <c r="KBH6" s="297"/>
      <c r="KBI6" s="297"/>
      <c r="KBJ6" s="297"/>
      <c r="KBK6" s="297"/>
      <c r="KBL6" s="297"/>
      <c r="KBM6" s="297"/>
      <c r="KBN6" s="297"/>
      <c r="KBO6" s="297"/>
      <c r="KBP6" s="297"/>
      <c r="KBQ6" s="297"/>
      <c r="KBR6" s="297"/>
      <c r="KBS6" s="297"/>
      <c r="KBT6" s="297"/>
      <c r="KBU6" s="297"/>
      <c r="KBV6" s="297"/>
      <c r="KBW6" s="297"/>
      <c r="KBX6" s="297"/>
      <c r="KBY6" s="297"/>
      <c r="KBZ6" s="297"/>
      <c r="KCA6" s="297"/>
      <c r="KCB6" s="297"/>
      <c r="KCC6" s="297"/>
      <c r="KCD6" s="297"/>
      <c r="KCE6" s="297"/>
      <c r="KCF6" s="297"/>
      <c r="KCG6" s="297"/>
      <c r="KCH6" s="297"/>
      <c r="KCI6" s="297"/>
      <c r="KCJ6" s="297"/>
      <c r="KCK6" s="297"/>
      <c r="KCL6" s="297"/>
      <c r="KCM6" s="297"/>
      <c r="KCN6" s="297"/>
      <c r="KCO6" s="297"/>
      <c r="KCP6" s="297"/>
      <c r="KCQ6" s="297"/>
      <c r="KCR6" s="297"/>
      <c r="KCS6" s="297"/>
      <c r="KCT6" s="297"/>
      <c r="KCU6" s="297"/>
      <c r="KCV6" s="297"/>
      <c r="KCW6" s="297"/>
      <c r="KCX6" s="297"/>
      <c r="KCY6" s="297"/>
      <c r="KCZ6" s="297"/>
      <c r="KDA6" s="297"/>
      <c r="KDB6" s="297"/>
      <c r="KDC6" s="297"/>
      <c r="KDD6" s="297"/>
      <c r="KDE6" s="297"/>
      <c r="KDF6" s="297"/>
      <c r="KDG6" s="297"/>
      <c r="KDH6" s="297"/>
      <c r="KDI6" s="297"/>
      <c r="KDJ6" s="297"/>
      <c r="KDK6" s="297"/>
      <c r="KDL6" s="297"/>
      <c r="KDM6" s="297"/>
      <c r="KDN6" s="297"/>
      <c r="KDO6" s="297"/>
      <c r="KDP6" s="297"/>
      <c r="KDQ6" s="297"/>
      <c r="KDR6" s="297"/>
      <c r="KDS6" s="297"/>
      <c r="KDT6" s="297"/>
      <c r="KDU6" s="297"/>
      <c r="KDV6" s="297"/>
      <c r="KDW6" s="297"/>
      <c r="KDX6" s="297"/>
      <c r="KDY6" s="297"/>
      <c r="KDZ6" s="297"/>
      <c r="KEA6" s="297"/>
      <c r="KEB6" s="297"/>
      <c r="KEC6" s="297"/>
      <c r="KED6" s="297"/>
      <c r="KEE6" s="297"/>
      <c r="KEF6" s="297"/>
      <c r="KEG6" s="297"/>
      <c r="KEH6" s="297"/>
      <c r="KEI6" s="297"/>
      <c r="KEJ6" s="297"/>
      <c r="KEK6" s="297"/>
      <c r="KEL6" s="297"/>
      <c r="KEM6" s="297"/>
      <c r="KEN6" s="297"/>
      <c r="KEO6" s="297"/>
      <c r="KEP6" s="297"/>
      <c r="KEQ6" s="297"/>
      <c r="KER6" s="297"/>
      <c r="KES6" s="297"/>
      <c r="KET6" s="297"/>
      <c r="KEU6" s="297"/>
      <c r="KEV6" s="297"/>
      <c r="KEW6" s="297"/>
      <c r="KEX6" s="297"/>
      <c r="KEY6" s="297"/>
      <c r="KEZ6" s="297"/>
      <c r="KFA6" s="297"/>
      <c r="KFB6" s="297"/>
      <c r="KFC6" s="297"/>
      <c r="KFD6" s="297"/>
      <c r="KFE6" s="297"/>
      <c r="KFF6" s="297"/>
      <c r="KFG6" s="297"/>
      <c r="KFH6" s="297"/>
      <c r="KFI6" s="297"/>
      <c r="KFJ6" s="297"/>
      <c r="KFK6" s="297"/>
      <c r="KFL6" s="297"/>
      <c r="KFM6" s="297"/>
      <c r="KFN6" s="297"/>
      <c r="KFO6" s="297"/>
      <c r="KFP6" s="297"/>
      <c r="KFQ6" s="297"/>
      <c r="KFR6" s="297"/>
      <c r="KFS6" s="297"/>
      <c r="KFT6" s="297"/>
      <c r="KFU6" s="297"/>
      <c r="KFV6" s="297"/>
      <c r="KFW6" s="297"/>
      <c r="KFX6" s="297"/>
      <c r="KFY6" s="297"/>
      <c r="KFZ6" s="297"/>
      <c r="KGA6" s="297"/>
      <c r="KGB6" s="297"/>
      <c r="KGC6" s="297"/>
      <c r="KGD6" s="297"/>
      <c r="KGE6" s="297"/>
      <c r="KGF6" s="297"/>
      <c r="KGG6" s="297"/>
      <c r="KGH6" s="297"/>
      <c r="KGI6" s="297"/>
      <c r="KGJ6" s="297"/>
      <c r="KGK6" s="297"/>
      <c r="KGL6" s="297"/>
      <c r="KGM6" s="297"/>
      <c r="KGN6" s="297"/>
      <c r="KGO6" s="297"/>
      <c r="KGP6" s="297"/>
      <c r="KGQ6" s="297"/>
      <c r="KGR6" s="297"/>
      <c r="KGS6" s="297"/>
      <c r="KGT6" s="297"/>
      <c r="KGU6" s="297"/>
      <c r="KGV6" s="297"/>
      <c r="KGW6" s="297"/>
      <c r="KGX6" s="297"/>
      <c r="KGY6" s="297"/>
      <c r="KGZ6" s="297"/>
      <c r="KHA6" s="297"/>
      <c r="KHB6" s="297"/>
      <c r="KHC6" s="297"/>
      <c r="KHD6" s="297"/>
      <c r="KHE6" s="297"/>
      <c r="KHF6" s="297"/>
      <c r="KHG6" s="297"/>
      <c r="KHH6" s="297"/>
      <c r="KHI6" s="297"/>
      <c r="KHJ6" s="297"/>
      <c r="KHK6" s="297"/>
      <c r="KHL6" s="297"/>
      <c r="KHM6" s="297"/>
      <c r="KHN6" s="297"/>
      <c r="KHO6" s="297"/>
      <c r="KHP6" s="297"/>
      <c r="KHQ6" s="297"/>
      <c r="KHR6" s="297"/>
      <c r="KHS6" s="297"/>
      <c r="KHT6" s="297"/>
      <c r="KHU6" s="297"/>
      <c r="KHV6" s="297"/>
      <c r="KHW6" s="297"/>
      <c r="KHX6" s="297"/>
      <c r="KHY6" s="297"/>
      <c r="KHZ6" s="297"/>
      <c r="KIA6" s="297"/>
      <c r="KIB6" s="297"/>
      <c r="KIC6" s="297"/>
      <c r="KID6" s="297"/>
      <c r="KIE6" s="297"/>
      <c r="KIF6" s="297"/>
      <c r="KIG6" s="297"/>
      <c r="KIH6" s="297"/>
      <c r="KII6" s="297"/>
      <c r="KIJ6" s="297"/>
      <c r="KIK6" s="297"/>
      <c r="KIL6" s="297"/>
      <c r="KIM6" s="297"/>
      <c r="KIN6" s="297"/>
      <c r="KIO6" s="297"/>
      <c r="KIP6" s="297"/>
      <c r="KIQ6" s="297"/>
      <c r="KIR6" s="297"/>
      <c r="KIS6" s="297"/>
      <c r="KIT6" s="297"/>
      <c r="KIU6" s="297"/>
      <c r="KIV6" s="297"/>
      <c r="KIW6" s="297"/>
      <c r="KIX6" s="297"/>
      <c r="KIY6" s="297"/>
      <c r="KIZ6" s="297"/>
      <c r="KJA6" s="297"/>
      <c r="KJB6" s="297"/>
      <c r="KJC6" s="297"/>
      <c r="KJD6" s="297"/>
      <c r="KJE6" s="297"/>
      <c r="KJF6" s="297"/>
      <c r="KJG6" s="297"/>
      <c r="KJH6" s="297"/>
      <c r="KJI6" s="297"/>
      <c r="KJJ6" s="297"/>
      <c r="KJK6" s="297"/>
      <c r="KJL6" s="297"/>
      <c r="KJM6" s="297"/>
      <c r="KJN6" s="297"/>
      <c r="KJO6" s="297"/>
      <c r="KJP6" s="297"/>
      <c r="KJQ6" s="297"/>
      <c r="KJR6" s="297"/>
      <c r="KJS6" s="297"/>
      <c r="KJT6" s="297"/>
      <c r="KJU6" s="297"/>
      <c r="KJV6" s="297"/>
      <c r="KJW6" s="297"/>
      <c r="KJX6" s="297"/>
      <c r="KJY6" s="297"/>
      <c r="KJZ6" s="297"/>
      <c r="KKA6" s="297"/>
      <c r="KKB6" s="297"/>
      <c r="KKC6" s="297"/>
      <c r="KKD6" s="297"/>
      <c r="KKE6" s="297"/>
      <c r="KKF6" s="297"/>
      <c r="KKG6" s="297"/>
      <c r="KKH6" s="297"/>
      <c r="KKI6" s="297"/>
      <c r="KKJ6" s="297"/>
      <c r="KKK6" s="297"/>
      <c r="KKL6" s="297"/>
      <c r="KKM6" s="297"/>
      <c r="KKN6" s="297"/>
      <c r="KKO6" s="297"/>
      <c r="KKP6" s="297"/>
      <c r="KKQ6" s="297"/>
      <c r="KKR6" s="297"/>
      <c r="KKS6" s="297"/>
      <c r="KKT6" s="297"/>
      <c r="KKU6" s="297"/>
      <c r="KKV6" s="297"/>
      <c r="KKW6" s="297"/>
      <c r="KKX6" s="297"/>
      <c r="KKY6" s="297"/>
      <c r="KKZ6" s="297"/>
      <c r="KLA6" s="297"/>
      <c r="KLB6" s="297"/>
      <c r="KLC6" s="297"/>
      <c r="KLD6" s="297"/>
      <c r="KLE6" s="297"/>
      <c r="KLF6" s="297"/>
      <c r="KLG6" s="297"/>
      <c r="KLH6" s="297"/>
      <c r="KLI6" s="297"/>
      <c r="KLJ6" s="297"/>
      <c r="KLK6" s="297"/>
      <c r="KLL6" s="297"/>
      <c r="KLM6" s="297"/>
      <c r="KLN6" s="297"/>
      <c r="KLO6" s="297"/>
      <c r="KLP6" s="297"/>
      <c r="KLQ6" s="297"/>
      <c r="KLR6" s="297"/>
      <c r="KLS6" s="297"/>
      <c r="KLT6" s="297"/>
      <c r="KLU6" s="297"/>
      <c r="KLV6" s="297"/>
      <c r="KLW6" s="297"/>
      <c r="KLX6" s="297"/>
      <c r="KLY6" s="297"/>
      <c r="KLZ6" s="297"/>
      <c r="KMA6" s="297"/>
      <c r="KMB6" s="297"/>
      <c r="KMC6" s="297"/>
      <c r="KMD6" s="297"/>
      <c r="KME6" s="297"/>
      <c r="KMF6" s="297"/>
      <c r="KMG6" s="297"/>
      <c r="KMH6" s="297"/>
      <c r="KMI6" s="297"/>
      <c r="KMJ6" s="297"/>
      <c r="KMK6" s="297"/>
      <c r="KML6" s="297"/>
      <c r="KMM6" s="297"/>
      <c r="KMN6" s="297"/>
      <c r="KMO6" s="297"/>
      <c r="KMP6" s="297"/>
      <c r="KMQ6" s="297"/>
      <c r="KMR6" s="297"/>
      <c r="KMS6" s="297"/>
      <c r="KMT6" s="297"/>
      <c r="KMU6" s="297"/>
      <c r="KMV6" s="297"/>
      <c r="KMW6" s="297"/>
      <c r="KMX6" s="297"/>
      <c r="KMY6" s="297"/>
      <c r="KMZ6" s="297"/>
      <c r="KNA6" s="297"/>
      <c r="KNB6" s="297"/>
      <c r="KNC6" s="297"/>
      <c r="KND6" s="297"/>
      <c r="KNE6" s="297"/>
      <c r="KNF6" s="297"/>
      <c r="KNG6" s="297"/>
      <c r="KNH6" s="297"/>
      <c r="KNI6" s="297"/>
      <c r="KNJ6" s="297"/>
      <c r="KNK6" s="297"/>
      <c r="KNL6" s="297"/>
      <c r="KNM6" s="297"/>
      <c r="KNN6" s="297"/>
      <c r="KNO6" s="297"/>
      <c r="KNP6" s="297"/>
      <c r="KNQ6" s="297"/>
      <c r="KNR6" s="297"/>
      <c r="KNS6" s="297"/>
      <c r="KNT6" s="297"/>
      <c r="KNU6" s="297"/>
      <c r="KNV6" s="297"/>
      <c r="KNW6" s="297"/>
      <c r="KNX6" s="297"/>
      <c r="KNY6" s="297"/>
      <c r="KNZ6" s="297"/>
      <c r="KOA6" s="297"/>
      <c r="KOB6" s="297"/>
      <c r="KOC6" s="297"/>
      <c r="KOD6" s="297"/>
      <c r="KOE6" s="297"/>
      <c r="KOF6" s="297"/>
      <c r="KOG6" s="297"/>
      <c r="KOH6" s="297"/>
      <c r="KOI6" s="297"/>
      <c r="KOJ6" s="297"/>
      <c r="KOK6" s="297"/>
      <c r="KOL6" s="297"/>
      <c r="KOM6" s="297"/>
      <c r="KON6" s="297"/>
      <c r="KOO6" s="297"/>
      <c r="KOP6" s="297"/>
      <c r="KOQ6" s="297"/>
      <c r="KOR6" s="297"/>
      <c r="KOS6" s="297"/>
      <c r="KOT6" s="297"/>
      <c r="KOU6" s="297"/>
      <c r="KOV6" s="297"/>
      <c r="KOW6" s="297"/>
      <c r="KOX6" s="297"/>
      <c r="KOY6" s="297"/>
      <c r="KOZ6" s="297"/>
      <c r="KPA6" s="297"/>
      <c r="KPB6" s="297"/>
      <c r="KPC6" s="297"/>
      <c r="KPD6" s="297"/>
      <c r="KPE6" s="297"/>
      <c r="KPF6" s="297"/>
      <c r="KPG6" s="297"/>
      <c r="KPH6" s="297"/>
      <c r="KPI6" s="297"/>
      <c r="KPJ6" s="297"/>
      <c r="KPK6" s="297"/>
      <c r="KPL6" s="297"/>
      <c r="KPM6" s="297"/>
      <c r="KPN6" s="297"/>
      <c r="KPO6" s="297"/>
      <c r="KPP6" s="297"/>
      <c r="KPQ6" s="297"/>
      <c r="KPR6" s="297"/>
      <c r="KPS6" s="297"/>
      <c r="KPT6" s="297"/>
      <c r="KPU6" s="297"/>
      <c r="KPV6" s="297"/>
      <c r="KPW6" s="297"/>
      <c r="KPX6" s="297"/>
      <c r="KPY6" s="297"/>
      <c r="KPZ6" s="297"/>
      <c r="KQA6" s="297"/>
      <c r="KQB6" s="297"/>
      <c r="KQC6" s="297"/>
      <c r="KQD6" s="297"/>
      <c r="KQE6" s="297"/>
      <c r="KQF6" s="297"/>
      <c r="KQG6" s="297"/>
      <c r="KQH6" s="297"/>
      <c r="KQI6" s="297"/>
      <c r="KQJ6" s="297"/>
      <c r="KQK6" s="297"/>
      <c r="KQL6" s="297"/>
      <c r="KQM6" s="297"/>
      <c r="KQN6" s="297"/>
      <c r="KQO6" s="297"/>
      <c r="KQP6" s="297"/>
      <c r="KQQ6" s="297"/>
      <c r="KQR6" s="297"/>
      <c r="KQS6" s="297"/>
      <c r="KQT6" s="297"/>
      <c r="KQU6" s="297"/>
      <c r="KQV6" s="297"/>
      <c r="KQW6" s="297"/>
      <c r="KQX6" s="297"/>
      <c r="KQY6" s="297"/>
      <c r="KQZ6" s="297"/>
      <c r="KRA6" s="297"/>
      <c r="KRB6" s="297"/>
      <c r="KRC6" s="297"/>
      <c r="KRD6" s="297"/>
      <c r="KRE6" s="297"/>
      <c r="KRF6" s="297"/>
      <c r="KRG6" s="297"/>
      <c r="KRH6" s="297"/>
      <c r="KRI6" s="297"/>
      <c r="KRJ6" s="297"/>
      <c r="KRK6" s="297"/>
      <c r="KRL6" s="297"/>
      <c r="KRM6" s="297"/>
      <c r="KRN6" s="297"/>
      <c r="KRO6" s="297"/>
      <c r="KRP6" s="297"/>
      <c r="KRQ6" s="297"/>
      <c r="KRR6" s="297"/>
      <c r="KRS6" s="297"/>
      <c r="KRT6" s="297"/>
      <c r="KRU6" s="297"/>
      <c r="KRV6" s="297"/>
      <c r="KRW6" s="297"/>
      <c r="KRX6" s="297"/>
      <c r="KRY6" s="297"/>
      <c r="KRZ6" s="297"/>
      <c r="KSA6" s="297"/>
      <c r="KSB6" s="297"/>
      <c r="KSC6" s="297"/>
      <c r="KSD6" s="297"/>
      <c r="KSE6" s="297"/>
      <c r="KSF6" s="297"/>
      <c r="KSG6" s="297"/>
      <c r="KSH6" s="297"/>
      <c r="KSI6" s="297"/>
      <c r="KSJ6" s="297"/>
      <c r="KSK6" s="297"/>
      <c r="KSL6" s="297"/>
      <c r="KSM6" s="297"/>
      <c r="KSN6" s="297"/>
      <c r="KSO6" s="297"/>
      <c r="KSP6" s="297"/>
      <c r="KSQ6" s="297"/>
      <c r="KSR6" s="297"/>
      <c r="KSS6" s="297"/>
      <c r="KST6" s="297"/>
      <c r="KSU6" s="297"/>
      <c r="KSV6" s="297"/>
      <c r="KSW6" s="297"/>
      <c r="KSX6" s="297"/>
      <c r="KSY6" s="297"/>
      <c r="KSZ6" s="297"/>
      <c r="KTA6" s="297"/>
      <c r="KTB6" s="297"/>
      <c r="KTC6" s="297"/>
      <c r="KTD6" s="297"/>
      <c r="KTE6" s="297"/>
      <c r="KTF6" s="297"/>
      <c r="KTG6" s="297"/>
      <c r="KTH6" s="297"/>
      <c r="KTI6" s="297"/>
      <c r="KTJ6" s="297"/>
      <c r="KTK6" s="297"/>
      <c r="KTL6" s="297"/>
      <c r="KTM6" s="297"/>
      <c r="KTN6" s="297"/>
      <c r="KTO6" s="297"/>
      <c r="KTP6" s="297"/>
      <c r="KTQ6" s="297"/>
      <c r="KTR6" s="297"/>
      <c r="KTS6" s="297"/>
      <c r="KTT6" s="297"/>
      <c r="KTU6" s="297"/>
      <c r="KTV6" s="297"/>
      <c r="KTW6" s="297"/>
      <c r="KTX6" s="297"/>
      <c r="KTY6" s="297"/>
      <c r="KTZ6" s="297"/>
      <c r="KUA6" s="297"/>
      <c r="KUB6" s="297"/>
      <c r="KUC6" s="297"/>
      <c r="KUD6" s="297"/>
      <c r="KUE6" s="297"/>
      <c r="KUF6" s="297"/>
      <c r="KUG6" s="297"/>
      <c r="KUH6" s="297"/>
      <c r="KUI6" s="297"/>
      <c r="KUJ6" s="297"/>
      <c r="KUK6" s="297"/>
      <c r="KUL6" s="297"/>
      <c r="KUM6" s="297"/>
      <c r="KUN6" s="297"/>
      <c r="KUO6" s="297"/>
      <c r="KUP6" s="297"/>
      <c r="KUQ6" s="297"/>
      <c r="KUR6" s="297"/>
      <c r="KUS6" s="297"/>
      <c r="KUT6" s="297"/>
      <c r="KUU6" s="297"/>
      <c r="KUV6" s="297"/>
      <c r="KUW6" s="297"/>
      <c r="KUX6" s="297"/>
      <c r="KUY6" s="297"/>
      <c r="KUZ6" s="297"/>
      <c r="KVA6" s="297"/>
      <c r="KVB6" s="297"/>
      <c r="KVC6" s="297"/>
      <c r="KVD6" s="297"/>
      <c r="KVE6" s="297"/>
      <c r="KVF6" s="297"/>
      <c r="KVG6" s="297"/>
      <c r="KVH6" s="297"/>
      <c r="KVI6" s="297"/>
      <c r="KVJ6" s="297"/>
      <c r="KVK6" s="297"/>
      <c r="KVL6" s="297"/>
      <c r="KVM6" s="297"/>
      <c r="KVN6" s="297"/>
      <c r="KVO6" s="297"/>
      <c r="KVP6" s="297"/>
      <c r="KVQ6" s="297"/>
      <c r="KVR6" s="297"/>
      <c r="KVS6" s="297"/>
      <c r="KVT6" s="297"/>
      <c r="KVU6" s="297"/>
      <c r="KVV6" s="297"/>
      <c r="KVW6" s="297"/>
      <c r="KVX6" s="297"/>
      <c r="KVY6" s="297"/>
      <c r="KVZ6" s="297"/>
      <c r="KWA6" s="297"/>
      <c r="KWB6" s="297"/>
      <c r="KWC6" s="297"/>
      <c r="KWD6" s="297"/>
      <c r="KWE6" s="297"/>
      <c r="KWF6" s="297"/>
      <c r="KWG6" s="297"/>
      <c r="KWH6" s="297"/>
      <c r="KWI6" s="297"/>
      <c r="KWJ6" s="297"/>
      <c r="KWK6" s="297"/>
      <c r="KWL6" s="297"/>
      <c r="KWM6" s="297"/>
      <c r="KWN6" s="297"/>
      <c r="KWO6" s="297"/>
      <c r="KWP6" s="297"/>
      <c r="KWQ6" s="297"/>
      <c r="KWR6" s="297"/>
      <c r="KWS6" s="297"/>
      <c r="KWT6" s="297"/>
      <c r="KWU6" s="297"/>
      <c r="KWV6" s="297"/>
      <c r="KWW6" s="297"/>
      <c r="KWX6" s="297"/>
      <c r="KWY6" s="297"/>
      <c r="KWZ6" s="297"/>
      <c r="KXA6" s="297"/>
      <c r="KXB6" s="297"/>
      <c r="KXC6" s="297"/>
      <c r="KXD6" s="297"/>
      <c r="KXE6" s="297"/>
      <c r="KXF6" s="297"/>
      <c r="KXG6" s="297"/>
      <c r="KXH6" s="297"/>
      <c r="KXI6" s="297"/>
      <c r="KXJ6" s="297"/>
      <c r="KXK6" s="297"/>
      <c r="KXL6" s="297"/>
      <c r="KXM6" s="297"/>
      <c r="KXN6" s="297"/>
      <c r="KXO6" s="297"/>
      <c r="KXP6" s="297"/>
      <c r="KXQ6" s="297"/>
      <c r="KXR6" s="297"/>
      <c r="KXS6" s="297"/>
      <c r="KXT6" s="297"/>
      <c r="KXU6" s="297"/>
      <c r="KXV6" s="297"/>
      <c r="KXW6" s="297"/>
      <c r="KXX6" s="297"/>
      <c r="KXY6" s="297"/>
      <c r="KXZ6" s="297"/>
      <c r="KYA6" s="297"/>
      <c r="KYB6" s="297"/>
      <c r="KYC6" s="297"/>
      <c r="KYD6" s="297"/>
      <c r="KYE6" s="297"/>
      <c r="KYF6" s="297"/>
      <c r="KYG6" s="297"/>
      <c r="KYH6" s="297"/>
      <c r="KYI6" s="297"/>
      <c r="KYJ6" s="297"/>
      <c r="KYK6" s="297"/>
      <c r="KYL6" s="297"/>
      <c r="KYM6" s="297"/>
      <c r="KYN6" s="297"/>
      <c r="KYO6" s="297"/>
      <c r="KYP6" s="297"/>
      <c r="KYQ6" s="297"/>
      <c r="KYR6" s="297"/>
      <c r="KYS6" s="297"/>
      <c r="KYT6" s="297"/>
      <c r="KYU6" s="297"/>
      <c r="KYV6" s="297"/>
      <c r="KYW6" s="297"/>
      <c r="KYX6" s="297"/>
      <c r="KYY6" s="297"/>
      <c r="KYZ6" s="297"/>
      <c r="KZA6" s="297"/>
      <c r="KZB6" s="297"/>
      <c r="KZC6" s="297"/>
      <c r="KZD6" s="297"/>
      <c r="KZE6" s="297"/>
      <c r="KZF6" s="297"/>
      <c r="KZG6" s="297"/>
      <c r="KZH6" s="297"/>
      <c r="KZI6" s="297"/>
      <c r="KZJ6" s="297"/>
      <c r="KZK6" s="297"/>
      <c r="KZL6" s="297"/>
      <c r="KZM6" s="297"/>
      <c r="KZN6" s="297"/>
      <c r="KZO6" s="297"/>
      <c r="KZP6" s="297"/>
      <c r="KZQ6" s="297"/>
      <c r="KZR6" s="297"/>
      <c r="KZS6" s="297"/>
      <c r="KZT6" s="297"/>
      <c r="KZU6" s="297"/>
      <c r="KZV6" s="297"/>
      <c r="KZW6" s="297"/>
      <c r="KZX6" s="297"/>
      <c r="KZY6" s="297"/>
      <c r="KZZ6" s="297"/>
      <c r="LAA6" s="297"/>
      <c r="LAB6" s="297"/>
      <c r="LAC6" s="297"/>
      <c r="LAD6" s="297"/>
      <c r="LAE6" s="297"/>
      <c r="LAF6" s="297"/>
      <c r="LAG6" s="297"/>
      <c r="LAH6" s="297"/>
      <c r="LAI6" s="297"/>
      <c r="LAJ6" s="297"/>
      <c r="LAK6" s="297"/>
      <c r="LAL6" s="297"/>
      <c r="LAM6" s="297"/>
      <c r="LAN6" s="297"/>
      <c r="LAO6" s="297"/>
      <c r="LAP6" s="297"/>
      <c r="LAQ6" s="297"/>
      <c r="LAR6" s="297"/>
      <c r="LAS6" s="297"/>
      <c r="LAT6" s="297"/>
      <c r="LAU6" s="297"/>
      <c r="LAV6" s="297"/>
      <c r="LAW6" s="297"/>
      <c r="LAX6" s="297"/>
      <c r="LAY6" s="297"/>
      <c r="LAZ6" s="297"/>
      <c r="LBA6" s="297"/>
      <c r="LBB6" s="297"/>
      <c r="LBC6" s="297"/>
      <c r="LBD6" s="297"/>
      <c r="LBE6" s="297"/>
      <c r="LBF6" s="297"/>
      <c r="LBG6" s="297"/>
      <c r="LBH6" s="297"/>
      <c r="LBI6" s="297"/>
      <c r="LBJ6" s="297"/>
      <c r="LBK6" s="297"/>
      <c r="LBL6" s="297"/>
      <c r="LBM6" s="297"/>
      <c r="LBN6" s="297"/>
      <c r="LBO6" s="297"/>
      <c r="LBP6" s="297"/>
      <c r="LBQ6" s="297"/>
      <c r="LBR6" s="297"/>
      <c r="LBS6" s="297"/>
      <c r="LBT6" s="297"/>
      <c r="LBU6" s="297"/>
      <c r="LBV6" s="297"/>
      <c r="LBW6" s="297"/>
      <c r="LBX6" s="297"/>
      <c r="LBY6" s="297"/>
      <c r="LBZ6" s="297"/>
      <c r="LCA6" s="297"/>
      <c r="LCB6" s="297"/>
      <c r="LCC6" s="297"/>
      <c r="LCD6" s="297"/>
      <c r="LCE6" s="297"/>
      <c r="LCF6" s="297"/>
      <c r="LCG6" s="297"/>
      <c r="LCH6" s="297"/>
      <c r="LCI6" s="297"/>
      <c r="LCJ6" s="297"/>
      <c r="LCK6" s="297"/>
      <c r="LCL6" s="297"/>
      <c r="LCM6" s="297"/>
      <c r="LCN6" s="297"/>
      <c r="LCO6" s="297"/>
      <c r="LCP6" s="297"/>
      <c r="LCQ6" s="297"/>
      <c r="LCR6" s="297"/>
      <c r="LCS6" s="297"/>
      <c r="LCT6" s="297"/>
      <c r="LCU6" s="297"/>
      <c r="LCV6" s="297"/>
      <c r="LCW6" s="297"/>
      <c r="LCX6" s="297"/>
      <c r="LCY6" s="297"/>
      <c r="LCZ6" s="297"/>
      <c r="LDA6" s="297"/>
      <c r="LDB6" s="297"/>
      <c r="LDC6" s="297"/>
      <c r="LDD6" s="297"/>
      <c r="LDE6" s="297"/>
      <c r="LDF6" s="297"/>
      <c r="LDG6" s="297"/>
      <c r="LDH6" s="297"/>
      <c r="LDI6" s="297"/>
      <c r="LDJ6" s="297"/>
      <c r="LDK6" s="297"/>
      <c r="LDL6" s="297"/>
      <c r="LDM6" s="297"/>
      <c r="LDN6" s="297"/>
      <c r="LDO6" s="297"/>
      <c r="LDP6" s="297"/>
      <c r="LDQ6" s="297"/>
      <c r="LDR6" s="297"/>
      <c r="LDS6" s="297"/>
      <c r="LDT6" s="297"/>
      <c r="LDU6" s="297"/>
      <c r="LDV6" s="297"/>
      <c r="LDW6" s="297"/>
      <c r="LDX6" s="297"/>
      <c r="LDY6" s="297"/>
      <c r="LDZ6" s="297"/>
      <c r="LEA6" s="297"/>
      <c r="LEB6" s="297"/>
      <c r="LEC6" s="297"/>
      <c r="LED6" s="297"/>
      <c r="LEE6" s="297"/>
      <c r="LEF6" s="297"/>
      <c r="LEG6" s="297"/>
      <c r="LEH6" s="297"/>
      <c r="LEI6" s="297"/>
      <c r="LEJ6" s="297"/>
      <c r="LEK6" s="297"/>
      <c r="LEL6" s="297"/>
      <c r="LEM6" s="297"/>
      <c r="LEN6" s="297"/>
      <c r="LEO6" s="297"/>
      <c r="LEP6" s="297"/>
      <c r="LEQ6" s="297"/>
      <c r="LER6" s="297"/>
      <c r="LES6" s="297"/>
      <c r="LET6" s="297"/>
      <c r="LEU6" s="297"/>
      <c r="LEV6" s="297"/>
      <c r="LEW6" s="297"/>
      <c r="LEX6" s="297"/>
      <c r="LEY6" s="297"/>
      <c r="LEZ6" s="297"/>
      <c r="LFA6" s="297"/>
      <c r="LFB6" s="297"/>
      <c r="LFC6" s="297"/>
      <c r="LFD6" s="297"/>
      <c r="LFE6" s="297"/>
      <c r="LFF6" s="297"/>
      <c r="LFG6" s="297"/>
      <c r="LFH6" s="297"/>
      <c r="LFI6" s="297"/>
      <c r="LFJ6" s="297"/>
      <c r="LFK6" s="297"/>
      <c r="LFL6" s="297"/>
      <c r="LFM6" s="297"/>
      <c r="LFN6" s="297"/>
      <c r="LFO6" s="297"/>
      <c r="LFP6" s="297"/>
      <c r="LFQ6" s="297"/>
      <c r="LFR6" s="297"/>
      <c r="LFS6" s="297"/>
      <c r="LFT6" s="297"/>
      <c r="LFU6" s="297"/>
      <c r="LFV6" s="297"/>
      <c r="LFW6" s="297"/>
      <c r="LFX6" s="297"/>
      <c r="LFY6" s="297"/>
      <c r="LFZ6" s="297"/>
      <c r="LGA6" s="297"/>
      <c r="LGB6" s="297"/>
      <c r="LGC6" s="297"/>
      <c r="LGD6" s="297"/>
      <c r="LGE6" s="297"/>
      <c r="LGF6" s="297"/>
      <c r="LGG6" s="297"/>
      <c r="LGH6" s="297"/>
      <c r="LGI6" s="297"/>
      <c r="LGJ6" s="297"/>
      <c r="LGK6" s="297"/>
      <c r="LGL6" s="297"/>
      <c r="LGM6" s="297"/>
      <c r="LGN6" s="297"/>
      <c r="LGO6" s="297"/>
      <c r="LGP6" s="297"/>
      <c r="LGQ6" s="297"/>
      <c r="LGR6" s="297"/>
      <c r="LGS6" s="297"/>
      <c r="LGT6" s="297"/>
      <c r="LGU6" s="297"/>
      <c r="LGV6" s="297"/>
      <c r="LGW6" s="297"/>
      <c r="LGX6" s="297"/>
      <c r="LGY6" s="297"/>
      <c r="LGZ6" s="297"/>
      <c r="LHA6" s="297"/>
      <c r="LHB6" s="297"/>
      <c r="LHC6" s="297"/>
      <c r="LHD6" s="297"/>
      <c r="LHE6" s="297"/>
      <c r="LHF6" s="297"/>
      <c r="LHG6" s="297"/>
      <c r="LHH6" s="297"/>
      <c r="LHI6" s="297"/>
      <c r="LHJ6" s="297"/>
      <c r="LHK6" s="297"/>
      <c r="LHL6" s="297"/>
      <c r="LHM6" s="297"/>
      <c r="LHN6" s="297"/>
      <c r="LHO6" s="297"/>
      <c r="LHP6" s="297"/>
      <c r="LHQ6" s="297"/>
      <c r="LHR6" s="297"/>
      <c r="LHS6" s="297"/>
      <c r="LHT6" s="297"/>
      <c r="LHU6" s="297"/>
      <c r="LHV6" s="297"/>
      <c r="LHW6" s="297"/>
      <c r="LHX6" s="297"/>
      <c r="LHY6" s="297"/>
      <c r="LHZ6" s="297"/>
      <c r="LIA6" s="297"/>
      <c r="LIB6" s="297"/>
      <c r="LIC6" s="297"/>
      <c r="LID6" s="297"/>
      <c r="LIE6" s="297"/>
      <c r="LIF6" s="297"/>
      <c r="LIG6" s="297"/>
      <c r="LIH6" s="297"/>
      <c r="LII6" s="297"/>
      <c r="LIJ6" s="297"/>
      <c r="LIK6" s="297"/>
      <c r="LIL6" s="297"/>
      <c r="LIM6" s="297"/>
      <c r="LIN6" s="297"/>
      <c r="LIO6" s="297"/>
      <c r="LIP6" s="297"/>
      <c r="LIQ6" s="297"/>
      <c r="LIR6" s="297"/>
      <c r="LIS6" s="297"/>
      <c r="LIT6" s="297"/>
      <c r="LIU6" s="297"/>
      <c r="LIV6" s="297"/>
      <c r="LIW6" s="297"/>
      <c r="LIX6" s="297"/>
      <c r="LIY6" s="297"/>
      <c r="LIZ6" s="297"/>
      <c r="LJA6" s="297"/>
      <c r="LJB6" s="297"/>
      <c r="LJC6" s="297"/>
      <c r="LJD6" s="297"/>
      <c r="LJE6" s="297"/>
      <c r="LJF6" s="297"/>
      <c r="LJG6" s="297"/>
      <c r="LJH6" s="297"/>
      <c r="LJI6" s="297"/>
      <c r="LJJ6" s="297"/>
      <c r="LJK6" s="297"/>
      <c r="LJL6" s="297"/>
      <c r="LJM6" s="297"/>
      <c r="LJN6" s="297"/>
      <c r="LJO6" s="297"/>
      <c r="LJP6" s="297"/>
      <c r="LJQ6" s="297"/>
      <c r="LJR6" s="297"/>
      <c r="LJS6" s="297"/>
      <c r="LJT6" s="297"/>
      <c r="LJU6" s="297"/>
      <c r="LJV6" s="297"/>
      <c r="LJW6" s="297"/>
      <c r="LJX6" s="297"/>
      <c r="LJY6" s="297"/>
      <c r="LJZ6" s="297"/>
      <c r="LKA6" s="297"/>
      <c r="LKB6" s="297"/>
      <c r="LKC6" s="297"/>
      <c r="LKD6" s="297"/>
      <c r="LKE6" s="297"/>
      <c r="LKF6" s="297"/>
      <c r="LKG6" s="297"/>
      <c r="LKH6" s="297"/>
      <c r="LKI6" s="297"/>
      <c r="LKJ6" s="297"/>
      <c r="LKK6" s="297"/>
      <c r="LKL6" s="297"/>
      <c r="LKM6" s="297"/>
      <c r="LKN6" s="297"/>
      <c r="LKO6" s="297"/>
      <c r="LKP6" s="297"/>
      <c r="LKQ6" s="297"/>
      <c r="LKR6" s="297"/>
      <c r="LKS6" s="297"/>
      <c r="LKT6" s="297"/>
      <c r="LKU6" s="297"/>
      <c r="LKV6" s="297"/>
      <c r="LKW6" s="297"/>
      <c r="LKX6" s="297"/>
      <c r="LKY6" s="297"/>
      <c r="LKZ6" s="297"/>
      <c r="LLA6" s="297"/>
      <c r="LLB6" s="297"/>
      <c r="LLC6" s="297"/>
      <c r="LLD6" s="297"/>
      <c r="LLE6" s="297"/>
      <c r="LLF6" s="297"/>
      <c r="LLG6" s="297"/>
      <c r="LLH6" s="297"/>
      <c r="LLI6" s="297"/>
      <c r="LLJ6" s="297"/>
      <c r="LLK6" s="297"/>
      <c r="LLL6" s="297"/>
      <c r="LLM6" s="297"/>
      <c r="LLN6" s="297"/>
      <c r="LLO6" s="297"/>
      <c r="LLP6" s="297"/>
      <c r="LLQ6" s="297"/>
      <c r="LLR6" s="297"/>
      <c r="LLS6" s="297"/>
      <c r="LLT6" s="297"/>
      <c r="LLU6" s="297"/>
      <c r="LLV6" s="297"/>
      <c r="LLW6" s="297"/>
      <c r="LLX6" s="297"/>
      <c r="LLY6" s="297"/>
      <c r="LLZ6" s="297"/>
      <c r="LMA6" s="297"/>
      <c r="LMB6" s="297"/>
      <c r="LMC6" s="297"/>
      <c r="LMD6" s="297"/>
      <c r="LME6" s="297"/>
      <c r="LMF6" s="297"/>
      <c r="LMG6" s="297"/>
      <c r="LMH6" s="297"/>
      <c r="LMI6" s="297"/>
      <c r="LMJ6" s="297"/>
      <c r="LMK6" s="297"/>
      <c r="LML6" s="297"/>
      <c r="LMM6" s="297"/>
      <c r="LMN6" s="297"/>
      <c r="LMO6" s="297"/>
      <c r="LMP6" s="297"/>
      <c r="LMQ6" s="297"/>
      <c r="LMR6" s="297"/>
      <c r="LMS6" s="297"/>
      <c r="LMT6" s="297"/>
      <c r="LMU6" s="297"/>
      <c r="LMV6" s="297"/>
      <c r="LMW6" s="297"/>
      <c r="LMX6" s="297"/>
      <c r="LMY6" s="297"/>
      <c r="LMZ6" s="297"/>
      <c r="LNA6" s="297"/>
      <c r="LNB6" s="297"/>
      <c r="LNC6" s="297"/>
      <c r="LND6" s="297"/>
      <c r="LNE6" s="297"/>
      <c r="LNF6" s="297"/>
      <c r="LNG6" s="297"/>
      <c r="LNH6" s="297"/>
      <c r="LNI6" s="297"/>
      <c r="LNJ6" s="297"/>
      <c r="LNK6" s="297"/>
      <c r="LNL6" s="297"/>
      <c r="LNM6" s="297"/>
      <c r="LNN6" s="297"/>
      <c r="LNO6" s="297"/>
      <c r="LNP6" s="297"/>
      <c r="LNQ6" s="297"/>
      <c r="LNR6" s="297"/>
      <c r="LNS6" s="297"/>
      <c r="LNT6" s="297"/>
      <c r="LNU6" s="297"/>
      <c r="LNV6" s="297"/>
      <c r="LNW6" s="297"/>
      <c r="LNX6" s="297"/>
      <c r="LNY6" s="297"/>
      <c r="LNZ6" s="297"/>
      <c r="LOA6" s="297"/>
      <c r="LOB6" s="297"/>
      <c r="LOC6" s="297"/>
      <c r="LOD6" s="297"/>
      <c r="LOE6" s="297"/>
      <c r="LOF6" s="297"/>
      <c r="LOG6" s="297"/>
      <c r="LOH6" s="297"/>
      <c r="LOI6" s="297"/>
      <c r="LOJ6" s="297"/>
      <c r="LOK6" s="297"/>
      <c r="LOL6" s="297"/>
      <c r="LOM6" s="297"/>
      <c r="LON6" s="297"/>
      <c r="LOO6" s="297"/>
      <c r="LOP6" s="297"/>
      <c r="LOQ6" s="297"/>
      <c r="LOR6" s="297"/>
      <c r="LOS6" s="297"/>
      <c r="LOT6" s="297"/>
      <c r="LOU6" s="297"/>
      <c r="LOV6" s="297"/>
      <c r="LOW6" s="297"/>
      <c r="LOX6" s="297"/>
      <c r="LOY6" s="297"/>
      <c r="LOZ6" s="297"/>
      <c r="LPA6" s="297"/>
      <c r="LPB6" s="297"/>
      <c r="LPC6" s="297"/>
      <c r="LPD6" s="297"/>
      <c r="LPE6" s="297"/>
      <c r="LPF6" s="297"/>
      <c r="LPG6" s="297"/>
      <c r="LPH6" s="297"/>
      <c r="LPI6" s="297"/>
      <c r="LPJ6" s="297"/>
      <c r="LPK6" s="297"/>
      <c r="LPL6" s="297"/>
      <c r="LPM6" s="297"/>
      <c r="LPN6" s="297"/>
      <c r="LPO6" s="297"/>
      <c r="LPP6" s="297"/>
      <c r="LPQ6" s="297"/>
      <c r="LPR6" s="297"/>
      <c r="LPS6" s="297"/>
      <c r="LPT6" s="297"/>
      <c r="LPU6" s="297"/>
      <c r="LPV6" s="297"/>
      <c r="LPW6" s="297"/>
      <c r="LPX6" s="297"/>
      <c r="LPY6" s="297"/>
      <c r="LPZ6" s="297"/>
      <c r="LQA6" s="297"/>
      <c r="LQB6" s="297"/>
      <c r="LQC6" s="297"/>
      <c r="LQD6" s="297"/>
      <c r="LQE6" s="297"/>
      <c r="LQF6" s="297"/>
      <c r="LQG6" s="297"/>
      <c r="LQH6" s="297"/>
      <c r="LQI6" s="297"/>
      <c r="LQJ6" s="297"/>
      <c r="LQK6" s="297"/>
      <c r="LQL6" s="297"/>
      <c r="LQM6" s="297"/>
      <c r="LQN6" s="297"/>
      <c r="LQO6" s="297"/>
      <c r="LQP6" s="297"/>
      <c r="LQQ6" s="297"/>
      <c r="LQR6" s="297"/>
      <c r="LQS6" s="297"/>
      <c r="LQT6" s="297"/>
      <c r="LQU6" s="297"/>
      <c r="LQV6" s="297"/>
      <c r="LQW6" s="297"/>
      <c r="LQX6" s="297"/>
      <c r="LQY6" s="297"/>
      <c r="LQZ6" s="297"/>
      <c r="LRA6" s="297"/>
      <c r="LRB6" s="297"/>
      <c r="LRC6" s="297"/>
      <c r="LRD6" s="297"/>
      <c r="LRE6" s="297"/>
      <c r="LRF6" s="297"/>
      <c r="LRG6" s="297"/>
      <c r="LRH6" s="297"/>
      <c r="LRI6" s="297"/>
      <c r="LRJ6" s="297"/>
      <c r="LRK6" s="297"/>
      <c r="LRL6" s="297"/>
      <c r="LRM6" s="297"/>
      <c r="LRN6" s="297"/>
      <c r="LRO6" s="297"/>
      <c r="LRP6" s="297"/>
      <c r="LRQ6" s="297"/>
      <c r="LRR6" s="297"/>
      <c r="LRS6" s="297"/>
      <c r="LRT6" s="297"/>
      <c r="LRU6" s="297"/>
      <c r="LRV6" s="297"/>
      <c r="LRW6" s="297"/>
      <c r="LRX6" s="297"/>
      <c r="LRY6" s="297"/>
      <c r="LRZ6" s="297"/>
      <c r="LSA6" s="297"/>
      <c r="LSB6" s="297"/>
      <c r="LSC6" s="297"/>
      <c r="LSD6" s="297"/>
      <c r="LSE6" s="297"/>
      <c r="LSF6" s="297"/>
      <c r="LSG6" s="297"/>
      <c r="LSH6" s="297"/>
      <c r="LSI6" s="297"/>
      <c r="LSJ6" s="297"/>
      <c r="LSK6" s="297"/>
      <c r="LSL6" s="297"/>
      <c r="LSM6" s="297"/>
      <c r="LSN6" s="297"/>
      <c r="LSO6" s="297"/>
      <c r="LSP6" s="297"/>
      <c r="LSQ6" s="297"/>
      <c r="LSR6" s="297"/>
      <c r="LSS6" s="297"/>
      <c r="LST6" s="297"/>
      <c r="LSU6" s="297"/>
      <c r="LSV6" s="297"/>
      <c r="LSW6" s="297"/>
      <c r="LSX6" s="297"/>
      <c r="LSY6" s="297"/>
      <c r="LSZ6" s="297"/>
      <c r="LTA6" s="297"/>
      <c r="LTB6" s="297"/>
      <c r="LTC6" s="297"/>
      <c r="LTD6" s="297"/>
      <c r="LTE6" s="297"/>
      <c r="LTF6" s="297"/>
      <c r="LTG6" s="297"/>
      <c r="LTH6" s="297"/>
      <c r="LTI6" s="297"/>
      <c r="LTJ6" s="297"/>
      <c r="LTK6" s="297"/>
      <c r="LTL6" s="297"/>
      <c r="LTM6" s="297"/>
      <c r="LTN6" s="297"/>
      <c r="LTO6" s="297"/>
      <c r="LTP6" s="297"/>
      <c r="LTQ6" s="297"/>
      <c r="LTR6" s="297"/>
      <c r="LTS6" s="297"/>
      <c r="LTT6" s="297"/>
      <c r="LTU6" s="297"/>
      <c r="LTV6" s="297"/>
      <c r="LTW6" s="297"/>
      <c r="LTX6" s="297"/>
      <c r="LTY6" s="297"/>
      <c r="LTZ6" s="297"/>
      <c r="LUA6" s="297"/>
      <c r="LUB6" s="297"/>
      <c r="LUC6" s="297"/>
      <c r="LUD6" s="297"/>
      <c r="LUE6" s="297"/>
      <c r="LUF6" s="297"/>
      <c r="LUG6" s="297"/>
      <c r="LUH6" s="297"/>
      <c r="LUI6" s="297"/>
      <c r="LUJ6" s="297"/>
      <c r="LUK6" s="297"/>
      <c r="LUL6" s="297"/>
      <c r="LUM6" s="297"/>
      <c r="LUN6" s="297"/>
      <c r="LUO6" s="297"/>
      <c r="LUP6" s="297"/>
      <c r="LUQ6" s="297"/>
      <c r="LUR6" s="297"/>
      <c r="LUS6" s="297"/>
      <c r="LUT6" s="297"/>
      <c r="LUU6" s="297"/>
      <c r="LUV6" s="297"/>
      <c r="LUW6" s="297"/>
      <c r="LUX6" s="297"/>
      <c r="LUY6" s="297"/>
      <c r="LUZ6" s="297"/>
      <c r="LVA6" s="297"/>
      <c r="LVB6" s="297"/>
      <c r="LVC6" s="297"/>
      <c r="LVD6" s="297"/>
      <c r="LVE6" s="297"/>
      <c r="LVF6" s="297"/>
      <c r="LVG6" s="297"/>
      <c r="LVH6" s="297"/>
      <c r="LVI6" s="297"/>
      <c r="LVJ6" s="297"/>
      <c r="LVK6" s="297"/>
      <c r="LVL6" s="297"/>
      <c r="LVM6" s="297"/>
      <c r="LVN6" s="297"/>
      <c r="LVO6" s="297"/>
      <c r="LVP6" s="297"/>
      <c r="LVQ6" s="297"/>
      <c r="LVR6" s="297"/>
      <c r="LVS6" s="297"/>
      <c r="LVT6" s="297"/>
      <c r="LVU6" s="297"/>
      <c r="LVV6" s="297"/>
      <c r="LVW6" s="297"/>
      <c r="LVX6" s="297"/>
      <c r="LVY6" s="297"/>
      <c r="LVZ6" s="297"/>
      <c r="LWA6" s="297"/>
      <c r="LWB6" s="297"/>
      <c r="LWC6" s="297"/>
      <c r="LWD6" s="297"/>
      <c r="LWE6" s="297"/>
      <c r="LWF6" s="297"/>
      <c r="LWG6" s="297"/>
      <c r="LWH6" s="297"/>
      <c r="LWI6" s="297"/>
      <c r="LWJ6" s="297"/>
      <c r="LWK6" s="297"/>
      <c r="LWL6" s="297"/>
      <c r="LWM6" s="297"/>
      <c r="LWN6" s="297"/>
      <c r="LWO6" s="297"/>
      <c r="LWP6" s="297"/>
      <c r="LWQ6" s="297"/>
      <c r="LWR6" s="297"/>
      <c r="LWS6" s="297"/>
      <c r="LWT6" s="297"/>
      <c r="LWU6" s="297"/>
      <c r="LWV6" s="297"/>
      <c r="LWW6" s="297"/>
      <c r="LWX6" s="297"/>
      <c r="LWY6" s="297"/>
      <c r="LWZ6" s="297"/>
      <c r="LXA6" s="297"/>
      <c r="LXB6" s="297"/>
      <c r="LXC6" s="297"/>
      <c r="LXD6" s="297"/>
      <c r="LXE6" s="297"/>
      <c r="LXF6" s="297"/>
      <c r="LXG6" s="297"/>
      <c r="LXH6" s="297"/>
      <c r="LXI6" s="297"/>
      <c r="LXJ6" s="297"/>
      <c r="LXK6" s="297"/>
      <c r="LXL6" s="297"/>
      <c r="LXM6" s="297"/>
      <c r="LXN6" s="297"/>
      <c r="LXO6" s="297"/>
      <c r="LXP6" s="297"/>
      <c r="LXQ6" s="297"/>
      <c r="LXR6" s="297"/>
      <c r="LXS6" s="297"/>
      <c r="LXT6" s="297"/>
      <c r="LXU6" s="297"/>
      <c r="LXV6" s="297"/>
      <c r="LXW6" s="297"/>
      <c r="LXX6" s="297"/>
      <c r="LXY6" s="297"/>
      <c r="LXZ6" s="297"/>
      <c r="LYA6" s="297"/>
      <c r="LYB6" s="297"/>
      <c r="LYC6" s="297"/>
      <c r="LYD6" s="297"/>
      <c r="LYE6" s="297"/>
      <c r="LYF6" s="297"/>
      <c r="LYG6" s="297"/>
      <c r="LYH6" s="297"/>
      <c r="LYI6" s="297"/>
      <c r="LYJ6" s="297"/>
      <c r="LYK6" s="297"/>
      <c r="LYL6" s="297"/>
      <c r="LYM6" s="297"/>
      <c r="LYN6" s="297"/>
      <c r="LYO6" s="297"/>
      <c r="LYP6" s="297"/>
      <c r="LYQ6" s="297"/>
      <c r="LYR6" s="297"/>
      <c r="LYS6" s="297"/>
      <c r="LYT6" s="297"/>
      <c r="LYU6" s="297"/>
      <c r="LYV6" s="297"/>
      <c r="LYW6" s="297"/>
      <c r="LYX6" s="297"/>
      <c r="LYY6" s="297"/>
      <c r="LYZ6" s="297"/>
      <c r="LZA6" s="297"/>
      <c r="LZB6" s="297"/>
      <c r="LZC6" s="297"/>
      <c r="LZD6" s="297"/>
      <c r="LZE6" s="297"/>
      <c r="LZF6" s="297"/>
      <c r="LZG6" s="297"/>
      <c r="LZH6" s="297"/>
      <c r="LZI6" s="297"/>
      <c r="LZJ6" s="297"/>
      <c r="LZK6" s="297"/>
      <c r="LZL6" s="297"/>
      <c r="LZM6" s="297"/>
      <c r="LZN6" s="297"/>
      <c r="LZO6" s="297"/>
      <c r="LZP6" s="297"/>
      <c r="LZQ6" s="297"/>
      <c r="LZR6" s="297"/>
      <c r="LZS6" s="297"/>
      <c r="LZT6" s="297"/>
      <c r="LZU6" s="297"/>
      <c r="LZV6" s="297"/>
      <c r="LZW6" s="297"/>
      <c r="LZX6" s="297"/>
      <c r="LZY6" s="297"/>
      <c r="LZZ6" s="297"/>
      <c r="MAA6" s="297"/>
      <c r="MAB6" s="297"/>
      <c r="MAC6" s="297"/>
      <c r="MAD6" s="297"/>
      <c r="MAE6" s="297"/>
      <c r="MAF6" s="297"/>
      <c r="MAG6" s="297"/>
      <c r="MAH6" s="297"/>
      <c r="MAI6" s="297"/>
      <c r="MAJ6" s="297"/>
      <c r="MAK6" s="297"/>
      <c r="MAL6" s="297"/>
      <c r="MAM6" s="297"/>
      <c r="MAN6" s="297"/>
      <c r="MAO6" s="297"/>
      <c r="MAP6" s="297"/>
      <c r="MAQ6" s="297"/>
      <c r="MAR6" s="297"/>
      <c r="MAS6" s="297"/>
      <c r="MAT6" s="297"/>
      <c r="MAU6" s="297"/>
      <c r="MAV6" s="297"/>
      <c r="MAW6" s="297"/>
      <c r="MAX6" s="297"/>
      <c r="MAY6" s="297"/>
      <c r="MAZ6" s="297"/>
      <c r="MBA6" s="297"/>
      <c r="MBB6" s="297"/>
      <c r="MBC6" s="297"/>
      <c r="MBD6" s="297"/>
      <c r="MBE6" s="297"/>
      <c r="MBF6" s="297"/>
      <c r="MBG6" s="297"/>
      <c r="MBH6" s="297"/>
      <c r="MBI6" s="297"/>
      <c r="MBJ6" s="297"/>
      <c r="MBK6" s="297"/>
      <c r="MBL6" s="297"/>
      <c r="MBM6" s="297"/>
      <c r="MBN6" s="297"/>
      <c r="MBO6" s="297"/>
      <c r="MBP6" s="297"/>
      <c r="MBQ6" s="297"/>
      <c r="MBR6" s="297"/>
      <c r="MBS6" s="297"/>
      <c r="MBT6" s="297"/>
      <c r="MBU6" s="297"/>
      <c r="MBV6" s="297"/>
      <c r="MBW6" s="297"/>
      <c r="MBX6" s="297"/>
      <c r="MBY6" s="297"/>
      <c r="MBZ6" s="297"/>
      <c r="MCA6" s="297"/>
      <c r="MCB6" s="297"/>
      <c r="MCC6" s="297"/>
      <c r="MCD6" s="297"/>
      <c r="MCE6" s="297"/>
      <c r="MCF6" s="297"/>
      <c r="MCG6" s="297"/>
      <c r="MCH6" s="297"/>
      <c r="MCI6" s="297"/>
      <c r="MCJ6" s="297"/>
      <c r="MCK6" s="297"/>
      <c r="MCL6" s="297"/>
      <c r="MCM6" s="297"/>
      <c r="MCN6" s="297"/>
      <c r="MCO6" s="297"/>
      <c r="MCP6" s="297"/>
      <c r="MCQ6" s="297"/>
      <c r="MCR6" s="297"/>
      <c r="MCS6" s="297"/>
      <c r="MCT6" s="297"/>
      <c r="MCU6" s="297"/>
      <c r="MCV6" s="297"/>
      <c r="MCW6" s="297"/>
      <c r="MCX6" s="297"/>
      <c r="MCY6" s="297"/>
      <c r="MCZ6" s="297"/>
      <c r="MDA6" s="297"/>
      <c r="MDB6" s="297"/>
      <c r="MDC6" s="297"/>
      <c r="MDD6" s="297"/>
      <c r="MDE6" s="297"/>
      <c r="MDF6" s="297"/>
      <c r="MDG6" s="297"/>
      <c r="MDH6" s="297"/>
      <c r="MDI6" s="297"/>
      <c r="MDJ6" s="297"/>
      <c r="MDK6" s="297"/>
      <c r="MDL6" s="297"/>
      <c r="MDM6" s="297"/>
      <c r="MDN6" s="297"/>
      <c r="MDO6" s="297"/>
      <c r="MDP6" s="297"/>
      <c r="MDQ6" s="297"/>
      <c r="MDR6" s="297"/>
      <c r="MDS6" s="297"/>
      <c r="MDT6" s="297"/>
      <c r="MDU6" s="297"/>
      <c r="MDV6" s="297"/>
      <c r="MDW6" s="297"/>
      <c r="MDX6" s="297"/>
      <c r="MDY6" s="297"/>
      <c r="MDZ6" s="297"/>
      <c r="MEA6" s="297"/>
      <c r="MEB6" s="297"/>
      <c r="MEC6" s="297"/>
      <c r="MED6" s="297"/>
      <c r="MEE6" s="297"/>
      <c r="MEF6" s="297"/>
      <c r="MEG6" s="297"/>
      <c r="MEH6" s="297"/>
      <c r="MEI6" s="297"/>
      <c r="MEJ6" s="297"/>
      <c r="MEK6" s="297"/>
      <c r="MEL6" s="297"/>
      <c r="MEM6" s="297"/>
      <c r="MEN6" s="297"/>
      <c r="MEO6" s="297"/>
      <c r="MEP6" s="297"/>
      <c r="MEQ6" s="297"/>
      <c r="MER6" s="297"/>
      <c r="MES6" s="297"/>
      <c r="MET6" s="297"/>
      <c r="MEU6" s="297"/>
      <c r="MEV6" s="297"/>
      <c r="MEW6" s="297"/>
      <c r="MEX6" s="297"/>
      <c r="MEY6" s="297"/>
      <c r="MEZ6" s="297"/>
      <c r="MFA6" s="297"/>
      <c r="MFB6" s="297"/>
      <c r="MFC6" s="297"/>
      <c r="MFD6" s="297"/>
      <c r="MFE6" s="297"/>
      <c r="MFF6" s="297"/>
      <c r="MFG6" s="297"/>
      <c r="MFH6" s="297"/>
      <c r="MFI6" s="297"/>
      <c r="MFJ6" s="297"/>
      <c r="MFK6" s="297"/>
      <c r="MFL6" s="297"/>
      <c r="MFM6" s="297"/>
      <c r="MFN6" s="297"/>
      <c r="MFO6" s="297"/>
      <c r="MFP6" s="297"/>
      <c r="MFQ6" s="297"/>
      <c r="MFR6" s="297"/>
      <c r="MFS6" s="297"/>
      <c r="MFT6" s="297"/>
      <c r="MFU6" s="297"/>
      <c r="MFV6" s="297"/>
      <c r="MFW6" s="297"/>
      <c r="MFX6" s="297"/>
      <c r="MFY6" s="297"/>
      <c r="MFZ6" s="297"/>
      <c r="MGA6" s="297"/>
      <c r="MGB6" s="297"/>
      <c r="MGC6" s="297"/>
      <c r="MGD6" s="297"/>
      <c r="MGE6" s="297"/>
      <c r="MGF6" s="297"/>
      <c r="MGG6" s="297"/>
      <c r="MGH6" s="297"/>
      <c r="MGI6" s="297"/>
      <c r="MGJ6" s="297"/>
      <c r="MGK6" s="297"/>
      <c r="MGL6" s="297"/>
      <c r="MGM6" s="297"/>
      <c r="MGN6" s="297"/>
      <c r="MGO6" s="297"/>
      <c r="MGP6" s="297"/>
      <c r="MGQ6" s="297"/>
      <c r="MGR6" s="297"/>
      <c r="MGS6" s="297"/>
      <c r="MGT6" s="297"/>
      <c r="MGU6" s="297"/>
      <c r="MGV6" s="297"/>
      <c r="MGW6" s="297"/>
      <c r="MGX6" s="297"/>
      <c r="MGY6" s="297"/>
      <c r="MGZ6" s="297"/>
      <c r="MHA6" s="297"/>
      <c r="MHB6" s="297"/>
      <c r="MHC6" s="297"/>
      <c r="MHD6" s="297"/>
      <c r="MHE6" s="297"/>
      <c r="MHF6" s="297"/>
      <c r="MHG6" s="297"/>
      <c r="MHH6" s="297"/>
      <c r="MHI6" s="297"/>
      <c r="MHJ6" s="297"/>
      <c r="MHK6" s="297"/>
      <c r="MHL6" s="297"/>
      <c r="MHM6" s="297"/>
      <c r="MHN6" s="297"/>
      <c r="MHO6" s="297"/>
      <c r="MHP6" s="297"/>
      <c r="MHQ6" s="297"/>
      <c r="MHR6" s="297"/>
      <c r="MHS6" s="297"/>
      <c r="MHT6" s="297"/>
      <c r="MHU6" s="297"/>
      <c r="MHV6" s="297"/>
      <c r="MHW6" s="297"/>
      <c r="MHX6" s="297"/>
      <c r="MHY6" s="297"/>
      <c r="MHZ6" s="297"/>
      <c r="MIA6" s="297"/>
      <c r="MIB6" s="297"/>
      <c r="MIC6" s="297"/>
      <c r="MID6" s="297"/>
      <c r="MIE6" s="297"/>
      <c r="MIF6" s="297"/>
      <c r="MIG6" s="297"/>
      <c r="MIH6" s="297"/>
      <c r="MII6" s="297"/>
      <c r="MIJ6" s="297"/>
      <c r="MIK6" s="297"/>
      <c r="MIL6" s="297"/>
      <c r="MIM6" s="297"/>
      <c r="MIN6" s="297"/>
      <c r="MIO6" s="297"/>
      <c r="MIP6" s="297"/>
      <c r="MIQ6" s="297"/>
      <c r="MIR6" s="297"/>
      <c r="MIS6" s="297"/>
      <c r="MIT6" s="297"/>
      <c r="MIU6" s="297"/>
      <c r="MIV6" s="297"/>
      <c r="MIW6" s="297"/>
      <c r="MIX6" s="297"/>
      <c r="MIY6" s="297"/>
      <c r="MIZ6" s="297"/>
      <c r="MJA6" s="297"/>
      <c r="MJB6" s="297"/>
      <c r="MJC6" s="297"/>
      <c r="MJD6" s="297"/>
      <c r="MJE6" s="297"/>
      <c r="MJF6" s="297"/>
      <c r="MJG6" s="297"/>
      <c r="MJH6" s="297"/>
      <c r="MJI6" s="297"/>
      <c r="MJJ6" s="297"/>
      <c r="MJK6" s="297"/>
      <c r="MJL6" s="297"/>
      <c r="MJM6" s="297"/>
      <c r="MJN6" s="297"/>
      <c r="MJO6" s="297"/>
      <c r="MJP6" s="297"/>
      <c r="MJQ6" s="297"/>
      <c r="MJR6" s="297"/>
      <c r="MJS6" s="297"/>
      <c r="MJT6" s="297"/>
      <c r="MJU6" s="297"/>
      <c r="MJV6" s="297"/>
      <c r="MJW6" s="297"/>
      <c r="MJX6" s="297"/>
      <c r="MJY6" s="297"/>
      <c r="MJZ6" s="297"/>
      <c r="MKA6" s="297"/>
      <c r="MKB6" s="297"/>
      <c r="MKC6" s="297"/>
      <c r="MKD6" s="297"/>
      <c r="MKE6" s="297"/>
      <c r="MKF6" s="297"/>
      <c r="MKG6" s="297"/>
      <c r="MKH6" s="297"/>
      <c r="MKI6" s="297"/>
      <c r="MKJ6" s="297"/>
      <c r="MKK6" s="297"/>
      <c r="MKL6" s="297"/>
      <c r="MKM6" s="297"/>
      <c r="MKN6" s="297"/>
      <c r="MKO6" s="297"/>
      <c r="MKP6" s="297"/>
      <c r="MKQ6" s="297"/>
      <c r="MKR6" s="297"/>
      <c r="MKS6" s="297"/>
      <c r="MKT6" s="297"/>
      <c r="MKU6" s="297"/>
      <c r="MKV6" s="297"/>
      <c r="MKW6" s="297"/>
      <c r="MKX6" s="297"/>
      <c r="MKY6" s="297"/>
      <c r="MKZ6" s="297"/>
      <c r="MLA6" s="297"/>
      <c r="MLB6" s="297"/>
      <c r="MLC6" s="297"/>
      <c r="MLD6" s="297"/>
      <c r="MLE6" s="297"/>
      <c r="MLF6" s="297"/>
      <c r="MLG6" s="297"/>
      <c r="MLH6" s="297"/>
      <c r="MLI6" s="297"/>
      <c r="MLJ6" s="297"/>
      <c r="MLK6" s="297"/>
      <c r="MLL6" s="297"/>
      <c r="MLM6" s="297"/>
      <c r="MLN6" s="297"/>
      <c r="MLO6" s="297"/>
      <c r="MLP6" s="297"/>
      <c r="MLQ6" s="297"/>
      <c r="MLR6" s="297"/>
      <c r="MLS6" s="297"/>
      <c r="MLT6" s="297"/>
      <c r="MLU6" s="297"/>
      <c r="MLV6" s="297"/>
      <c r="MLW6" s="297"/>
      <c r="MLX6" s="297"/>
      <c r="MLY6" s="297"/>
      <c r="MLZ6" s="297"/>
      <c r="MMA6" s="297"/>
      <c r="MMB6" s="297"/>
      <c r="MMC6" s="297"/>
      <c r="MMD6" s="297"/>
      <c r="MME6" s="297"/>
      <c r="MMF6" s="297"/>
      <c r="MMG6" s="297"/>
      <c r="MMH6" s="297"/>
      <c r="MMI6" s="297"/>
      <c r="MMJ6" s="297"/>
      <c r="MMK6" s="297"/>
      <c r="MML6" s="297"/>
      <c r="MMM6" s="297"/>
      <c r="MMN6" s="297"/>
      <c r="MMO6" s="297"/>
      <c r="MMP6" s="297"/>
      <c r="MMQ6" s="297"/>
      <c r="MMR6" s="297"/>
      <c r="MMS6" s="297"/>
      <c r="MMT6" s="297"/>
      <c r="MMU6" s="297"/>
      <c r="MMV6" s="297"/>
      <c r="MMW6" s="297"/>
      <c r="MMX6" s="297"/>
      <c r="MMY6" s="297"/>
      <c r="MMZ6" s="297"/>
      <c r="MNA6" s="297"/>
      <c r="MNB6" s="297"/>
      <c r="MNC6" s="297"/>
      <c r="MND6" s="297"/>
      <c r="MNE6" s="297"/>
      <c r="MNF6" s="297"/>
      <c r="MNG6" s="297"/>
      <c r="MNH6" s="297"/>
      <c r="MNI6" s="297"/>
      <c r="MNJ6" s="297"/>
      <c r="MNK6" s="297"/>
      <c r="MNL6" s="297"/>
      <c r="MNM6" s="297"/>
      <c r="MNN6" s="297"/>
      <c r="MNO6" s="297"/>
      <c r="MNP6" s="297"/>
      <c r="MNQ6" s="297"/>
      <c r="MNR6" s="297"/>
      <c r="MNS6" s="297"/>
      <c r="MNT6" s="297"/>
      <c r="MNU6" s="297"/>
      <c r="MNV6" s="297"/>
      <c r="MNW6" s="297"/>
      <c r="MNX6" s="297"/>
      <c r="MNY6" s="297"/>
      <c r="MNZ6" s="297"/>
      <c r="MOA6" s="297"/>
      <c r="MOB6" s="297"/>
      <c r="MOC6" s="297"/>
      <c r="MOD6" s="297"/>
      <c r="MOE6" s="297"/>
      <c r="MOF6" s="297"/>
      <c r="MOG6" s="297"/>
      <c r="MOH6" s="297"/>
      <c r="MOI6" s="297"/>
      <c r="MOJ6" s="297"/>
      <c r="MOK6" s="297"/>
      <c r="MOL6" s="297"/>
      <c r="MOM6" s="297"/>
      <c r="MON6" s="297"/>
      <c r="MOO6" s="297"/>
      <c r="MOP6" s="297"/>
      <c r="MOQ6" s="297"/>
      <c r="MOR6" s="297"/>
      <c r="MOS6" s="297"/>
      <c r="MOT6" s="297"/>
      <c r="MOU6" s="297"/>
      <c r="MOV6" s="297"/>
      <c r="MOW6" s="297"/>
      <c r="MOX6" s="297"/>
      <c r="MOY6" s="297"/>
      <c r="MOZ6" s="297"/>
      <c r="MPA6" s="297"/>
      <c r="MPB6" s="297"/>
      <c r="MPC6" s="297"/>
      <c r="MPD6" s="297"/>
      <c r="MPE6" s="297"/>
      <c r="MPF6" s="297"/>
      <c r="MPG6" s="297"/>
      <c r="MPH6" s="297"/>
      <c r="MPI6" s="297"/>
      <c r="MPJ6" s="297"/>
      <c r="MPK6" s="297"/>
      <c r="MPL6" s="297"/>
      <c r="MPM6" s="297"/>
      <c r="MPN6" s="297"/>
      <c r="MPO6" s="297"/>
      <c r="MPP6" s="297"/>
      <c r="MPQ6" s="297"/>
      <c r="MPR6" s="297"/>
      <c r="MPS6" s="297"/>
      <c r="MPT6" s="297"/>
      <c r="MPU6" s="297"/>
      <c r="MPV6" s="297"/>
      <c r="MPW6" s="297"/>
      <c r="MPX6" s="297"/>
      <c r="MPY6" s="297"/>
      <c r="MPZ6" s="297"/>
      <c r="MQA6" s="297"/>
      <c r="MQB6" s="297"/>
      <c r="MQC6" s="297"/>
      <c r="MQD6" s="297"/>
      <c r="MQE6" s="297"/>
      <c r="MQF6" s="297"/>
      <c r="MQG6" s="297"/>
      <c r="MQH6" s="297"/>
      <c r="MQI6" s="297"/>
      <c r="MQJ6" s="297"/>
      <c r="MQK6" s="297"/>
      <c r="MQL6" s="297"/>
      <c r="MQM6" s="297"/>
      <c r="MQN6" s="297"/>
      <c r="MQO6" s="297"/>
      <c r="MQP6" s="297"/>
      <c r="MQQ6" s="297"/>
      <c r="MQR6" s="297"/>
      <c r="MQS6" s="297"/>
      <c r="MQT6" s="297"/>
      <c r="MQU6" s="297"/>
      <c r="MQV6" s="297"/>
      <c r="MQW6" s="297"/>
      <c r="MQX6" s="297"/>
      <c r="MQY6" s="297"/>
      <c r="MQZ6" s="297"/>
      <c r="MRA6" s="297"/>
      <c r="MRB6" s="297"/>
      <c r="MRC6" s="297"/>
      <c r="MRD6" s="297"/>
      <c r="MRE6" s="297"/>
      <c r="MRF6" s="297"/>
      <c r="MRG6" s="297"/>
      <c r="MRH6" s="297"/>
      <c r="MRI6" s="297"/>
      <c r="MRJ6" s="297"/>
      <c r="MRK6" s="297"/>
      <c r="MRL6" s="297"/>
      <c r="MRM6" s="297"/>
      <c r="MRN6" s="297"/>
      <c r="MRO6" s="297"/>
      <c r="MRP6" s="297"/>
      <c r="MRQ6" s="297"/>
      <c r="MRR6" s="297"/>
      <c r="MRS6" s="297"/>
      <c r="MRT6" s="297"/>
      <c r="MRU6" s="297"/>
      <c r="MRV6" s="297"/>
      <c r="MRW6" s="297"/>
      <c r="MRX6" s="297"/>
      <c r="MRY6" s="297"/>
      <c r="MRZ6" s="297"/>
      <c r="MSA6" s="297"/>
      <c r="MSB6" s="297"/>
      <c r="MSC6" s="297"/>
      <c r="MSD6" s="297"/>
      <c r="MSE6" s="297"/>
      <c r="MSF6" s="297"/>
      <c r="MSG6" s="297"/>
      <c r="MSH6" s="297"/>
      <c r="MSI6" s="297"/>
      <c r="MSJ6" s="297"/>
      <c r="MSK6" s="297"/>
      <c r="MSL6" s="297"/>
      <c r="MSM6" s="297"/>
      <c r="MSN6" s="297"/>
      <c r="MSO6" s="297"/>
      <c r="MSP6" s="297"/>
      <c r="MSQ6" s="297"/>
      <c r="MSR6" s="297"/>
      <c r="MSS6" s="297"/>
      <c r="MST6" s="297"/>
      <c r="MSU6" s="297"/>
      <c r="MSV6" s="297"/>
      <c r="MSW6" s="297"/>
      <c r="MSX6" s="297"/>
      <c r="MSY6" s="297"/>
      <c r="MSZ6" s="297"/>
      <c r="MTA6" s="297"/>
      <c r="MTB6" s="297"/>
      <c r="MTC6" s="297"/>
      <c r="MTD6" s="297"/>
      <c r="MTE6" s="297"/>
      <c r="MTF6" s="297"/>
      <c r="MTG6" s="297"/>
      <c r="MTH6" s="297"/>
      <c r="MTI6" s="297"/>
      <c r="MTJ6" s="297"/>
      <c r="MTK6" s="297"/>
      <c r="MTL6" s="297"/>
      <c r="MTM6" s="297"/>
      <c r="MTN6" s="297"/>
      <c r="MTO6" s="297"/>
      <c r="MTP6" s="297"/>
      <c r="MTQ6" s="297"/>
      <c r="MTR6" s="297"/>
      <c r="MTS6" s="297"/>
      <c r="MTT6" s="297"/>
      <c r="MTU6" s="297"/>
      <c r="MTV6" s="297"/>
      <c r="MTW6" s="297"/>
      <c r="MTX6" s="297"/>
      <c r="MTY6" s="297"/>
      <c r="MTZ6" s="297"/>
      <c r="MUA6" s="297"/>
      <c r="MUB6" s="297"/>
      <c r="MUC6" s="297"/>
      <c r="MUD6" s="297"/>
      <c r="MUE6" s="297"/>
      <c r="MUF6" s="297"/>
      <c r="MUG6" s="297"/>
      <c r="MUH6" s="297"/>
      <c r="MUI6" s="297"/>
      <c r="MUJ6" s="297"/>
      <c r="MUK6" s="297"/>
      <c r="MUL6" s="297"/>
      <c r="MUM6" s="297"/>
      <c r="MUN6" s="297"/>
      <c r="MUO6" s="297"/>
      <c r="MUP6" s="297"/>
      <c r="MUQ6" s="297"/>
      <c r="MUR6" s="297"/>
      <c r="MUS6" s="297"/>
      <c r="MUT6" s="297"/>
      <c r="MUU6" s="297"/>
      <c r="MUV6" s="297"/>
      <c r="MUW6" s="297"/>
      <c r="MUX6" s="297"/>
      <c r="MUY6" s="297"/>
      <c r="MUZ6" s="297"/>
      <c r="MVA6" s="297"/>
      <c r="MVB6" s="297"/>
      <c r="MVC6" s="297"/>
      <c r="MVD6" s="297"/>
      <c r="MVE6" s="297"/>
      <c r="MVF6" s="297"/>
      <c r="MVG6" s="297"/>
      <c r="MVH6" s="297"/>
      <c r="MVI6" s="297"/>
      <c r="MVJ6" s="297"/>
      <c r="MVK6" s="297"/>
      <c r="MVL6" s="297"/>
      <c r="MVM6" s="297"/>
      <c r="MVN6" s="297"/>
      <c r="MVO6" s="297"/>
      <c r="MVP6" s="297"/>
      <c r="MVQ6" s="297"/>
      <c r="MVR6" s="297"/>
      <c r="MVS6" s="297"/>
      <c r="MVT6" s="297"/>
      <c r="MVU6" s="297"/>
      <c r="MVV6" s="297"/>
      <c r="MVW6" s="297"/>
      <c r="MVX6" s="297"/>
      <c r="MVY6" s="297"/>
      <c r="MVZ6" s="297"/>
      <c r="MWA6" s="297"/>
      <c r="MWB6" s="297"/>
      <c r="MWC6" s="297"/>
      <c r="MWD6" s="297"/>
      <c r="MWE6" s="297"/>
      <c r="MWF6" s="297"/>
      <c r="MWG6" s="297"/>
      <c r="MWH6" s="297"/>
      <c r="MWI6" s="297"/>
      <c r="MWJ6" s="297"/>
      <c r="MWK6" s="297"/>
      <c r="MWL6" s="297"/>
      <c r="MWM6" s="297"/>
      <c r="MWN6" s="297"/>
      <c r="MWO6" s="297"/>
      <c r="MWP6" s="297"/>
      <c r="MWQ6" s="297"/>
      <c r="MWR6" s="297"/>
      <c r="MWS6" s="297"/>
      <c r="MWT6" s="297"/>
      <c r="MWU6" s="297"/>
      <c r="MWV6" s="297"/>
      <c r="MWW6" s="297"/>
      <c r="MWX6" s="297"/>
      <c r="MWY6" s="297"/>
      <c r="MWZ6" s="297"/>
      <c r="MXA6" s="297"/>
      <c r="MXB6" s="297"/>
      <c r="MXC6" s="297"/>
      <c r="MXD6" s="297"/>
      <c r="MXE6" s="297"/>
      <c r="MXF6" s="297"/>
      <c r="MXG6" s="297"/>
      <c r="MXH6" s="297"/>
      <c r="MXI6" s="297"/>
      <c r="MXJ6" s="297"/>
      <c r="MXK6" s="297"/>
      <c r="MXL6" s="297"/>
      <c r="MXM6" s="297"/>
      <c r="MXN6" s="297"/>
      <c r="MXO6" s="297"/>
      <c r="MXP6" s="297"/>
      <c r="MXQ6" s="297"/>
      <c r="MXR6" s="297"/>
      <c r="MXS6" s="297"/>
      <c r="MXT6" s="297"/>
      <c r="MXU6" s="297"/>
      <c r="MXV6" s="297"/>
      <c r="MXW6" s="297"/>
      <c r="MXX6" s="297"/>
      <c r="MXY6" s="297"/>
      <c r="MXZ6" s="297"/>
      <c r="MYA6" s="297"/>
      <c r="MYB6" s="297"/>
      <c r="MYC6" s="297"/>
      <c r="MYD6" s="297"/>
      <c r="MYE6" s="297"/>
      <c r="MYF6" s="297"/>
      <c r="MYG6" s="297"/>
      <c r="MYH6" s="297"/>
      <c r="MYI6" s="297"/>
      <c r="MYJ6" s="297"/>
      <c r="MYK6" s="297"/>
      <c r="MYL6" s="297"/>
      <c r="MYM6" s="297"/>
      <c r="MYN6" s="297"/>
      <c r="MYO6" s="297"/>
      <c r="MYP6" s="297"/>
      <c r="MYQ6" s="297"/>
      <c r="MYR6" s="297"/>
      <c r="MYS6" s="297"/>
      <c r="MYT6" s="297"/>
      <c r="MYU6" s="297"/>
      <c r="MYV6" s="297"/>
      <c r="MYW6" s="297"/>
      <c r="MYX6" s="297"/>
      <c r="MYY6" s="297"/>
      <c r="MYZ6" s="297"/>
      <c r="MZA6" s="297"/>
      <c r="MZB6" s="297"/>
      <c r="MZC6" s="297"/>
      <c r="MZD6" s="297"/>
      <c r="MZE6" s="297"/>
      <c r="MZF6" s="297"/>
      <c r="MZG6" s="297"/>
      <c r="MZH6" s="297"/>
      <c r="MZI6" s="297"/>
      <c r="MZJ6" s="297"/>
      <c r="MZK6" s="297"/>
      <c r="MZL6" s="297"/>
      <c r="MZM6" s="297"/>
      <c r="MZN6" s="297"/>
      <c r="MZO6" s="297"/>
      <c r="MZP6" s="297"/>
      <c r="MZQ6" s="297"/>
      <c r="MZR6" s="297"/>
      <c r="MZS6" s="297"/>
      <c r="MZT6" s="297"/>
      <c r="MZU6" s="297"/>
      <c r="MZV6" s="297"/>
      <c r="MZW6" s="297"/>
      <c r="MZX6" s="297"/>
      <c r="MZY6" s="297"/>
      <c r="MZZ6" s="297"/>
      <c r="NAA6" s="297"/>
      <c r="NAB6" s="297"/>
      <c r="NAC6" s="297"/>
      <c r="NAD6" s="297"/>
      <c r="NAE6" s="297"/>
      <c r="NAF6" s="297"/>
      <c r="NAG6" s="297"/>
      <c r="NAH6" s="297"/>
      <c r="NAI6" s="297"/>
      <c r="NAJ6" s="297"/>
      <c r="NAK6" s="297"/>
      <c r="NAL6" s="297"/>
      <c r="NAM6" s="297"/>
      <c r="NAN6" s="297"/>
      <c r="NAO6" s="297"/>
      <c r="NAP6" s="297"/>
      <c r="NAQ6" s="297"/>
      <c r="NAR6" s="297"/>
      <c r="NAS6" s="297"/>
      <c r="NAT6" s="297"/>
      <c r="NAU6" s="297"/>
      <c r="NAV6" s="297"/>
      <c r="NAW6" s="297"/>
      <c r="NAX6" s="297"/>
      <c r="NAY6" s="297"/>
      <c r="NAZ6" s="297"/>
      <c r="NBA6" s="297"/>
      <c r="NBB6" s="297"/>
      <c r="NBC6" s="297"/>
      <c r="NBD6" s="297"/>
      <c r="NBE6" s="297"/>
      <c r="NBF6" s="297"/>
      <c r="NBG6" s="297"/>
      <c r="NBH6" s="297"/>
      <c r="NBI6" s="297"/>
      <c r="NBJ6" s="297"/>
      <c r="NBK6" s="297"/>
      <c r="NBL6" s="297"/>
      <c r="NBM6" s="297"/>
      <c r="NBN6" s="297"/>
      <c r="NBO6" s="297"/>
      <c r="NBP6" s="297"/>
      <c r="NBQ6" s="297"/>
      <c r="NBR6" s="297"/>
      <c r="NBS6" s="297"/>
      <c r="NBT6" s="297"/>
      <c r="NBU6" s="297"/>
      <c r="NBV6" s="297"/>
      <c r="NBW6" s="297"/>
      <c r="NBX6" s="297"/>
      <c r="NBY6" s="297"/>
      <c r="NBZ6" s="297"/>
      <c r="NCA6" s="297"/>
      <c r="NCB6" s="297"/>
      <c r="NCC6" s="297"/>
      <c r="NCD6" s="297"/>
      <c r="NCE6" s="297"/>
      <c r="NCF6" s="297"/>
      <c r="NCG6" s="297"/>
      <c r="NCH6" s="297"/>
      <c r="NCI6" s="297"/>
      <c r="NCJ6" s="297"/>
      <c r="NCK6" s="297"/>
      <c r="NCL6" s="297"/>
      <c r="NCM6" s="297"/>
      <c r="NCN6" s="297"/>
      <c r="NCO6" s="297"/>
      <c r="NCP6" s="297"/>
      <c r="NCQ6" s="297"/>
      <c r="NCR6" s="297"/>
      <c r="NCS6" s="297"/>
      <c r="NCT6" s="297"/>
      <c r="NCU6" s="297"/>
      <c r="NCV6" s="297"/>
      <c r="NCW6" s="297"/>
      <c r="NCX6" s="297"/>
      <c r="NCY6" s="297"/>
      <c r="NCZ6" s="297"/>
      <c r="NDA6" s="297"/>
      <c r="NDB6" s="297"/>
      <c r="NDC6" s="297"/>
      <c r="NDD6" s="297"/>
      <c r="NDE6" s="297"/>
      <c r="NDF6" s="297"/>
      <c r="NDG6" s="297"/>
      <c r="NDH6" s="297"/>
      <c r="NDI6" s="297"/>
      <c r="NDJ6" s="297"/>
      <c r="NDK6" s="297"/>
      <c r="NDL6" s="297"/>
      <c r="NDM6" s="297"/>
      <c r="NDN6" s="297"/>
      <c r="NDO6" s="297"/>
      <c r="NDP6" s="297"/>
      <c r="NDQ6" s="297"/>
      <c r="NDR6" s="297"/>
      <c r="NDS6" s="297"/>
      <c r="NDT6" s="297"/>
      <c r="NDU6" s="297"/>
      <c r="NDV6" s="297"/>
      <c r="NDW6" s="297"/>
      <c r="NDX6" s="297"/>
      <c r="NDY6" s="297"/>
      <c r="NDZ6" s="297"/>
      <c r="NEA6" s="297"/>
      <c r="NEB6" s="297"/>
      <c r="NEC6" s="297"/>
      <c r="NED6" s="297"/>
      <c r="NEE6" s="297"/>
      <c r="NEF6" s="297"/>
      <c r="NEG6" s="297"/>
      <c r="NEH6" s="297"/>
      <c r="NEI6" s="297"/>
      <c r="NEJ6" s="297"/>
      <c r="NEK6" s="297"/>
      <c r="NEL6" s="297"/>
      <c r="NEM6" s="297"/>
      <c r="NEN6" s="297"/>
      <c r="NEO6" s="297"/>
      <c r="NEP6" s="297"/>
      <c r="NEQ6" s="297"/>
      <c r="NER6" s="297"/>
      <c r="NES6" s="297"/>
      <c r="NET6" s="297"/>
      <c r="NEU6" s="297"/>
      <c r="NEV6" s="297"/>
      <c r="NEW6" s="297"/>
      <c r="NEX6" s="297"/>
      <c r="NEY6" s="297"/>
      <c r="NEZ6" s="297"/>
      <c r="NFA6" s="297"/>
      <c r="NFB6" s="297"/>
      <c r="NFC6" s="297"/>
      <c r="NFD6" s="297"/>
      <c r="NFE6" s="297"/>
      <c r="NFF6" s="297"/>
      <c r="NFG6" s="297"/>
      <c r="NFH6" s="297"/>
      <c r="NFI6" s="297"/>
      <c r="NFJ6" s="297"/>
      <c r="NFK6" s="297"/>
      <c r="NFL6" s="297"/>
      <c r="NFM6" s="297"/>
      <c r="NFN6" s="297"/>
      <c r="NFO6" s="297"/>
      <c r="NFP6" s="297"/>
      <c r="NFQ6" s="297"/>
      <c r="NFR6" s="297"/>
      <c r="NFS6" s="297"/>
      <c r="NFT6" s="297"/>
      <c r="NFU6" s="297"/>
      <c r="NFV6" s="297"/>
      <c r="NFW6" s="297"/>
      <c r="NFX6" s="297"/>
      <c r="NFY6" s="297"/>
      <c r="NFZ6" s="297"/>
      <c r="NGA6" s="297"/>
      <c r="NGB6" s="297"/>
      <c r="NGC6" s="297"/>
      <c r="NGD6" s="297"/>
      <c r="NGE6" s="297"/>
      <c r="NGF6" s="297"/>
      <c r="NGG6" s="297"/>
      <c r="NGH6" s="297"/>
      <c r="NGI6" s="297"/>
      <c r="NGJ6" s="297"/>
      <c r="NGK6" s="297"/>
      <c r="NGL6" s="297"/>
      <c r="NGM6" s="297"/>
      <c r="NGN6" s="297"/>
      <c r="NGO6" s="297"/>
      <c r="NGP6" s="297"/>
      <c r="NGQ6" s="297"/>
      <c r="NGR6" s="297"/>
      <c r="NGS6" s="297"/>
      <c r="NGT6" s="297"/>
      <c r="NGU6" s="297"/>
      <c r="NGV6" s="297"/>
      <c r="NGW6" s="297"/>
      <c r="NGX6" s="297"/>
      <c r="NGY6" s="297"/>
      <c r="NGZ6" s="297"/>
      <c r="NHA6" s="297"/>
      <c r="NHB6" s="297"/>
      <c r="NHC6" s="297"/>
      <c r="NHD6" s="297"/>
      <c r="NHE6" s="297"/>
      <c r="NHF6" s="297"/>
      <c r="NHG6" s="297"/>
      <c r="NHH6" s="297"/>
      <c r="NHI6" s="297"/>
      <c r="NHJ6" s="297"/>
      <c r="NHK6" s="297"/>
      <c r="NHL6" s="297"/>
      <c r="NHM6" s="297"/>
      <c r="NHN6" s="297"/>
      <c r="NHO6" s="297"/>
      <c r="NHP6" s="297"/>
      <c r="NHQ6" s="297"/>
      <c r="NHR6" s="297"/>
      <c r="NHS6" s="297"/>
      <c r="NHT6" s="297"/>
      <c r="NHU6" s="297"/>
      <c r="NHV6" s="297"/>
      <c r="NHW6" s="297"/>
      <c r="NHX6" s="297"/>
      <c r="NHY6" s="297"/>
      <c r="NHZ6" s="297"/>
      <c r="NIA6" s="297"/>
      <c r="NIB6" s="297"/>
      <c r="NIC6" s="297"/>
      <c r="NID6" s="297"/>
      <c r="NIE6" s="297"/>
      <c r="NIF6" s="297"/>
      <c r="NIG6" s="297"/>
      <c r="NIH6" s="297"/>
      <c r="NII6" s="297"/>
      <c r="NIJ6" s="297"/>
      <c r="NIK6" s="297"/>
      <c r="NIL6" s="297"/>
      <c r="NIM6" s="297"/>
      <c r="NIN6" s="297"/>
      <c r="NIO6" s="297"/>
      <c r="NIP6" s="297"/>
      <c r="NIQ6" s="297"/>
      <c r="NIR6" s="297"/>
      <c r="NIS6" s="297"/>
      <c r="NIT6" s="297"/>
      <c r="NIU6" s="297"/>
      <c r="NIV6" s="297"/>
      <c r="NIW6" s="297"/>
      <c r="NIX6" s="297"/>
      <c r="NIY6" s="297"/>
      <c r="NIZ6" s="297"/>
      <c r="NJA6" s="297"/>
      <c r="NJB6" s="297"/>
      <c r="NJC6" s="297"/>
      <c r="NJD6" s="297"/>
      <c r="NJE6" s="297"/>
      <c r="NJF6" s="297"/>
      <c r="NJG6" s="297"/>
      <c r="NJH6" s="297"/>
      <c r="NJI6" s="297"/>
      <c r="NJJ6" s="297"/>
      <c r="NJK6" s="297"/>
      <c r="NJL6" s="297"/>
      <c r="NJM6" s="297"/>
      <c r="NJN6" s="297"/>
      <c r="NJO6" s="297"/>
      <c r="NJP6" s="297"/>
      <c r="NJQ6" s="297"/>
      <c r="NJR6" s="297"/>
      <c r="NJS6" s="297"/>
      <c r="NJT6" s="297"/>
      <c r="NJU6" s="297"/>
      <c r="NJV6" s="297"/>
      <c r="NJW6" s="297"/>
      <c r="NJX6" s="297"/>
      <c r="NJY6" s="297"/>
      <c r="NJZ6" s="297"/>
      <c r="NKA6" s="297"/>
      <c r="NKB6" s="297"/>
      <c r="NKC6" s="297"/>
      <c r="NKD6" s="297"/>
      <c r="NKE6" s="297"/>
      <c r="NKF6" s="297"/>
      <c r="NKG6" s="297"/>
      <c r="NKH6" s="297"/>
      <c r="NKI6" s="297"/>
      <c r="NKJ6" s="297"/>
      <c r="NKK6" s="297"/>
      <c r="NKL6" s="297"/>
      <c r="NKM6" s="297"/>
      <c r="NKN6" s="297"/>
      <c r="NKO6" s="297"/>
      <c r="NKP6" s="297"/>
      <c r="NKQ6" s="297"/>
      <c r="NKR6" s="297"/>
      <c r="NKS6" s="297"/>
      <c r="NKT6" s="297"/>
      <c r="NKU6" s="297"/>
      <c r="NKV6" s="297"/>
      <c r="NKW6" s="297"/>
      <c r="NKX6" s="297"/>
      <c r="NKY6" s="297"/>
      <c r="NKZ6" s="297"/>
      <c r="NLA6" s="297"/>
      <c r="NLB6" s="297"/>
      <c r="NLC6" s="297"/>
      <c r="NLD6" s="297"/>
      <c r="NLE6" s="297"/>
      <c r="NLF6" s="297"/>
      <c r="NLG6" s="297"/>
      <c r="NLH6" s="297"/>
      <c r="NLI6" s="297"/>
      <c r="NLJ6" s="297"/>
      <c r="NLK6" s="297"/>
      <c r="NLL6" s="297"/>
      <c r="NLM6" s="297"/>
      <c r="NLN6" s="297"/>
      <c r="NLO6" s="297"/>
      <c r="NLP6" s="297"/>
      <c r="NLQ6" s="297"/>
      <c r="NLR6" s="297"/>
      <c r="NLS6" s="297"/>
      <c r="NLT6" s="297"/>
      <c r="NLU6" s="297"/>
      <c r="NLV6" s="297"/>
      <c r="NLW6" s="297"/>
      <c r="NLX6" s="297"/>
      <c r="NLY6" s="297"/>
      <c r="NLZ6" s="297"/>
      <c r="NMA6" s="297"/>
      <c r="NMB6" s="297"/>
      <c r="NMC6" s="297"/>
      <c r="NMD6" s="297"/>
      <c r="NME6" s="297"/>
      <c r="NMF6" s="297"/>
      <c r="NMG6" s="297"/>
      <c r="NMH6" s="297"/>
      <c r="NMI6" s="297"/>
      <c r="NMJ6" s="297"/>
      <c r="NMK6" s="297"/>
      <c r="NML6" s="297"/>
      <c r="NMM6" s="297"/>
      <c r="NMN6" s="297"/>
      <c r="NMO6" s="297"/>
      <c r="NMP6" s="297"/>
      <c r="NMQ6" s="297"/>
      <c r="NMR6" s="297"/>
      <c r="NMS6" s="297"/>
      <c r="NMT6" s="297"/>
      <c r="NMU6" s="297"/>
      <c r="NMV6" s="297"/>
      <c r="NMW6" s="297"/>
      <c r="NMX6" s="297"/>
      <c r="NMY6" s="297"/>
      <c r="NMZ6" s="297"/>
      <c r="NNA6" s="297"/>
      <c r="NNB6" s="297"/>
      <c r="NNC6" s="297"/>
      <c r="NND6" s="297"/>
      <c r="NNE6" s="297"/>
      <c r="NNF6" s="297"/>
      <c r="NNG6" s="297"/>
      <c r="NNH6" s="297"/>
      <c r="NNI6" s="297"/>
      <c r="NNJ6" s="297"/>
      <c r="NNK6" s="297"/>
      <c r="NNL6" s="297"/>
      <c r="NNM6" s="297"/>
      <c r="NNN6" s="297"/>
      <c r="NNO6" s="297"/>
      <c r="NNP6" s="297"/>
      <c r="NNQ6" s="297"/>
      <c r="NNR6" s="297"/>
      <c r="NNS6" s="297"/>
      <c r="NNT6" s="297"/>
      <c r="NNU6" s="297"/>
      <c r="NNV6" s="297"/>
      <c r="NNW6" s="297"/>
      <c r="NNX6" s="297"/>
      <c r="NNY6" s="297"/>
      <c r="NNZ6" s="297"/>
      <c r="NOA6" s="297"/>
      <c r="NOB6" s="297"/>
      <c r="NOC6" s="297"/>
      <c r="NOD6" s="297"/>
      <c r="NOE6" s="297"/>
      <c r="NOF6" s="297"/>
      <c r="NOG6" s="297"/>
      <c r="NOH6" s="297"/>
      <c r="NOI6" s="297"/>
      <c r="NOJ6" s="297"/>
      <c r="NOK6" s="297"/>
      <c r="NOL6" s="297"/>
      <c r="NOM6" s="297"/>
      <c r="NON6" s="297"/>
      <c r="NOO6" s="297"/>
      <c r="NOP6" s="297"/>
      <c r="NOQ6" s="297"/>
      <c r="NOR6" s="297"/>
      <c r="NOS6" s="297"/>
      <c r="NOT6" s="297"/>
      <c r="NOU6" s="297"/>
      <c r="NOV6" s="297"/>
      <c r="NOW6" s="297"/>
      <c r="NOX6" s="297"/>
      <c r="NOY6" s="297"/>
      <c r="NOZ6" s="297"/>
      <c r="NPA6" s="297"/>
      <c r="NPB6" s="297"/>
      <c r="NPC6" s="297"/>
      <c r="NPD6" s="297"/>
      <c r="NPE6" s="297"/>
      <c r="NPF6" s="297"/>
      <c r="NPG6" s="297"/>
      <c r="NPH6" s="297"/>
      <c r="NPI6" s="297"/>
      <c r="NPJ6" s="297"/>
      <c r="NPK6" s="297"/>
      <c r="NPL6" s="297"/>
      <c r="NPM6" s="297"/>
      <c r="NPN6" s="297"/>
      <c r="NPO6" s="297"/>
      <c r="NPP6" s="297"/>
      <c r="NPQ6" s="297"/>
      <c r="NPR6" s="297"/>
      <c r="NPS6" s="297"/>
      <c r="NPT6" s="297"/>
      <c r="NPU6" s="297"/>
      <c r="NPV6" s="297"/>
      <c r="NPW6" s="297"/>
      <c r="NPX6" s="297"/>
      <c r="NPY6" s="297"/>
      <c r="NPZ6" s="297"/>
      <c r="NQA6" s="297"/>
      <c r="NQB6" s="297"/>
      <c r="NQC6" s="297"/>
      <c r="NQD6" s="297"/>
      <c r="NQE6" s="297"/>
      <c r="NQF6" s="297"/>
      <c r="NQG6" s="297"/>
      <c r="NQH6" s="297"/>
      <c r="NQI6" s="297"/>
      <c r="NQJ6" s="297"/>
      <c r="NQK6" s="297"/>
      <c r="NQL6" s="297"/>
      <c r="NQM6" s="297"/>
      <c r="NQN6" s="297"/>
      <c r="NQO6" s="297"/>
      <c r="NQP6" s="297"/>
      <c r="NQQ6" s="297"/>
      <c r="NQR6" s="297"/>
      <c r="NQS6" s="297"/>
      <c r="NQT6" s="297"/>
      <c r="NQU6" s="297"/>
      <c r="NQV6" s="297"/>
      <c r="NQW6" s="297"/>
      <c r="NQX6" s="297"/>
      <c r="NQY6" s="297"/>
      <c r="NQZ6" s="297"/>
      <c r="NRA6" s="297"/>
      <c r="NRB6" s="297"/>
      <c r="NRC6" s="297"/>
      <c r="NRD6" s="297"/>
      <c r="NRE6" s="297"/>
      <c r="NRF6" s="297"/>
      <c r="NRG6" s="297"/>
      <c r="NRH6" s="297"/>
      <c r="NRI6" s="297"/>
      <c r="NRJ6" s="297"/>
      <c r="NRK6" s="297"/>
      <c r="NRL6" s="297"/>
      <c r="NRM6" s="297"/>
      <c r="NRN6" s="297"/>
      <c r="NRO6" s="297"/>
      <c r="NRP6" s="297"/>
      <c r="NRQ6" s="297"/>
      <c r="NRR6" s="297"/>
      <c r="NRS6" s="297"/>
      <c r="NRT6" s="297"/>
      <c r="NRU6" s="297"/>
      <c r="NRV6" s="297"/>
      <c r="NRW6" s="297"/>
      <c r="NRX6" s="297"/>
      <c r="NRY6" s="297"/>
      <c r="NRZ6" s="297"/>
      <c r="NSA6" s="297"/>
      <c r="NSB6" s="297"/>
      <c r="NSC6" s="297"/>
      <c r="NSD6" s="297"/>
      <c r="NSE6" s="297"/>
      <c r="NSF6" s="297"/>
      <c r="NSG6" s="297"/>
      <c r="NSH6" s="297"/>
      <c r="NSI6" s="297"/>
      <c r="NSJ6" s="297"/>
      <c r="NSK6" s="297"/>
      <c r="NSL6" s="297"/>
      <c r="NSM6" s="297"/>
      <c r="NSN6" s="297"/>
      <c r="NSO6" s="297"/>
      <c r="NSP6" s="297"/>
      <c r="NSQ6" s="297"/>
      <c r="NSR6" s="297"/>
      <c r="NSS6" s="297"/>
      <c r="NST6" s="297"/>
      <c r="NSU6" s="297"/>
      <c r="NSV6" s="297"/>
      <c r="NSW6" s="297"/>
      <c r="NSX6" s="297"/>
      <c r="NSY6" s="297"/>
      <c r="NSZ6" s="297"/>
      <c r="NTA6" s="297"/>
      <c r="NTB6" s="297"/>
      <c r="NTC6" s="297"/>
      <c r="NTD6" s="297"/>
      <c r="NTE6" s="297"/>
      <c r="NTF6" s="297"/>
      <c r="NTG6" s="297"/>
      <c r="NTH6" s="297"/>
      <c r="NTI6" s="297"/>
      <c r="NTJ6" s="297"/>
      <c r="NTK6" s="297"/>
      <c r="NTL6" s="297"/>
      <c r="NTM6" s="297"/>
      <c r="NTN6" s="297"/>
      <c r="NTO6" s="297"/>
      <c r="NTP6" s="297"/>
      <c r="NTQ6" s="297"/>
      <c r="NTR6" s="297"/>
      <c r="NTS6" s="297"/>
      <c r="NTT6" s="297"/>
      <c r="NTU6" s="297"/>
      <c r="NTV6" s="297"/>
      <c r="NTW6" s="297"/>
      <c r="NTX6" s="297"/>
      <c r="NTY6" s="297"/>
      <c r="NTZ6" s="297"/>
      <c r="NUA6" s="297"/>
      <c r="NUB6" s="297"/>
      <c r="NUC6" s="297"/>
      <c r="NUD6" s="297"/>
      <c r="NUE6" s="297"/>
      <c r="NUF6" s="297"/>
      <c r="NUG6" s="297"/>
      <c r="NUH6" s="297"/>
      <c r="NUI6" s="297"/>
      <c r="NUJ6" s="297"/>
      <c r="NUK6" s="297"/>
      <c r="NUL6" s="297"/>
      <c r="NUM6" s="297"/>
      <c r="NUN6" s="297"/>
      <c r="NUO6" s="297"/>
      <c r="NUP6" s="297"/>
      <c r="NUQ6" s="297"/>
      <c r="NUR6" s="297"/>
      <c r="NUS6" s="297"/>
      <c r="NUT6" s="297"/>
      <c r="NUU6" s="297"/>
      <c r="NUV6" s="297"/>
      <c r="NUW6" s="297"/>
      <c r="NUX6" s="297"/>
      <c r="NUY6" s="297"/>
      <c r="NUZ6" s="297"/>
      <c r="NVA6" s="297"/>
      <c r="NVB6" s="297"/>
      <c r="NVC6" s="297"/>
      <c r="NVD6" s="297"/>
      <c r="NVE6" s="297"/>
      <c r="NVF6" s="297"/>
      <c r="NVG6" s="297"/>
      <c r="NVH6" s="297"/>
      <c r="NVI6" s="297"/>
      <c r="NVJ6" s="297"/>
      <c r="NVK6" s="297"/>
      <c r="NVL6" s="297"/>
      <c r="NVM6" s="297"/>
      <c r="NVN6" s="297"/>
      <c r="NVO6" s="297"/>
      <c r="NVP6" s="297"/>
      <c r="NVQ6" s="297"/>
      <c r="NVR6" s="297"/>
      <c r="NVS6" s="297"/>
      <c r="NVT6" s="297"/>
      <c r="NVU6" s="297"/>
      <c r="NVV6" s="297"/>
      <c r="NVW6" s="297"/>
      <c r="NVX6" s="297"/>
      <c r="NVY6" s="297"/>
      <c r="NVZ6" s="297"/>
      <c r="NWA6" s="297"/>
      <c r="NWB6" s="297"/>
      <c r="NWC6" s="297"/>
      <c r="NWD6" s="297"/>
      <c r="NWE6" s="297"/>
      <c r="NWF6" s="297"/>
      <c r="NWG6" s="297"/>
      <c r="NWH6" s="297"/>
      <c r="NWI6" s="297"/>
      <c r="NWJ6" s="297"/>
      <c r="NWK6" s="297"/>
      <c r="NWL6" s="297"/>
      <c r="NWM6" s="297"/>
      <c r="NWN6" s="297"/>
      <c r="NWO6" s="297"/>
      <c r="NWP6" s="297"/>
      <c r="NWQ6" s="297"/>
      <c r="NWR6" s="297"/>
      <c r="NWS6" s="297"/>
      <c r="NWT6" s="297"/>
      <c r="NWU6" s="297"/>
      <c r="NWV6" s="297"/>
      <c r="NWW6" s="297"/>
      <c r="NWX6" s="297"/>
      <c r="NWY6" s="297"/>
      <c r="NWZ6" s="297"/>
      <c r="NXA6" s="297"/>
      <c r="NXB6" s="297"/>
      <c r="NXC6" s="297"/>
      <c r="NXD6" s="297"/>
      <c r="NXE6" s="297"/>
      <c r="NXF6" s="297"/>
      <c r="NXG6" s="297"/>
      <c r="NXH6" s="297"/>
      <c r="NXI6" s="297"/>
      <c r="NXJ6" s="297"/>
      <c r="NXK6" s="297"/>
      <c r="NXL6" s="297"/>
      <c r="NXM6" s="297"/>
      <c r="NXN6" s="297"/>
      <c r="NXO6" s="297"/>
      <c r="NXP6" s="297"/>
      <c r="NXQ6" s="297"/>
      <c r="NXR6" s="297"/>
      <c r="NXS6" s="297"/>
      <c r="NXT6" s="297"/>
      <c r="NXU6" s="297"/>
      <c r="NXV6" s="297"/>
      <c r="NXW6" s="297"/>
      <c r="NXX6" s="297"/>
      <c r="NXY6" s="297"/>
      <c r="NXZ6" s="297"/>
      <c r="NYA6" s="297"/>
      <c r="NYB6" s="297"/>
      <c r="NYC6" s="297"/>
      <c r="NYD6" s="297"/>
      <c r="NYE6" s="297"/>
      <c r="NYF6" s="297"/>
      <c r="NYG6" s="297"/>
      <c r="NYH6" s="297"/>
      <c r="NYI6" s="297"/>
      <c r="NYJ6" s="297"/>
      <c r="NYK6" s="297"/>
      <c r="NYL6" s="297"/>
      <c r="NYM6" s="297"/>
      <c r="NYN6" s="297"/>
      <c r="NYO6" s="297"/>
      <c r="NYP6" s="297"/>
      <c r="NYQ6" s="297"/>
      <c r="NYR6" s="297"/>
      <c r="NYS6" s="297"/>
      <c r="NYT6" s="297"/>
      <c r="NYU6" s="297"/>
      <c r="NYV6" s="297"/>
      <c r="NYW6" s="297"/>
      <c r="NYX6" s="297"/>
      <c r="NYY6" s="297"/>
      <c r="NYZ6" s="297"/>
      <c r="NZA6" s="297"/>
      <c r="NZB6" s="297"/>
      <c r="NZC6" s="297"/>
      <c r="NZD6" s="297"/>
      <c r="NZE6" s="297"/>
      <c r="NZF6" s="297"/>
      <c r="NZG6" s="297"/>
      <c r="NZH6" s="297"/>
      <c r="NZI6" s="297"/>
      <c r="NZJ6" s="297"/>
      <c r="NZK6" s="297"/>
      <c r="NZL6" s="297"/>
      <c r="NZM6" s="297"/>
      <c r="NZN6" s="297"/>
      <c r="NZO6" s="297"/>
      <c r="NZP6" s="297"/>
      <c r="NZQ6" s="297"/>
      <c r="NZR6" s="297"/>
      <c r="NZS6" s="297"/>
      <c r="NZT6" s="297"/>
      <c r="NZU6" s="297"/>
      <c r="NZV6" s="297"/>
      <c r="NZW6" s="297"/>
      <c r="NZX6" s="297"/>
      <c r="NZY6" s="297"/>
      <c r="NZZ6" s="297"/>
      <c r="OAA6" s="297"/>
      <c r="OAB6" s="297"/>
      <c r="OAC6" s="297"/>
      <c r="OAD6" s="297"/>
      <c r="OAE6" s="297"/>
      <c r="OAF6" s="297"/>
      <c r="OAG6" s="297"/>
      <c r="OAH6" s="297"/>
      <c r="OAI6" s="297"/>
      <c r="OAJ6" s="297"/>
      <c r="OAK6" s="297"/>
      <c r="OAL6" s="297"/>
      <c r="OAM6" s="297"/>
      <c r="OAN6" s="297"/>
      <c r="OAO6" s="297"/>
      <c r="OAP6" s="297"/>
      <c r="OAQ6" s="297"/>
      <c r="OAR6" s="297"/>
      <c r="OAS6" s="297"/>
      <c r="OAT6" s="297"/>
      <c r="OAU6" s="297"/>
      <c r="OAV6" s="297"/>
      <c r="OAW6" s="297"/>
      <c r="OAX6" s="297"/>
      <c r="OAY6" s="297"/>
      <c r="OAZ6" s="297"/>
      <c r="OBA6" s="297"/>
      <c r="OBB6" s="297"/>
      <c r="OBC6" s="297"/>
      <c r="OBD6" s="297"/>
      <c r="OBE6" s="297"/>
      <c r="OBF6" s="297"/>
      <c r="OBG6" s="297"/>
      <c r="OBH6" s="297"/>
      <c r="OBI6" s="297"/>
      <c r="OBJ6" s="297"/>
      <c r="OBK6" s="297"/>
      <c r="OBL6" s="297"/>
      <c r="OBM6" s="297"/>
      <c r="OBN6" s="297"/>
      <c r="OBO6" s="297"/>
      <c r="OBP6" s="297"/>
      <c r="OBQ6" s="297"/>
      <c r="OBR6" s="297"/>
      <c r="OBS6" s="297"/>
      <c r="OBT6" s="297"/>
      <c r="OBU6" s="297"/>
      <c r="OBV6" s="297"/>
      <c r="OBW6" s="297"/>
      <c r="OBX6" s="297"/>
      <c r="OBY6" s="297"/>
      <c r="OBZ6" s="297"/>
      <c r="OCA6" s="297"/>
      <c r="OCB6" s="297"/>
      <c r="OCC6" s="297"/>
      <c r="OCD6" s="297"/>
      <c r="OCE6" s="297"/>
      <c r="OCF6" s="297"/>
      <c r="OCG6" s="297"/>
      <c r="OCH6" s="297"/>
      <c r="OCI6" s="297"/>
      <c r="OCJ6" s="297"/>
      <c r="OCK6" s="297"/>
      <c r="OCL6" s="297"/>
      <c r="OCM6" s="297"/>
      <c r="OCN6" s="297"/>
      <c r="OCO6" s="297"/>
      <c r="OCP6" s="297"/>
      <c r="OCQ6" s="297"/>
      <c r="OCR6" s="297"/>
      <c r="OCS6" s="297"/>
      <c r="OCT6" s="297"/>
      <c r="OCU6" s="297"/>
      <c r="OCV6" s="297"/>
      <c r="OCW6" s="297"/>
      <c r="OCX6" s="297"/>
      <c r="OCY6" s="297"/>
      <c r="OCZ6" s="297"/>
      <c r="ODA6" s="297"/>
      <c r="ODB6" s="297"/>
      <c r="ODC6" s="297"/>
      <c r="ODD6" s="297"/>
      <c r="ODE6" s="297"/>
      <c r="ODF6" s="297"/>
      <c r="ODG6" s="297"/>
      <c r="ODH6" s="297"/>
      <c r="ODI6" s="297"/>
      <c r="ODJ6" s="297"/>
      <c r="ODK6" s="297"/>
      <c r="ODL6" s="297"/>
      <c r="ODM6" s="297"/>
      <c r="ODN6" s="297"/>
      <c r="ODO6" s="297"/>
      <c r="ODP6" s="297"/>
      <c r="ODQ6" s="297"/>
      <c r="ODR6" s="297"/>
      <c r="ODS6" s="297"/>
      <c r="ODT6" s="297"/>
      <c r="ODU6" s="297"/>
      <c r="ODV6" s="297"/>
      <c r="ODW6" s="297"/>
      <c r="ODX6" s="297"/>
      <c r="ODY6" s="297"/>
      <c r="ODZ6" s="297"/>
      <c r="OEA6" s="297"/>
      <c r="OEB6" s="297"/>
      <c r="OEC6" s="297"/>
      <c r="OED6" s="297"/>
      <c r="OEE6" s="297"/>
      <c r="OEF6" s="297"/>
      <c r="OEG6" s="297"/>
      <c r="OEH6" s="297"/>
      <c r="OEI6" s="297"/>
      <c r="OEJ6" s="297"/>
      <c r="OEK6" s="297"/>
      <c r="OEL6" s="297"/>
      <c r="OEM6" s="297"/>
      <c r="OEN6" s="297"/>
      <c r="OEO6" s="297"/>
      <c r="OEP6" s="297"/>
      <c r="OEQ6" s="297"/>
      <c r="OER6" s="297"/>
      <c r="OES6" s="297"/>
      <c r="OET6" s="297"/>
      <c r="OEU6" s="297"/>
      <c r="OEV6" s="297"/>
      <c r="OEW6" s="297"/>
      <c r="OEX6" s="297"/>
      <c r="OEY6" s="297"/>
      <c r="OEZ6" s="297"/>
      <c r="OFA6" s="297"/>
      <c r="OFB6" s="297"/>
      <c r="OFC6" s="297"/>
      <c r="OFD6" s="297"/>
      <c r="OFE6" s="297"/>
      <c r="OFF6" s="297"/>
      <c r="OFG6" s="297"/>
      <c r="OFH6" s="297"/>
      <c r="OFI6" s="297"/>
      <c r="OFJ6" s="297"/>
      <c r="OFK6" s="297"/>
      <c r="OFL6" s="297"/>
      <c r="OFM6" s="297"/>
      <c r="OFN6" s="297"/>
      <c r="OFO6" s="297"/>
      <c r="OFP6" s="297"/>
      <c r="OFQ6" s="297"/>
      <c r="OFR6" s="297"/>
      <c r="OFS6" s="297"/>
      <c r="OFT6" s="297"/>
      <c r="OFU6" s="297"/>
      <c r="OFV6" s="297"/>
      <c r="OFW6" s="297"/>
      <c r="OFX6" s="297"/>
      <c r="OFY6" s="297"/>
      <c r="OFZ6" s="297"/>
      <c r="OGA6" s="297"/>
      <c r="OGB6" s="297"/>
      <c r="OGC6" s="297"/>
      <c r="OGD6" s="297"/>
      <c r="OGE6" s="297"/>
      <c r="OGF6" s="297"/>
      <c r="OGG6" s="297"/>
      <c r="OGH6" s="297"/>
      <c r="OGI6" s="297"/>
      <c r="OGJ6" s="297"/>
      <c r="OGK6" s="297"/>
      <c r="OGL6" s="297"/>
      <c r="OGM6" s="297"/>
      <c r="OGN6" s="297"/>
      <c r="OGO6" s="297"/>
      <c r="OGP6" s="297"/>
      <c r="OGQ6" s="297"/>
      <c r="OGR6" s="297"/>
      <c r="OGS6" s="297"/>
      <c r="OGT6" s="297"/>
      <c r="OGU6" s="297"/>
      <c r="OGV6" s="297"/>
      <c r="OGW6" s="297"/>
      <c r="OGX6" s="297"/>
      <c r="OGY6" s="297"/>
      <c r="OGZ6" s="297"/>
      <c r="OHA6" s="297"/>
      <c r="OHB6" s="297"/>
      <c r="OHC6" s="297"/>
      <c r="OHD6" s="297"/>
      <c r="OHE6" s="297"/>
      <c r="OHF6" s="297"/>
      <c r="OHG6" s="297"/>
      <c r="OHH6" s="297"/>
      <c r="OHI6" s="297"/>
      <c r="OHJ6" s="297"/>
      <c r="OHK6" s="297"/>
      <c r="OHL6" s="297"/>
      <c r="OHM6" s="297"/>
      <c r="OHN6" s="297"/>
      <c r="OHO6" s="297"/>
      <c r="OHP6" s="297"/>
      <c r="OHQ6" s="297"/>
      <c r="OHR6" s="297"/>
      <c r="OHS6" s="297"/>
      <c r="OHT6" s="297"/>
      <c r="OHU6" s="297"/>
      <c r="OHV6" s="297"/>
      <c r="OHW6" s="297"/>
      <c r="OHX6" s="297"/>
      <c r="OHY6" s="297"/>
      <c r="OHZ6" s="297"/>
      <c r="OIA6" s="297"/>
      <c r="OIB6" s="297"/>
      <c r="OIC6" s="297"/>
      <c r="OID6" s="297"/>
      <c r="OIE6" s="297"/>
      <c r="OIF6" s="297"/>
      <c r="OIG6" s="297"/>
      <c r="OIH6" s="297"/>
      <c r="OII6" s="297"/>
      <c r="OIJ6" s="297"/>
      <c r="OIK6" s="297"/>
      <c r="OIL6" s="297"/>
      <c r="OIM6" s="297"/>
      <c r="OIN6" s="297"/>
      <c r="OIO6" s="297"/>
      <c r="OIP6" s="297"/>
      <c r="OIQ6" s="297"/>
      <c r="OIR6" s="297"/>
      <c r="OIS6" s="297"/>
      <c r="OIT6" s="297"/>
      <c r="OIU6" s="297"/>
      <c r="OIV6" s="297"/>
      <c r="OIW6" s="297"/>
      <c r="OIX6" s="297"/>
      <c r="OIY6" s="297"/>
      <c r="OIZ6" s="297"/>
      <c r="OJA6" s="297"/>
      <c r="OJB6" s="297"/>
      <c r="OJC6" s="297"/>
      <c r="OJD6" s="297"/>
      <c r="OJE6" s="297"/>
      <c r="OJF6" s="297"/>
      <c r="OJG6" s="297"/>
      <c r="OJH6" s="297"/>
      <c r="OJI6" s="297"/>
      <c r="OJJ6" s="297"/>
      <c r="OJK6" s="297"/>
      <c r="OJL6" s="297"/>
      <c r="OJM6" s="297"/>
      <c r="OJN6" s="297"/>
      <c r="OJO6" s="297"/>
      <c r="OJP6" s="297"/>
      <c r="OJQ6" s="297"/>
      <c r="OJR6" s="297"/>
      <c r="OJS6" s="297"/>
      <c r="OJT6" s="297"/>
      <c r="OJU6" s="297"/>
      <c r="OJV6" s="297"/>
      <c r="OJW6" s="297"/>
      <c r="OJX6" s="297"/>
      <c r="OJY6" s="297"/>
      <c r="OJZ6" s="297"/>
      <c r="OKA6" s="297"/>
      <c r="OKB6" s="297"/>
      <c r="OKC6" s="297"/>
      <c r="OKD6" s="297"/>
      <c r="OKE6" s="297"/>
      <c r="OKF6" s="297"/>
      <c r="OKG6" s="297"/>
      <c r="OKH6" s="297"/>
      <c r="OKI6" s="297"/>
      <c r="OKJ6" s="297"/>
      <c r="OKK6" s="297"/>
      <c r="OKL6" s="297"/>
      <c r="OKM6" s="297"/>
      <c r="OKN6" s="297"/>
      <c r="OKO6" s="297"/>
      <c r="OKP6" s="297"/>
      <c r="OKQ6" s="297"/>
      <c r="OKR6" s="297"/>
      <c r="OKS6" s="297"/>
      <c r="OKT6" s="297"/>
      <c r="OKU6" s="297"/>
      <c r="OKV6" s="297"/>
      <c r="OKW6" s="297"/>
      <c r="OKX6" s="297"/>
      <c r="OKY6" s="297"/>
      <c r="OKZ6" s="297"/>
      <c r="OLA6" s="297"/>
      <c r="OLB6" s="297"/>
      <c r="OLC6" s="297"/>
      <c r="OLD6" s="297"/>
      <c r="OLE6" s="297"/>
      <c r="OLF6" s="297"/>
      <c r="OLG6" s="297"/>
      <c r="OLH6" s="297"/>
      <c r="OLI6" s="297"/>
      <c r="OLJ6" s="297"/>
      <c r="OLK6" s="297"/>
      <c r="OLL6" s="297"/>
      <c r="OLM6" s="297"/>
      <c r="OLN6" s="297"/>
      <c r="OLO6" s="297"/>
      <c r="OLP6" s="297"/>
      <c r="OLQ6" s="297"/>
      <c r="OLR6" s="297"/>
      <c r="OLS6" s="297"/>
      <c r="OLT6" s="297"/>
      <c r="OLU6" s="297"/>
      <c r="OLV6" s="297"/>
      <c r="OLW6" s="297"/>
      <c r="OLX6" s="297"/>
      <c r="OLY6" s="297"/>
      <c r="OLZ6" s="297"/>
      <c r="OMA6" s="297"/>
      <c r="OMB6" s="297"/>
      <c r="OMC6" s="297"/>
      <c r="OMD6" s="297"/>
      <c r="OME6" s="297"/>
      <c r="OMF6" s="297"/>
      <c r="OMG6" s="297"/>
      <c r="OMH6" s="297"/>
      <c r="OMI6" s="297"/>
      <c r="OMJ6" s="297"/>
      <c r="OMK6" s="297"/>
      <c r="OML6" s="297"/>
      <c r="OMM6" s="297"/>
      <c r="OMN6" s="297"/>
      <c r="OMO6" s="297"/>
      <c r="OMP6" s="297"/>
      <c r="OMQ6" s="297"/>
      <c r="OMR6" s="297"/>
      <c r="OMS6" s="297"/>
      <c r="OMT6" s="297"/>
      <c r="OMU6" s="297"/>
      <c r="OMV6" s="297"/>
      <c r="OMW6" s="297"/>
      <c r="OMX6" s="297"/>
      <c r="OMY6" s="297"/>
      <c r="OMZ6" s="297"/>
      <c r="ONA6" s="297"/>
      <c r="ONB6" s="297"/>
      <c r="ONC6" s="297"/>
      <c r="OND6" s="297"/>
      <c r="ONE6" s="297"/>
      <c r="ONF6" s="297"/>
      <c r="ONG6" s="297"/>
      <c r="ONH6" s="297"/>
      <c r="ONI6" s="297"/>
      <c r="ONJ6" s="297"/>
      <c r="ONK6" s="297"/>
      <c r="ONL6" s="297"/>
      <c r="ONM6" s="297"/>
      <c r="ONN6" s="297"/>
      <c r="ONO6" s="297"/>
      <c r="ONP6" s="297"/>
      <c r="ONQ6" s="297"/>
      <c r="ONR6" s="297"/>
      <c r="ONS6" s="297"/>
      <c r="ONT6" s="297"/>
      <c r="ONU6" s="297"/>
      <c r="ONV6" s="297"/>
      <c r="ONW6" s="297"/>
      <c r="ONX6" s="297"/>
      <c r="ONY6" s="297"/>
      <c r="ONZ6" s="297"/>
      <c r="OOA6" s="297"/>
      <c r="OOB6" s="297"/>
      <c r="OOC6" s="297"/>
      <c r="OOD6" s="297"/>
      <c r="OOE6" s="297"/>
      <c r="OOF6" s="297"/>
      <c r="OOG6" s="297"/>
      <c r="OOH6" s="297"/>
      <c r="OOI6" s="297"/>
      <c r="OOJ6" s="297"/>
      <c r="OOK6" s="297"/>
      <c r="OOL6" s="297"/>
      <c r="OOM6" s="297"/>
      <c r="OON6" s="297"/>
      <c r="OOO6" s="297"/>
      <c r="OOP6" s="297"/>
      <c r="OOQ6" s="297"/>
      <c r="OOR6" s="297"/>
      <c r="OOS6" s="297"/>
      <c r="OOT6" s="297"/>
      <c r="OOU6" s="297"/>
      <c r="OOV6" s="297"/>
      <c r="OOW6" s="297"/>
      <c r="OOX6" s="297"/>
      <c r="OOY6" s="297"/>
      <c r="OOZ6" s="297"/>
      <c r="OPA6" s="297"/>
      <c r="OPB6" s="297"/>
      <c r="OPC6" s="297"/>
      <c r="OPD6" s="297"/>
      <c r="OPE6" s="297"/>
      <c r="OPF6" s="297"/>
      <c r="OPG6" s="297"/>
      <c r="OPH6" s="297"/>
      <c r="OPI6" s="297"/>
      <c r="OPJ6" s="297"/>
      <c r="OPK6" s="297"/>
      <c r="OPL6" s="297"/>
      <c r="OPM6" s="297"/>
      <c r="OPN6" s="297"/>
      <c r="OPO6" s="297"/>
      <c r="OPP6" s="297"/>
      <c r="OPQ6" s="297"/>
      <c r="OPR6" s="297"/>
      <c r="OPS6" s="297"/>
      <c r="OPT6" s="297"/>
      <c r="OPU6" s="297"/>
      <c r="OPV6" s="297"/>
      <c r="OPW6" s="297"/>
      <c r="OPX6" s="297"/>
      <c r="OPY6" s="297"/>
      <c r="OPZ6" s="297"/>
      <c r="OQA6" s="297"/>
      <c r="OQB6" s="297"/>
      <c r="OQC6" s="297"/>
      <c r="OQD6" s="297"/>
      <c r="OQE6" s="297"/>
      <c r="OQF6" s="297"/>
      <c r="OQG6" s="297"/>
      <c r="OQH6" s="297"/>
      <c r="OQI6" s="297"/>
      <c r="OQJ6" s="297"/>
      <c r="OQK6" s="297"/>
      <c r="OQL6" s="297"/>
      <c r="OQM6" s="297"/>
      <c r="OQN6" s="297"/>
      <c r="OQO6" s="297"/>
      <c r="OQP6" s="297"/>
      <c r="OQQ6" s="297"/>
      <c r="OQR6" s="297"/>
      <c r="OQS6" s="297"/>
      <c r="OQT6" s="297"/>
      <c r="OQU6" s="297"/>
      <c r="OQV6" s="297"/>
      <c r="OQW6" s="297"/>
      <c r="OQX6" s="297"/>
      <c r="OQY6" s="297"/>
      <c r="OQZ6" s="297"/>
      <c r="ORA6" s="297"/>
      <c r="ORB6" s="297"/>
      <c r="ORC6" s="297"/>
      <c r="ORD6" s="297"/>
      <c r="ORE6" s="297"/>
      <c r="ORF6" s="297"/>
      <c r="ORG6" s="297"/>
      <c r="ORH6" s="297"/>
      <c r="ORI6" s="297"/>
      <c r="ORJ6" s="297"/>
      <c r="ORK6" s="297"/>
      <c r="ORL6" s="297"/>
      <c r="ORM6" s="297"/>
      <c r="ORN6" s="297"/>
      <c r="ORO6" s="297"/>
      <c r="ORP6" s="297"/>
      <c r="ORQ6" s="297"/>
      <c r="ORR6" s="297"/>
      <c r="ORS6" s="297"/>
      <c r="ORT6" s="297"/>
      <c r="ORU6" s="297"/>
      <c r="ORV6" s="297"/>
      <c r="ORW6" s="297"/>
      <c r="ORX6" s="297"/>
      <c r="ORY6" s="297"/>
      <c r="ORZ6" s="297"/>
      <c r="OSA6" s="297"/>
      <c r="OSB6" s="297"/>
      <c r="OSC6" s="297"/>
      <c r="OSD6" s="297"/>
      <c r="OSE6" s="297"/>
      <c r="OSF6" s="297"/>
      <c r="OSG6" s="297"/>
      <c r="OSH6" s="297"/>
      <c r="OSI6" s="297"/>
      <c r="OSJ6" s="297"/>
      <c r="OSK6" s="297"/>
      <c r="OSL6" s="297"/>
      <c r="OSM6" s="297"/>
      <c r="OSN6" s="297"/>
      <c r="OSO6" s="297"/>
      <c r="OSP6" s="297"/>
      <c r="OSQ6" s="297"/>
      <c r="OSR6" s="297"/>
      <c r="OSS6" s="297"/>
      <c r="OST6" s="297"/>
      <c r="OSU6" s="297"/>
      <c r="OSV6" s="297"/>
      <c r="OSW6" s="297"/>
      <c r="OSX6" s="297"/>
      <c r="OSY6" s="297"/>
      <c r="OSZ6" s="297"/>
      <c r="OTA6" s="297"/>
      <c r="OTB6" s="297"/>
      <c r="OTC6" s="297"/>
      <c r="OTD6" s="297"/>
      <c r="OTE6" s="297"/>
      <c r="OTF6" s="297"/>
      <c r="OTG6" s="297"/>
      <c r="OTH6" s="297"/>
      <c r="OTI6" s="297"/>
      <c r="OTJ6" s="297"/>
      <c r="OTK6" s="297"/>
      <c r="OTL6" s="297"/>
      <c r="OTM6" s="297"/>
      <c r="OTN6" s="297"/>
      <c r="OTO6" s="297"/>
      <c r="OTP6" s="297"/>
      <c r="OTQ6" s="297"/>
      <c r="OTR6" s="297"/>
      <c r="OTS6" s="297"/>
      <c r="OTT6" s="297"/>
      <c r="OTU6" s="297"/>
      <c r="OTV6" s="297"/>
      <c r="OTW6" s="297"/>
      <c r="OTX6" s="297"/>
      <c r="OTY6" s="297"/>
      <c r="OTZ6" s="297"/>
      <c r="OUA6" s="297"/>
      <c r="OUB6" s="297"/>
      <c r="OUC6" s="297"/>
      <c r="OUD6" s="297"/>
      <c r="OUE6" s="297"/>
      <c r="OUF6" s="297"/>
      <c r="OUG6" s="297"/>
      <c r="OUH6" s="297"/>
      <c r="OUI6" s="297"/>
      <c r="OUJ6" s="297"/>
      <c r="OUK6" s="297"/>
      <c r="OUL6" s="297"/>
      <c r="OUM6" s="297"/>
      <c r="OUN6" s="297"/>
      <c r="OUO6" s="297"/>
      <c r="OUP6" s="297"/>
      <c r="OUQ6" s="297"/>
      <c r="OUR6" s="297"/>
      <c r="OUS6" s="297"/>
      <c r="OUT6" s="297"/>
      <c r="OUU6" s="297"/>
      <c r="OUV6" s="297"/>
      <c r="OUW6" s="297"/>
      <c r="OUX6" s="297"/>
      <c r="OUY6" s="297"/>
      <c r="OUZ6" s="297"/>
      <c r="OVA6" s="297"/>
      <c r="OVB6" s="297"/>
      <c r="OVC6" s="297"/>
      <c r="OVD6" s="297"/>
      <c r="OVE6" s="297"/>
      <c r="OVF6" s="297"/>
      <c r="OVG6" s="297"/>
      <c r="OVH6" s="297"/>
      <c r="OVI6" s="297"/>
      <c r="OVJ6" s="297"/>
      <c r="OVK6" s="297"/>
      <c r="OVL6" s="297"/>
      <c r="OVM6" s="297"/>
      <c r="OVN6" s="297"/>
      <c r="OVO6" s="297"/>
      <c r="OVP6" s="297"/>
      <c r="OVQ6" s="297"/>
      <c r="OVR6" s="297"/>
      <c r="OVS6" s="297"/>
      <c r="OVT6" s="297"/>
      <c r="OVU6" s="297"/>
      <c r="OVV6" s="297"/>
      <c r="OVW6" s="297"/>
      <c r="OVX6" s="297"/>
      <c r="OVY6" s="297"/>
      <c r="OVZ6" s="297"/>
      <c r="OWA6" s="297"/>
      <c r="OWB6" s="297"/>
      <c r="OWC6" s="297"/>
      <c r="OWD6" s="297"/>
      <c r="OWE6" s="297"/>
      <c r="OWF6" s="297"/>
      <c r="OWG6" s="297"/>
      <c r="OWH6" s="297"/>
      <c r="OWI6" s="297"/>
      <c r="OWJ6" s="297"/>
      <c r="OWK6" s="297"/>
      <c r="OWL6" s="297"/>
      <c r="OWM6" s="297"/>
      <c r="OWN6" s="297"/>
      <c r="OWO6" s="297"/>
      <c r="OWP6" s="297"/>
      <c r="OWQ6" s="297"/>
      <c r="OWR6" s="297"/>
      <c r="OWS6" s="297"/>
      <c r="OWT6" s="297"/>
      <c r="OWU6" s="297"/>
      <c r="OWV6" s="297"/>
      <c r="OWW6" s="297"/>
      <c r="OWX6" s="297"/>
      <c r="OWY6" s="297"/>
      <c r="OWZ6" s="297"/>
      <c r="OXA6" s="297"/>
      <c r="OXB6" s="297"/>
      <c r="OXC6" s="297"/>
      <c r="OXD6" s="297"/>
      <c r="OXE6" s="297"/>
      <c r="OXF6" s="297"/>
      <c r="OXG6" s="297"/>
      <c r="OXH6" s="297"/>
      <c r="OXI6" s="297"/>
      <c r="OXJ6" s="297"/>
      <c r="OXK6" s="297"/>
      <c r="OXL6" s="297"/>
      <c r="OXM6" s="297"/>
      <c r="OXN6" s="297"/>
      <c r="OXO6" s="297"/>
      <c r="OXP6" s="297"/>
      <c r="OXQ6" s="297"/>
      <c r="OXR6" s="297"/>
      <c r="OXS6" s="297"/>
      <c r="OXT6" s="297"/>
      <c r="OXU6" s="297"/>
      <c r="OXV6" s="297"/>
      <c r="OXW6" s="297"/>
      <c r="OXX6" s="297"/>
      <c r="OXY6" s="297"/>
      <c r="OXZ6" s="297"/>
      <c r="OYA6" s="297"/>
      <c r="OYB6" s="297"/>
      <c r="OYC6" s="297"/>
      <c r="OYD6" s="297"/>
      <c r="OYE6" s="297"/>
      <c r="OYF6" s="297"/>
      <c r="OYG6" s="297"/>
      <c r="OYH6" s="297"/>
      <c r="OYI6" s="297"/>
      <c r="OYJ6" s="297"/>
      <c r="OYK6" s="297"/>
      <c r="OYL6" s="297"/>
      <c r="OYM6" s="297"/>
      <c r="OYN6" s="297"/>
      <c r="OYO6" s="297"/>
      <c r="OYP6" s="297"/>
      <c r="OYQ6" s="297"/>
      <c r="OYR6" s="297"/>
      <c r="OYS6" s="297"/>
      <c r="OYT6" s="297"/>
      <c r="OYU6" s="297"/>
      <c r="OYV6" s="297"/>
      <c r="OYW6" s="297"/>
      <c r="OYX6" s="297"/>
      <c r="OYY6" s="297"/>
      <c r="OYZ6" s="297"/>
      <c r="OZA6" s="297"/>
      <c r="OZB6" s="297"/>
      <c r="OZC6" s="297"/>
      <c r="OZD6" s="297"/>
      <c r="OZE6" s="297"/>
      <c r="OZF6" s="297"/>
      <c r="OZG6" s="297"/>
      <c r="OZH6" s="297"/>
      <c r="OZI6" s="297"/>
      <c r="OZJ6" s="297"/>
      <c r="OZK6" s="297"/>
      <c r="OZL6" s="297"/>
      <c r="OZM6" s="297"/>
      <c r="OZN6" s="297"/>
      <c r="OZO6" s="297"/>
      <c r="OZP6" s="297"/>
      <c r="OZQ6" s="297"/>
      <c r="OZR6" s="297"/>
      <c r="OZS6" s="297"/>
      <c r="OZT6" s="297"/>
      <c r="OZU6" s="297"/>
      <c r="OZV6" s="297"/>
      <c r="OZW6" s="297"/>
      <c r="OZX6" s="297"/>
      <c r="OZY6" s="297"/>
      <c r="OZZ6" s="297"/>
      <c r="PAA6" s="297"/>
      <c r="PAB6" s="297"/>
      <c r="PAC6" s="297"/>
      <c r="PAD6" s="297"/>
      <c r="PAE6" s="297"/>
      <c r="PAF6" s="297"/>
      <c r="PAG6" s="297"/>
      <c r="PAH6" s="297"/>
      <c r="PAI6" s="297"/>
      <c r="PAJ6" s="297"/>
      <c r="PAK6" s="297"/>
      <c r="PAL6" s="297"/>
      <c r="PAM6" s="297"/>
      <c r="PAN6" s="297"/>
      <c r="PAO6" s="297"/>
      <c r="PAP6" s="297"/>
      <c r="PAQ6" s="297"/>
      <c r="PAR6" s="297"/>
      <c r="PAS6" s="297"/>
      <c r="PAT6" s="297"/>
      <c r="PAU6" s="297"/>
      <c r="PAV6" s="297"/>
      <c r="PAW6" s="297"/>
      <c r="PAX6" s="297"/>
      <c r="PAY6" s="297"/>
      <c r="PAZ6" s="297"/>
      <c r="PBA6" s="297"/>
      <c r="PBB6" s="297"/>
      <c r="PBC6" s="297"/>
      <c r="PBD6" s="297"/>
      <c r="PBE6" s="297"/>
      <c r="PBF6" s="297"/>
      <c r="PBG6" s="297"/>
      <c r="PBH6" s="297"/>
      <c r="PBI6" s="297"/>
      <c r="PBJ6" s="297"/>
      <c r="PBK6" s="297"/>
      <c r="PBL6" s="297"/>
      <c r="PBM6" s="297"/>
      <c r="PBN6" s="297"/>
      <c r="PBO6" s="297"/>
      <c r="PBP6" s="297"/>
      <c r="PBQ6" s="297"/>
      <c r="PBR6" s="297"/>
      <c r="PBS6" s="297"/>
      <c r="PBT6" s="297"/>
      <c r="PBU6" s="297"/>
      <c r="PBV6" s="297"/>
      <c r="PBW6" s="297"/>
      <c r="PBX6" s="297"/>
      <c r="PBY6" s="297"/>
      <c r="PBZ6" s="297"/>
      <c r="PCA6" s="297"/>
      <c r="PCB6" s="297"/>
      <c r="PCC6" s="297"/>
      <c r="PCD6" s="297"/>
      <c r="PCE6" s="297"/>
      <c r="PCF6" s="297"/>
      <c r="PCG6" s="297"/>
      <c r="PCH6" s="297"/>
      <c r="PCI6" s="297"/>
      <c r="PCJ6" s="297"/>
      <c r="PCK6" s="297"/>
      <c r="PCL6" s="297"/>
      <c r="PCM6" s="297"/>
      <c r="PCN6" s="297"/>
      <c r="PCO6" s="297"/>
      <c r="PCP6" s="297"/>
      <c r="PCQ6" s="297"/>
      <c r="PCR6" s="297"/>
      <c r="PCS6" s="297"/>
      <c r="PCT6" s="297"/>
      <c r="PCU6" s="297"/>
      <c r="PCV6" s="297"/>
      <c r="PCW6" s="297"/>
      <c r="PCX6" s="297"/>
      <c r="PCY6" s="297"/>
      <c r="PCZ6" s="297"/>
      <c r="PDA6" s="297"/>
      <c r="PDB6" s="297"/>
      <c r="PDC6" s="297"/>
      <c r="PDD6" s="297"/>
      <c r="PDE6" s="297"/>
      <c r="PDF6" s="297"/>
      <c r="PDG6" s="297"/>
      <c r="PDH6" s="297"/>
      <c r="PDI6" s="297"/>
      <c r="PDJ6" s="297"/>
      <c r="PDK6" s="297"/>
      <c r="PDL6" s="297"/>
      <c r="PDM6" s="297"/>
      <c r="PDN6" s="297"/>
      <c r="PDO6" s="297"/>
      <c r="PDP6" s="297"/>
      <c r="PDQ6" s="297"/>
      <c r="PDR6" s="297"/>
      <c r="PDS6" s="297"/>
      <c r="PDT6" s="297"/>
      <c r="PDU6" s="297"/>
      <c r="PDV6" s="297"/>
      <c r="PDW6" s="297"/>
      <c r="PDX6" s="297"/>
      <c r="PDY6" s="297"/>
      <c r="PDZ6" s="297"/>
      <c r="PEA6" s="297"/>
      <c r="PEB6" s="297"/>
      <c r="PEC6" s="297"/>
      <c r="PED6" s="297"/>
      <c r="PEE6" s="297"/>
      <c r="PEF6" s="297"/>
      <c r="PEG6" s="297"/>
      <c r="PEH6" s="297"/>
      <c r="PEI6" s="297"/>
      <c r="PEJ6" s="297"/>
      <c r="PEK6" s="297"/>
      <c r="PEL6" s="297"/>
      <c r="PEM6" s="297"/>
      <c r="PEN6" s="297"/>
      <c r="PEO6" s="297"/>
      <c r="PEP6" s="297"/>
      <c r="PEQ6" s="297"/>
      <c r="PER6" s="297"/>
      <c r="PES6" s="297"/>
      <c r="PET6" s="297"/>
      <c r="PEU6" s="297"/>
      <c r="PEV6" s="297"/>
      <c r="PEW6" s="297"/>
      <c r="PEX6" s="297"/>
      <c r="PEY6" s="297"/>
      <c r="PEZ6" s="297"/>
      <c r="PFA6" s="297"/>
      <c r="PFB6" s="297"/>
      <c r="PFC6" s="297"/>
      <c r="PFD6" s="297"/>
      <c r="PFE6" s="297"/>
      <c r="PFF6" s="297"/>
      <c r="PFG6" s="297"/>
      <c r="PFH6" s="297"/>
      <c r="PFI6" s="297"/>
      <c r="PFJ6" s="297"/>
      <c r="PFK6" s="297"/>
      <c r="PFL6" s="297"/>
      <c r="PFM6" s="297"/>
      <c r="PFN6" s="297"/>
      <c r="PFO6" s="297"/>
      <c r="PFP6" s="297"/>
      <c r="PFQ6" s="297"/>
      <c r="PFR6" s="297"/>
      <c r="PFS6" s="297"/>
      <c r="PFT6" s="297"/>
      <c r="PFU6" s="297"/>
      <c r="PFV6" s="297"/>
      <c r="PFW6" s="297"/>
      <c r="PFX6" s="297"/>
      <c r="PFY6" s="297"/>
      <c r="PFZ6" s="297"/>
      <c r="PGA6" s="297"/>
      <c r="PGB6" s="297"/>
      <c r="PGC6" s="297"/>
      <c r="PGD6" s="297"/>
      <c r="PGE6" s="297"/>
      <c r="PGF6" s="297"/>
      <c r="PGG6" s="297"/>
      <c r="PGH6" s="297"/>
      <c r="PGI6" s="297"/>
      <c r="PGJ6" s="297"/>
      <c r="PGK6" s="297"/>
      <c r="PGL6" s="297"/>
      <c r="PGM6" s="297"/>
      <c r="PGN6" s="297"/>
      <c r="PGO6" s="297"/>
      <c r="PGP6" s="297"/>
      <c r="PGQ6" s="297"/>
      <c r="PGR6" s="297"/>
      <c r="PGS6" s="297"/>
      <c r="PGT6" s="297"/>
      <c r="PGU6" s="297"/>
      <c r="PGV6" s="297"/>
      <c r="PGW6" s="297"/>
      <c r="PGX6" s="297"/>
      <c r="PGY6" s="297"/>
      <c r="PGZ6" s="297"/>
      <c r="PHA6" s="297"/>
      <c r="PHB6" s="297"/>
      <c r="PHC6" s="297"/>
      <c r="PHD6" s="297"/>
      <c r="PHE6" s="297"/>
      <c r="PHF6" s="297"/>
      <c r="PHG6" s="297"/>
      <c r="PHH6" s="297"/>
      <c r="PHI6" s="297"/>
      <c r="PHJ6" s="297"/>
      <c r="PHK6" s="297"/>
      <c r="PHL6" s="297"/>
      <c r="PHM6" s="297"/>
      <c r="PHN6" s="297"/>
      <c r="PHO6" s="297"/>
      <c r="PHP6" s="297"/>
      <c r="PHQ6" s="297"/>
      <c r="PHR6" s="297"/>
      <c r="PHS6" s="297"/>
      <c r="PHT6" s="297"/>
      <c r="PHU6" s="297"/>
      <c r="PHV6" s="297"/>
      <c r="PHW6" s="297"/>
      <c r="PHX6" s="297"/>
      <c r="PHY6" s="297"/>
      <c r="PHZ6" s="297"/>
      <c r="PIA6" s="297"/>
      <c r="PIB6" s="297"/>
      <c r="PIC6" s="297"/>
      <c r="PID6" s="297"/>
      <c r="PIE6" s="297"/>
      <c r="PIF6" s="297"/>
      <c r="PIG6" s="297"/>
      <c r="PIH6" s="297"/>
      <c r="PII6" s="297"/>
      <c r="PIJ6" s="297"/>
      <c r="PIK6" s="297"/>
      <c r="PIL6" s="297"/>
      <c r="PIM6" s="297"/>
      <c r="PIN6" s="297"/>
      <c r="PIO6" s="297"/>
      <c r="PIP6" s="297"/>
      <c r="PIQ6" s="297"/>
      <c r="PIR6" s="297"/>
      <c r="PIS6" s="297"/>
      <c r="PIT6" s="297"/>
      <c r="PIU6" s="297"/>
      <c r="PIV6" s="297"/>
      <c r="PIW6" s="297"/>
      <c r="PIX6" s="297"/>
      <c r="PIY6" s="297"/>
      <c r="PIZ6" s="297"/>
      <c r="PJA6" s="297"/>
      <c r="PJB6" s="297"/>
      <c r="PJC6" s="297"/>
      <c r="PJD6" s="297"/>
      <c r="PJE6" s="297"/>
      <c r="PJF6" s="297"/>
      <c r="PJG6" s="297"/>
      <c r="PJH6" s="297"/>
      <c r="PJI6" s="297"/>
      <c r="PJJ6" s="297"/>
      <c r="PJK6" s="297"/>
      <c r="PJL6" s="297"/>
      <c r="PJM6" s="297"/>
      <c r="PJN6" s="297"/>
      <c r="PJO6" s="297"/>
      <c r="PJP6" s="297"/>
      <c r="PJQ6" s="297"/>
      <c r="PJR6" s="297"/>
      <c r="PJS6" s="297"/>
      <c r="PJT6" s="297"/>
      <c r="PJU6" s="297"/>
      <c r="PJV6" s="297"/>
      <c r="PJW6" s="297"/>
      <c r="PJX6" s="297"/>
      <c r="PJY6" s="297"/>
      <c r="PJZ6" s="297"/>
      <c r="PKA6" s="297"/>
      <c r="PKB6" s="297"/>
      <c r="PKC6" s="297"/>
      <c r="PKD6" s="297"/>
      <c r="PKE6" s="297"/>
      <c r="PKF6" s="297"/>
      <c r="PKG6" s="297"/>
      <c r="PKH6" s="297"/>
      <c r="PKI6" s="297"/>
      <c r="PKJ6" s="297"/>
      <c r="PKK6" s="297"/>
      <c r="PKL6" s="297"/>
      <c r="PKM6" s="297"/>
      <c r="PKN6" s="297"/>
      <c r="PKO6" s="297"/>
      <c r="PKP6" s="297"/>
      <c r="PKQ6" s="297"/>
      <c r="PKR6" s="297"/>
      <c r="PKS6" s="297"/>
      <c r="PKT6" s="297"/>
      <c r="PKU6" s="297"/>
      <c r="PKV6" s="297"/>
      <c r="PKW6" s="297"/>
      <c r="PKX6" s="297"/>
      <c r="PKY6" s="297"/>
      <c r="PKZ6" s="297"/>
      <c r="PLA6" s="297"/>
      <c r="PLB6" s="297"/>
      <c r="PLC6" s="297"/>
      <c r="PLD6" s="297"/>
      <c r="PLE6" s="297"/>
      <c r="PLF6" s="297"/>
      <c r="PLG6" s="297"/>
      <c r="PLH6" s="297"/>
      <c r="PLI6" s="297"/>
      <c r="PLJ6" s="297"/>
      <c r="PLK6" s="297"/>
      <c r="PLL6" s="297"/>
      <c r="PLM6" s="297"/>
      <c r="PLN6" s="297"/>
      <c r="PLO6" s="297"/>
      <c r="PLP6" s="297"/>
      <c r="PLQ6" s="297"/>
      <c r="PLR6" s="297"/>
      <c r="PLS6" s="297"/>
      <c r="PLT6" s="297"/>
      <c r="PLU6" s="297"/>
      <c r="PLV6" s="297"/>
      <c r="PLW6" s="297"/>
      <c r="PLX6" s="297"/>
      <c r="PLY6" s="297"/>
      <c r="PLZ6" s="297"/>
      <c r="PMA6" s="297"/>
      <c r="PMB6" s="297"/>
      <c r="PMC6" s="297"/>
      <c r="PMD6" s="297"/>
      <c r="PME6" s="297"/>
      <c r="PMF6" s="297"/>
      <c r="PMG6" s="297"/>
      <c r="PMH6" s="297"/>
      <c r="PMI6" s="297"/>
      <c r="PMJ6" s="297"/>
      <c r="PMK6" s="297"/>
      <c r="PML6" s="297"/>
      <c r="PMM6" s="297"/>
      <c r="PMN6" s="297"/>
      <c r="PMO6" s="297"/>
      <c r="PMP6" s="297"/>
      <c r="PMQ6" s="297"/>
      <c r="PMR6" s="297"/>
      <c r="PMS6" s="297"/>
      <c r="PMT6" s="297"/>
      <c r="PMU6" s="297"/>
      <c r="PMV6" s="297"/>
      <c r="PMW6" s="297"/>
      <c r="PMX6" s="297"/>
      <c r="PMY6" s="297"/>
      <c r="PMZ6" s="297"/>
      <c r="PNA6" s="297"/>
      <c r="PNB6" s="297"/>
      <c r="PNC6" s="297"/>
      <c r="PND6" s="297"/>
      <c r="PNE6" s="297"/>
      <c r="PNF6" s="297"/>
      <c r="PNG6" s="297"/>
      <c r="PNH6" s="297"/>
      <c r="PNI6" s="297"/>
      <c r="PNJ6" s="297"/>
      <c r="PNK6" s="297"/>
      <c r="PNL6" s="297"/>
      <c r="PNM6" s="297"/>
      <c r="PNN6" s="297"/>
      <c r="PNO6" s="297"/>
      <c r="PNP6" s="297"/>
      <c r="PNQ6" s="297"/>
      <c r="PNR6" s="297"/>
      <c r="PNS6" s="297"/>
      <c r="PNT6" s="297"/>
      <c r="PNU6" s="297"/>
      <c r="PNV6" s="297"/>
      <c r="PNW6" s="297"/>
      <c r="PNX6" s="297"/>
      <c r="PNY6" s="297"/>
      <c r="PNZ6" s="297"/>
      <c r="POA6" s="297"/>
      <c r="POB6" s="297"/>
      <c r="POC6" s="297"/>
      <c r="POD6" s="297"/>
      <c r="POE6" s="297"/>
      <c r="POF6" s="297"/>
      <c r="POG6" s="297"/>
      <c r="POH6" s="297"/>
      <c r="POI6" s="297"/>
      <c r="POJ6" s="297"/>
      <c r="POK6" s="297"/>
      <c r="POL6" s="297"/>
      <c r="POM6" s="297"/>
      <c r="PON6" s="297"/>
      <c r="POO6" s="297"/>
      <c r="POP6" s="297"/>
      <c r="POQ6" s="297"/>
      <c r="POR6" s="297"/>
      <c r="POS6" s="297"/>
      <c r="POT6" s="297"/>
      <c r="POU6" s="297"/>
      <c r="POV6" s="297"/>
      <c r="POW6" s="297"/>
      <c r="POX6" s="297"/>
      <c r="POY6" s="297"/>
      <c r="POZ6" s="297"/>
      <c r="PPA6" s="297"/>
      <c r="PPB6" s="297"/>
      <c r="PPC6" s="297"/>
      <c r="PPD6" s="297"/>
      <c r="PPE6" s="297"/>
      <c r="PPF6" s="297"/>
      <c r="PPG6" s="297"/>
      <c r="PPH6" s="297"/>
      <c r="PPI6" s="297"/>
      <c r="PPJ6" s="297"/>
      <c r="PPK6" s="297"/>
      <c r="PPL6" s="297"/>
      <c r="PPM6" s="297"/>
      <c r="PPN6" s="297"/>
      <c r="PPO6" s="297"/>
      <c r="PPP6" s="297"/>
      <c r="PPQ6" s="297"/>
      <c r="PPR6" s="297"/>
      <c r="PPS6" s="297"/>
      <c r="PPT6" s="297"/>
      <c r="PPU6" s="297"/>
      <c r="PPV6" s="297"/>
      <c r="PPW6" s="297"/>
      <c r="PPX6" s="297"/>
      <c r="PPY6" s="297"/>
      <c r="PPZ6" s="297"/>
      <c r="PQA6" s="297"/>
      <c r="PQB6" s="297"/>
      <c r="PQC6" s="297"/>
      <c r="PQD6" s="297"/>
      <c r="PQE6" s="297"/>
      <c r="PQF6" s="297"/>
      <c r="PQG6" s="297"/>
      <c r="PQH6" s="297"/>
      <c r="PQI6" s="297"/>
      <c r="PQJ6" s="297"/>
      <c r="PQK6" s="297"/>
      <c r="PQL6" s="297"/>
      <c r="PQM6" s="297"/>
      <c r="PQN6" s="297"/>
      <c r="PQO6" s="297"/>
      <c r="PQP6" s="297"/>
      <c r="PQQ6" s="297"/>
      <c r="PQR6" s="297"/>
      <c r="PQS6" s="297"/>
      <c r="PQT6" s="297"/>
      <c r="PQU6" s="297"/>
      <c r="PQV6" s="297"/>
      <c r="PQW6" s="297"/>
      <c r="PQX6" s="297"/>
      <c r="PQY6" s="297"/>
      <c r="PQZ6" s="297"/>
      <c r="PRA6" s="297"/>
      <c r="PRB6" s="297"/>
      <c r="PRC6" s="297"/>
      <c r="PRD6" s="297"/>
      <c r="PRE6" s="297"/>
      <c r="PRF6" s="297"/>
      <c r="PRG6" s="297"/>
      <c r="PRH6" s="297"/>
      <c r="PRI6" s="297"/>
      <c r="PRJ6" s="297"/>
      <c r="PRK6" s="297"/>
      <c r="PRL6" s="297"/>
      <c r="PRM6" s="297"/>
      <c r="PRN6" s="297"/>
      <c r="PRO6" s="297"/>
      <c r="PRP6" s="297"/>
      <c r="PRQ6" s="297"/>
      <c r="PRR6" s="297"/>
      <c r="PRS6" s="297"/>
      <c r="PRT6" s="297"/>
      <c r="PRU6" s="297"/>
      <c r="PRV6" s="297"/>
      <c r="PRW6" s="297"/>
      <c r="PRX6" s="297"/>
      <c r="PRY6" s="297"/>
      <c r="PRZ6" s="297"/>
      <c r="PSA6" s="297"/>
      <c r="PSB6" s="297"/>
      <c r="PSC6" s="297"/>
      <c r="PSD6" s="297"/>
      <c r="PSE6" s="297"/>
      <c r="PSF6" s="297"/>
      <c r="PSG6" s="297"/>
      <c r="PSH6" s="297"/>
      <c r="PSI6" s="297"/>
      <c r="PSJ6" s="297"/>
      <c r="PSK6" s="297"/>
      <c r="PSL6" s="297"/>
      <c r="PSM6" s="297"/>
      <c r="PSN6" s="297"/>
      <c r="PSO6" s="297"/>
      <c r="PSP6" s="297"/>
      <c r="PSQ6" s="297"/>
      <c r="PSR6" s="297"/>
      <c r="PSS6" s="297"/>
      <c r="PST6" s="297"/>
      <c r="PSU6" s="297"/>
      <c r="PSV6" s="297"/>
      <c r="PSW6" s="297"/>
      <c r="PSX6" s="297"/>
      <c r="PSY6" s="297"/>
      <c r="PSZ6" s="297"/>
      <c r="PTA6" s="297"/>
      <c r="PTB6" s="297"/>
      <c r="PTC6" s="297"/>
      <c r="PTD6" s="297"/>
      <c r="PTE6" s="297"/>
      <c r="PTF6" s="297"/>
      <c r="PTG6" s="297"/>
      <c r="PTH6" s="297"/>
      <c r="PTI6" s="297"/>
      <c r="PTJ6" s="297"/>
      <c r="PTK6" s="297"/>
      <c r="PTL6" s="297"/>
      <c r="PTM6" s="297"/>
      <c r="PTN6" s="297"/>
      <c r="PTO6" s="297"/>
      <c r="PTP6" s="297"/>
      <c r="PTQ6" s="297"/>
      <c r="PTR6" s="297"/>
      <c r="PTS6" s="297"/>
      <c r="PTT6" s="297"/>
      <c r="PTU6" s="297"/>
      <c r="PTV6" s="297"/>
      <c r="PTW6" s="297"/>
      <c r="PTX6" s="297"/>
      <c r="PTY6" s="297"/>
      <c r="PTZ6" s="297"/>
      <c r="PUA6" s="297"/>
      <c r="PUB6" s="297"/>
      <c r="PUC6" s="297"/>
      <c r="PUD6" s="297"/>
      <c r="PUE6" s="297"/>
      <c r="PUF6" s="297"/>
      <c r="PUG6" s="297"/>
      <c r="PUH6" s="297"/>
      <c r="PUI6" s="297"/>
      <c r="PUJ6" s="297"/>
      <c r="PUK6" s="297"/>
      <c r="PUL6" s="297"/>
      <c r="PUM6" s="297"/>
      <c r="PUN6" s="297"/>
      <c r="PUO6" s="297"/>
      <c r="PUP6" s="297"/>
      <c r="PUQ6" s="297"/>
      <c r="PUR6" s="297"/>
      <c r="PUS6" s="297"/>
      <c r="PUT6" s="297"/>
      <c r="PUU6" s="297"/>
      <c r="PUV6" s="297"/>
      <c r="PUW6" s="297"/>
      <c r="PUX6" s="297"/>
      <c r="PUY6" s="297"/>
      <c r="PUZ6" s="297"/>
      <c r="PVA6" s="297"/>
      <c r="PVB6" s="297"/>
      <c r="PVC6" s="297"/>
      <c r="PVD6" s="297"/>
      <c r="PVE6" s="297"/>
      <c r="PVF6" s="297"/>
      <c r="PVG6" s="297"/>
      <c r="PVH6" s="297"/>
      <c r="PVI6" s="297"/>
      <c r="PVJ6" s="297"/>
      <c r="PVK6" s="297"/>
      <c r="PVL6" s="297"/>
      <c r="PVM6" s="297"/>
      <c r="PVN6" s="297"/>
      <c r="PVO6" s="297"/>
      <c r="PVP6" s="297"/>
      <c r="PVQ6" s="297"/>
      <c r="PVR6" s="297"/>
      <c r="PVS6" s="297"/>
      <c r="PVT6" s="297"/>
      <c r="PVU6" s="297"/>
      <c r="PVV6" s="297"/>
      <c r="PVW6" s="297"/>
      <c r="PVX6" s="297"/>
      <c r="PVY6" s="297"/>
      <c r="PVZ6" s="297"/>
      <c r="PWA6" s="297"/>
      <c r="PWB6" s="297"/>
      <c r="PWC6" s="297"/>
      <c r="PWD6" s="297"/>
      <c r="PWE6" s="297"/>
      <c r="PWF6" s="297"/>
      <c r="PWG6" s="297"/>
      <c r="PWH6" s="297"/>
      <c r="PWI6" s="297"/>
      <c r="PWJ6" s="297"/>
      <c r="PWK6" s="297"/>
      <c r="PWL6" s="297"/>
      <c r="PWM6" s="297"/>
      <c r="PWN6" s="297"/>
      <c r="PWO6" s="297"/>
      <c r="PWP6" s="297"/>
      <c r="PWQ6" s="297"/>
      <c r="PWR6" s="297"/>
      <c r="PWS6" s="297"/>
      <c r="PWT6" s="297"/>
      <c r="PWU6" s="297"/>
      <c r="PWV6" s="297"/>
      <c r="PWW6" s="297"/>
      <c r="PWX6" s="297"/>
      <c r="PWY6" s="297"/>
      <c r="PWZ6" s="297"/>
      <c r="PXA6" s="297"/>
      <c r="PXB6" s="297"/>
      <c r="PXC6" s="297"/>
      <c r="PXD6" s="297"/>
      <c r="PXE6" s="297"/>
      <c r="PXF6" s="297"/>
      <c r="PXG6" s="297"/>
      <c r="PXH6" s="297"/>
      <c r="PXI6" s="297"/>
      <c r="PXJ6" s="297"/>
      <c r="PXK6" s="297"/>
      <c r="PXL6" s="297"/>
      <c r="PXM6" s="297"/>
      <c r="PXN6" s="297"/>
      <c r="PXO6" s="297"/>
      <c r="PXP6" s="297"/>
      <c r="PXQ6" s="297"/>
      <c r="PXR6" s="297"/>
      <c r="PXS6" s="297"/>
      <c r="PXT6" s="297"/>
      <c r="PXU6" s="297"/>
      <c r="PXV6" s="297"/>
      <c r="PXW6" s="297"/>
      <c r="PXX6" s="297"/>
      <c r="PXY6" s="297"/>
      <c r="PXZ6" s="297"/>
      <c r="PYA6" s="297"/>
      <c r="PYB6" s="297"/>
      <c r="PYC6" s="297"/>
      <c r="PYD6" s="297"/>
      <c r="PYE6" s="297"/>
      <c r="PYF6" s="297"/>
      <c r="PYG6" s="297"/>
      <c r="PYH6" s="297"/>
      <c r="PYI6" s="297"/>
      <c r="PYJ6" s="297"/>
      <c r="PYK6" s="297"/>
      <c r="PYL6" s="297"/>
      <c r="PYM6" s="297"/>
      <c r="PYN6" s="297"/>
      <c r="PYO6" s="297"/>
      <c r="PYP6" s="297"/>
      <c r="PYQ6" s="297"/>
      <c r="PYR6" s="297"/>
      <c r="PYS6" s="297"/>
      <c r="PYT6" s="297"/>
      <c r="PYU6" s="297"/>
      <c r="PYV6" s="297"/>
      <c r="PYW6" s="297"/>
      <c r="PYX6" s="297"/>
      <c r="PYY6" s="297"/>
      <c r="PYZ6" s="297"/>
      <c r="PZA6" s="297"/>
      <c r="PZB6" s="297"/>
      <c r="PZC6" s="297"/>
      <c r="PZD6" s="297"/>
      <c r="PZE6" s="297"/>
      <c r="PZF6" s="297"/>
      <c r="PZG6" s="297"/>
      <c r="PZH6" s="297"/>
      <c r="PZI6" s="297"/>
      <c r="PZJ6" s="297"/>
      <c r="PZK6" s="297"/>
      <c r="PZL6" s="297"/>
      <c r="PZM6" s="297"/>
      <c r="PZN6" s="297"/>
      <c r="PZO6" s="297"/>
      <c r="PZP6" s="297"/>
      <c r="PZQ6" s="297"/>
      <c r="PZR6" s="297"/>
      <c r="PZS6" s="297"/>
      <c r="PZT6" s="297"/>
      <c r="PZU6" s="297"/>
      <c r="PZV6" s="297"/>
      <c r="PZW6" s="297"/>
      <c r="PZX6" s="297"/>
      <c r="PZY6" s="297"/>
      <c r="PZZ6" s="297"/>
      <c r="QAA6" s="297"/>
      <c r="QAB6" s="297"/>
      <c r="QAC6" s="297"/>
      <c r="QAD6" s="297"/>
      <c r="QAE6" s="297"/>
      <c r="QAF6" s="297"/>
      <c r="QAG6" s="297"/>
      <c r="QAH6" s="297"/>
      <c r="QAI6" s="297"/>
      <c r="QAJ6" s="297"/>
      <c r="QAK6" s="297"/>
      <c r="QAL6" s="297"/>
      <c r="QAM6" s="297"/>
      <c r="QAN6" s="297"/>
      <c r="QAO6" s="297"/>
      <c r="QAP6" s="297"/>
      <c r="QAQ6" s="297"/>
      <c r="QAR6" s="297"/>
      <c r="QAS6" s="297"/>
      <c r="QAT6" s="297"/>
      <c r="QAU6" s="297"/>
      <c r="QAV6" s="297"/>
      <c r="QAW6" s="297"/>
      <c r="QAX6" s="297"/>
      <c r="QAY6" s="297"/>
      <c r="QAZ6" s="297"/>
      <c r="QBA6" s="297"/>
      <c r="QBB6" s="297"/>
      <c r="QBC6" s="297"/>
      <c r="QBD6" s="297"/>
      <c r="QBE6" s="297"/>
      <c r="QBF6" s="297"/>
      <c r="QBG6" s="297"/>
      <c r="QBH6" s="297"/>
      <c r="QBI6" s="297"/>
      <c r="QBJ6" s="297"/>
      <c r="QBK6" s="297"/>
      <c r="QBL6" s="297"/>
      <c r="QBM6" s="297"/>
      <c r="QBN6" s="297"/>
      <c r="QBO6" s="297"/>
      <c r="QBP6" s="297"/>
      <c r="QBQ6" s="297"/>
      <c r="QBR6" s="297"/>
      <c r="QBS6" s="297"/>
      <c r="QBT6" s="297"/>
      <c r="QBU6" s="297"/>
      <c r="QBV6" s="297"/>
      <c r="QBW6" s="297"/>
      <c r="QBX6" s="297"/>
      <c r="QBY6" s="297"/>
      <c r="QBZ6" s="297"/>
      <c r="QCA6" s="297"/>
      <c r="QCB6" s="297"/>
      <c r="QCC6" s="297"/>
      <c r="QCD6" s="297"/>
      <c r="QCE6" s="297"/>
      <c r="QCF6" s="297"/>
      <c r="QCG6" s="297"/>
      <c r="QCH6" s="297"/>
      <c r="QCI6" s="297"/>
      <c r="QCJ6" s="297"/>
      <c r="QCK6" s="297"/>
      <c r="QCL6" s="297"/>
      <c r="QCM6" s="297"/>
      <c r="QCN6" s="297"/>
      <c r="QCO6" s="297"/>
      <c r="QCP6" s="297"/>
      <c r="QCQ6" s="297"/>
      <c r="QCR6" s="297"/>
      <c r="QCS6" s="297"/>
      <c r="QCT6" s="297"/>
      <c r="QCU6" s="297"/>
      <c r="QCV6" s="297"/>
      <c r="QCW6" s="297"/>
      <c r="QCX6" s="297"/>
      <c r="QCY6" s="297"/>
      <c r="QCZ6" s="297"/>
      <c r="QDA6" s="297"/>
      <c r="QDB6" s="297"/>
      <c r="QDC6" s="297"/>
      <c r="QDD6" s="297"/>
      <c r="QDE6" s="297"/>
      <c r="QDF6" s="297"/>
      <c r="QDG6" s="297"/>
      <c r="QDH6" s="297"/>
      <c r="QDI6" s="297"/>
      <c r="QDJ6" s="297"/>
      <c r="QDK6" s="297"/>
      <c r="QDL6" s="297"/>
      <c r="QDM6" s="297"/>
      <c r="QDN6" s="297"/>
      <c r="QDO6" s="297"/>
      <c r="QDP6" s="297"/>
      <c r="QDQ6" s="297"/>
      <c r="QDR6" s="297"/>
      <c r="QDS6" s="297"/>
      <c r="QDT6" s="297"/>
      <c r="QDU6" s="297"/>
      <c r="QDV6" s="297"/>
      <c r="QDW6" s="297"/>
      <c r="QDX6" s="297"/>
      <c r="QDY6" s="297"/>
      <c r="QDZ6" s="297"/>
      <c r="QEA6" s="297"/>
      <c r="QEB6" s="297"/>
      <c r="QEC6" s="297"/>
      <c r="QED6" s="297"/>
      <c r="QEE6" s="297"/>
      <c r="QEF6" s="297"/>
      <c r="QEG6" s="297"/>
      <c r="QEH6" s="297"/>
      <c r="QEI6" s="297"/>
      <c r="QEJ6" s="297"/>
      <c r="QEK6" s="297"/>
      <c r="QEL6" s="297"/>
      <c r="QEM6" s="297"/>
      <c r="QEN6" s="297"/>
      <c r="QEO6" s="297"/>
      <c r="QEP6" s="297"/>
      <c r="QEQ6" s="297"/>
      <c r="QER6" s="297"/>
      <c r="QES6" s="297"/>
      <c r="QET6" s="297"/>
      <c r="QEU6" s="297"/>
      <c r="QEV6" s="297"/>
      <c r="QEW6" s="297"/>
      <c r="QEX6" s="297"/>
      <c r="QEY6" s="297"/>
      <c r="QEZ6" s="297"/>
      <c r="QFA6" s="297"/>
      <c r="QFB6" s="297"/>
      <c r="QFC6" s="297"/>
      <c r="QFD6" s="297"/>
      <c r="QFE6" s="297"/>
      <c r="QFF6" s="297"/>
      <c r="QFG6" s="297"/>
      <c r="QFH6" s="297"/>
      <c r="QFI6" s="297"/>
      <c r="QFJ6" s="297"/>
      <c r="QFK6" s="297"/>
      <c r="QFL6" s="297"/>
      <c r="QFM6" s="297"/>
      <c r="QFN6" s="297"/>
      <c r="QFO6" s="297"/>
      <c r="QFP6" s="297"/>
      <c r="QFQ6" s="297"/>
      <c r="QFR6" s="297"/>
      <c r="QFS6" s="297"/>
      <c r="QFT6" s="297"/>
      <c r="QFU6" s="297"/>
      <c r="QFV6" s="297"/>
      <c r="QFW6" s="297"/>
      <c r="QFX6" s="297"/>
      <c r="QFY6" s="297"/>
      <c r="QFZ6" s="297"/>
      <c r="QGA6" s="297"/>
      <c r="QGB6" s="297"/>
      <c r="QGC6" s="297"/>
      <c r="QGD6" s="297"/>
      <c r="QGE6" s="297"/>
      <c r="QGF6" s="297"/>
      <c r="QGG6" s="297"/>
      <c r="QGH6" s="297"/>
      <c r="QGI6" s="297"/>
      <c r="QGJ6" s="297"/>
      <c r="QGK6" s="297"/>
      <c r="QGL6" s="297"/>
      <c r="QGM6" s="297"/>
      <c r="QGN6" s="297"/>
      <c r="QGO6" s="297"/>
      <c r="QGP6" s="297"/>
      <c r="QGQ6" s="297"/>
      <c r="QGR6" s="297"/>
      <c r="QGS6" s="297"/>
      <c r="QGT6" s="297"/>
      <c r="QGU6" s="297"/>
      <c r="QGV6" s="297"/>
      <c r="QGW6" s="297"/>
      <c r="QGX6" s="297"/>
      <c r="QGY6" s="297"/>
      <c r="QGZ6" s="297"/>
      <c r="QHA6" s="297"/>
      <c r="QHB6" s="297"/>
      <c r="QHC6" s="297"/>
      <c r="QHD6" s="297"/>
      <c r="QHE6" s="297"/>
      <c r="QHF6" s="297"/>
      <c r="QHG6" s="297"/>
      <c r="QHH6" s="297"/>
      <c r="QHI6" s="297"/>
      <c r="QHJ6" s="297"/>
      <c r="QHK6" s="297"/>
      <c r="QHL6" s="297"/>
      <c r="QHM6" s="297"/>
      <c r="QHN6" s="297"/>
      <c r="QHO6" s="297"/>
      <c r="QHP6" s="297"/>
      <c r="QHQ6" s="297"/>
      <c r="QHR6" s="297"/>
      <c r="QHS6" s="297"/>
      <c r="QHT6" s="297"/>
      <c r="QHU6" s="297"/>
      <c r="QHV6" s="297"/>
      <c r="QHW6" s="297"/>
      <c r="QHX6" s="297"/>
      <c r="QHY6" s="297"/>
      <c r="QHZ6" s="297"/>
      <c r="QIA6" s="297"/>
      <c r="QIB6" s="297"/>
      <c r="QIC6" s="297"/>
      <c r="QID6" s="297"/>
      <c r="QIE6" s="297"/>
      <c r="QIF6" s="297"/>
      <c r="QIG6" s="297"/>
      <c r="QIH6" s="297"/>
      <c r="QII6" s="297"/>
      <c r="QIJ6" s="297"/>
      <c r="QIK6" s="297"/>
      <c r="QIL6" s="297"/>
      <c r="QIM6" s="297"/>
      <c r="QIN6" s="297"/>
      <c r="QIO6" s="297"/>
      <c r="QIP6" s="297"/>
      <c r="QIQ6" s="297"/>
      <c r="QIR6" s="297"/>
      <c r="QIS6" s="297"/>
      <c r="QIT6" s="297"/>
      <c r="QIU6" s="297"/>
      <c r="QIV6" s="297"/>
      <c r="QIW6" s="297"/>
      <c r="QIX6" s="297"/>
      <c r="QIY6" s="297"/>
      <c r="QIZ6" s="297"/>
      <c r="QJA6" s="297"/>
      <c r="QJB6" s="297"/>
      <c r="QJC6" s="297"/>
      <c r="QJD6" s="297"/>
      <c r="QJE6" s="297"/>
      <c r="QJF6" s="297"/>
      <c r="QJG6" s="297"/>
      <c r="QJH6" s="297"/>
      <c r="QJI6" s="297"/>
      <c r="QJJ6" s="297"/>
      <c r="QJK6" s="297"/>
      <c r="QJL6" s="297"/>
      <c r="QJM6" s="297"/>
      <c r="QJN6" s="297"/>
      <c r="QJO6" s="297"/>
      <c r="QJP6" s="297"/>
      <c r="QJQ6" s="297"/>
      <c r="QJR6" s="297"/>
      <c r="QJS6" s="297"/>
      <c r="QJT6" s="297"/>
      <c r="QJU6" s="297"/>
      <c r="QJV6" s="297"/>
      <c r="QJW6" s="297"/>
      <c r="QJX6" s="297"/>
      <c r="QJY6" s="297"/>
      <c r="QJZ6" s="297"/>
      <c r="QKA6" s="297"/>
      <c r="QKB6" s="297"/>
      <c r="QKC6" s="297"/>
      <c r="QKD6" s="297"/>
      <c r="QKE6" s="297"/>
      <c r="QKF6" s="297"/>
      <c r="QKG6" s="297"/>
      <c r="QKH6" s="297"/>
      <c r="QKI6" s="297"/>
      <c r="QKJ6" s="297"/>
      <c r="QKK6" s="297"/>
      <c r="QKL6" s="297"/>
      <c r="QKM6" s="297"/>
      <c r="QKN6" s="297"/>
      <c r="QKO6" s="297"/>
      <c r="QKP6" s="297"/>
      <c r="QKQ6" s="297"/>
      <c r="QKR6" s="297"/>
      <c r="QKS6" s="297"/>
      <c r="QKT6" s="297"/>
      <c r="QKU6" s="297"/>
      <c r="QKV6" s="297"/>
      <c r="QKW6" s="297"/>
      <c r="QKX6" s="297"/>
      <c r="QKY6" s="297"/>
      <c r="QKZ6" s="297"/>
      <c r="QLA6" s="297"/>
      <c r="QLB6" s="297"/>
      <c r="QLC6" s="297"/>
      <c r="QLD6" s="297"/>
      <c r="QLE6" s="297"/>
      <c r="QLF6" s="297"/>
      <c r="QLG6" s="297"/>
      <c r="QLH6" s="297"/>
      <c r="QLI6" s="297"/>
      <c r="QLJ6" s="297"/>
      <c r="QLK6" s="297"/>
      <c r="QLL6" s="297"/>
      <c r="QLM6" s="297"/>
      <c r="QLN6" s="297"/>
      <c r="QLO6" s="297"/>
      <c r="QLP6" s="297"/>
      <c r="QLQ6" s="297"/>
      <c r="QLR6" s="297"/>
      <c r="QLS6" s="297"/>
      <c r="QLT6" s="297"/>
      <c r="QLU6" s="297"/>
      <c r="QLV6" s="297"/>
      <c r="QLW6" s="297"/>
      <c r="QLX6" s="297"/>
      <c r="QLY6" s="297"/>
      <c r="QLZ6" s="297"/>
      <c r="QMA6" s="297"/>
      <c r="QMB6" s="297"/>
      <c r="QMC6" s="297"/>
      <c r="QMD6" s="297"/>
      <c r="QME6" s="297"/>
      <c r="QMF6" s="297"/>
      <c r="QMG6" s="297"/>
      <c r="QMH6" s="297"/>
      <c r="QMI6" s="297"/>
      <c r="QMJ6" s="297"/>
      <c r="QMK6" s="297"/>
      <c r="QML6" s="297"/>
      <c r="QMM6" s="297"/>
      <c r="QMN6" s="297"/>
      <c r="QMO6" s="297"/>
      <c r="QMP6" s="297"/>
      <c r="QMQ6" s="297"/>
      <c r="QMR6" s="297"/>
      <c r="QMS6" s="297"/>
      <c r="QMT6" s="297"/>
      <c r="QMU6" s="297"/>
      <c r="QMV6" s="297"/>
      <c r="QMW6" s="297"/>
      <c r="QMX6" s="297"/>
      <c r="QMY6" s="297"/>
      <c r="QMZ6" s="297"/>
      <c r="QNA6" s="297"/>
      <c r="QNB6" s="297"/>
      <c r="QNC6" s="297"/>
      <c r="QND6" s="297"/>
      <c r="QNE6" s="297"/>
      <c r="QNF6" s="297"/>
      <c r="QNG6" s="297"/>
      <c r="QNH6" s="297"/>
      <c r="QNI6" s="297"/>
      <c r="QNJ6" s="297"/>
      <c r="QNK6" s="297"/>
      <c r="QNL6" s="297"/>
      <c r="QNM6" s="297"/>
      <c r="QNN6" s="297"/>
      <c r="QNO6" s="297"/>
      <c r="QNP6" s="297"/>
      <c r="QNQ6" s="297"/>
      <c r="QNR6" s="297"/>
      <c r="QNS6" s="297"/>
      <c r="QNT6" s="297"/>
      <c r="QNU6" s="297"/>
      <c r="QNV6" s="297"/>
      <c r="QNW6" s="297"/>
      <c r="QNX6" s="297"/>
      <c r="QNY6" s="297"/>
      <c r="QNZ6" s="297"/>
      <c r="QOA6" s="297"/>
      <c r="QOB6" s="297"/>
      <c r="QOC6" s="297"/>
      <c r="QOD6" s="297"/>
      <c r="QOE6" s="297"/>
      <c r="QOF6" s="297"/>
      <c r="QOG6" s="297"/>
      <c r="QOH6" s="297"/>
      <c r="QOI6" s="297"/>
      <c r="QOJ6" s="297"/>
      <c r="QOK6" s="297"/>
      <c r="QOL6" s="297"/>
      <c r="QOM6" s="297"/>
      <c r="QON6" s="297"/>
      <c r="QOO6" s="297"/>
      <c r="QOP6" s="297"/>
      <c r="QOQ6" s="297"/>
      <c r="QOR6" s="297"/>
      <c r="QOS6" s="297"/>
      <c r="QOT6" s="297"/>
      <c r="QOU6" s="297"/>
      <c r="QOV6" s="297"/>
      <c r="QOW6" s="297"/>
      <c r="QOX6" s="297"/>
      <c r="QOY6" s="297"/>
      <c r="QOZ6" s="297"/>
      <c r="QPA6" s="297"/>
      <c r="QPB6" s="297"/>
      <c r="QPC6" s="297"/>
      <c r="QPD6" s="297"/>
      <c r="QPE6" s="297"/>
      <c r="QPF6" s="297"/>
      <c r="QPG6" s="297"/>
      <c r="QPH6" s="297"/>
      <c r="QPI6" s="297"/>
      <c r="QPJ6" s="297"/>
      <c r="QPK6" s="297"/>
      <c r="QPL6" s="297"/>
      <c r="QPM6" s="297"/>
      <c r="QPN6" s="297"/>
      <c r="QPO6" s="297"/>
      <c r="QPP6" s="297"/>
      <c r="QPQ6" s="297"/>
      <c r="QPR6" s="297"/>
      <c r="QPS6" s="297"/>
      <c r="QPT6" s="297"/>
      <c r="QPU6" s="297"/>
      <c r="QPV6" s="297"/>
      <c r="QPW6" s="297"/>
      <c r="QPX6" s="297"/>
      <c r="QPY6" s="297"/>
      <c r="QPZ6" s="297"/>
      <c r="QQA6" s="297"/>
      <c r="QQB6" s="297"/>
      <c r="QQC6" s="297"/>
      <c r="QQD6" s="297"/>
      <c r="QQE6" s="297"/>
      <c r="QQF6" s="297"/>
      <c r="QQG6" s="297"/>
      <c r="QQH6" s="297"/>
      <c r="QQI6" s="297"/>
      <c r="QQJ6" s="297"/>
      <c r="QQK6" s="297"/>
      <c r="QQL6" s="297"/>
      <c r="QQM6" s="297"/>
      <c r="QQN6" s="297"/>
      <c r="QQO6" s="297"/>
      <c r="QQP6" s="297"/>
      <c r="QQQ6" s="297"/>
      <c r="QQR6" s="297"/>
      <c r="QQS6" s="297"/>
      <c r="QQT6" s="297"/>
      <c r="QQU6" s="297"/>
      <c r="QQV6" s="297"/>
      <c r="QQW6" s="297"/>
      <c r="QQX6" s="297"/>
      <c r="QQY6" s="297"/>
      <c r="QQZ6" s="297"/>
      <c r="QRA6" s="297"/>
      <c r="QRB6" s="297"/>
      <c r="QRC6" s="297"/>
      <c r="QRD6" s="297"/>
      <c r="QRE6" s="297"/>
      <c r="QRF6" s="297"/>
      <c r="QRG6" s="297"/>
      <c r="QRH6" s="297"/>
      <c r="QRI6" s="297"/>
      <c r="QRJ6" s="297"/>
      <c r="QRK6" s="297"/>
      <c r="QRL6" s="297"/>
      <c r="QRM6" s="297"/>
      <c r="QRN6" s="297"/>
      <c r="QRO6" s="297"/>
      <c r="QRP6" s="297"/>
      <c r="QRQ6" s="297"/>
      <c r="QRR6" s="297"/>
      <c r="QRS6" s="297"/>
      <c r="QRT6" s="297"/>
      <c r="QRU6" s="297"/>
      <c r="QRV6" s="297"/>
      <c r="QRW6" s="297"/>
      <c r="QRX6" s="297"/>
      <c r="QRY6" s="297"/>
      <c r="QRZ6" s="297"/>
      <c r="QSA6" s="297"/>
      <c r="QSB6" s="297"/>
      <c r="QSC6" s="297"/>
      <c r="QSD6" s="297"/>
      <c r="QSE6" s="297"/>
      <c r="QSF6" s="297"/>
      <c r="QSG6" s="297"/>
      <c r="QSH6" s="297"/>
      <c r="QSI6" s="297"/>
      <c r="QSJ6" s="297"/>
      <c r="QSK6" s="297"/>
      <c r="QSL6" s="297"/>
      <c r="QSM6" s="297"/>
      <c r="QSN6" s="297"/>
      <c r="QSO6" s="297"/>
      <c r="QSP6" s="297"/>
      <c r="QSQ6" s="297"/>
      <c r="QSR6" s="297"/>
      <c r="QSS6" s="297"/>
      <c r="QST6" s="297"/>
      <c r="QSU6" s="297"/>
      <c r="QSV6" s="297"/>
      <c r="QSW6" s="297"/>
      <c r="QSX6" s="297"/>
      <c r="QSY6" s="297"/>
      <c r="QSZ6" s="297"/>
      <c r="QTA6" s="297"/>
      <c r="QTB6" s="297"/>
      <c r="QTC6" s="297"/>
      <c r="QTD6" s="297"/>
      <c r="QTE6" s="297"/>
      <c r="QTF6" s="297"/>
      <c r="QTG6" s="297"/>
      <c r="QTH6" s="297"/>
      <c r="QTI6" s="297"/>
      <c r="QTJ6" s="297"/>
      <c r="QTK6" s="297"/>
      <c r="QTL6" s="297"/>
      <c r="QTM6" s="297"/>
      <c r="QTN6" s="297"/>
      <c r="QTO6" s="297"/>
      <c r="QTP6" s="297"/>
      <c r="QTQ6" s="297"/>
      <c r="QTR6" s="297"/>
      <c r="QTS6" s="297"/>
      <c r="QTT6" s="297"/>
      <c r="QTU6" s="297"/>
      <c r="QTV6" s="297"/>
      <c r="QTW6" s="297"/>
      <c r="QTX6" s="297"/>
      <c r="QTY6" s="297"/>
      <c r="QTZ6" s="297"/>
      <c r="QUA6" s="297"/>
      <c r="QUB6" s="297"/>
      <c r="QUC6" s="297"/>
      <c r="QUD6" s="297"/>
      <c r="QUE6" s="297"/>
      <c r="QUF6" s="297"/>
      <c r="QUG6" s="297"/>
      <c r="QUH6" s="297"/>
      <c r="QUI6" s="297"/>
      <c r="QUJ6" s="297"/>
      <c r="QUK6" s="297"/>
      <c r="QUL6" s="297"/>
      <c r="QUM6" s="297"/>
      <c r="QUN6" s="297"/>
      <c r="QUO6" s="297"/>
      <c r="QUP6" s="297"/>
      <c r="QUQ6" s="297"/>
      <c r="QUR6" s="297"/>
      <c r="QUS6" s="297"/>
      <c r="QUT6" s="297"/>
      <c r="QUU6" s="297"/>
      <c r="QUV6" s="297"/>
      <c r="QUW6" s="297"/>
      <c r="QUX6" s="297"/>
      <c r="QUY6" s="297"/>
      <c r="QUZ6" s="297"/>
      <c r="QVA6" s="297"/>
      <c r="QVB6" s="297"/>
      <c r="QVC6" s="297"/>
      <c r="QVD6" s="297"/>
      <c r="QVE6" s="297"/>
      <c r="QVF6" s="297"/>
      <c r="QVG6" s="297"/>
      <c r="QVH6" s="297"/>
      <c r="QVI6" s="297"/>
      <c r="QVJ6" s="297"/>
      <c r="QVK6" s="297"/>
      <c r="QVL6" s="297"/>
      <c r="QVM6" s="297"/>
      <c r="QVN6" s="297"/>
      <c r="QVO6" s="297"/>
      <c r="QVP6" s="297"/>
      <c r="QVQ6" s="297"/>
      <c r="QVR6" s="297"/>
      <c r="QVS6" s="297"/>
      <c r="QVT6" s="297"/>
      <c r="QVU6" s="297"/>
      <c r="QVV6" s="297"/>
      <c r="QVW6" s="297"/>
      <c r="QVX6" s="297"/>
      <c r="QVY6" s="297"/>
      <c r="QVZ6" s="297"/>
      <c r="QWA6" s="297"/>
      <c r="QWB6" s="297"/>
      <c r="QWC6" s="297"/>
      <c r="QWD6" s="297"/>
      <c r="QWE6" s="297"/>
      <c r="QWF6" s="297"/>
      <c r="QWG6" s="297"/>
      <c r="QWH6" s="297"/>
      <c r="QWI6" s="297"/>
      <c r="QWJ6" s="297"/>
      <c r="QWK6" s="297"/>
      <c r="QWL6" s="297"/>
      <c r="QWM6" s="297"/>
      <c r="QWN6" s="297"/>
      <c r="QWO6" s="297"/>
      <c r="QWP6" s="297"/>
      <c r="QWQ6" s="297"/>
      <c r="QWR6" s="297"/>
      <c r="QWS6" s="297"/>
      <c r="QWT6" s="297"/>
      <c r="QWU6" s="297"/>
      <c r="QWV6" s="297"/>
      <c r="QWW6" s="297"/>
      <c r="QWX6" s="297"/>
      <c r="QWY6" s="297"/>
      <c r="QWZ6" s="297"/>
      <c r="QXA6" s="297"/>
      <c r="QXB6" s="297"/>
      <c r="QXC6" s="297"/>
      <c r="QXD6" s="297"/>
      <c r="QXE6" s="297"/>
      <c r="QXF6" s="297"/>
      <c r="QXG6" s="297"/>
      <c r="QXH6" s="297"/>
      <c r="QXI6" s="297"/>
      <c r="QXJ6" s="297"/>
      <c r="QXK6" s="297"/>
      <c r="QXL6" s="297"/>
      <c r="QXM6" s="297"/>
      <c r="QXN6" s="297"/>
      <c r="QXO6" s="297"/>
      <c r="QXP6" s="297"/>
      <c r="QXQ6" s="297"/>
      <c r="QXR6" s="297"/>
      <c r="QXS6" s="297"/>
      <c r="QXT6" s="297"/>
      <c r="QXU6" s="297"/>
      <c r="QXV6" s="297"/>
      <c r="QXW6" s="297"/>
      <c r="QXX6" s="297"/>
      <c r="QXY6" s="297"/>
      <c r="QXZ6" s="297"/>
      <c r="QYA6" s="297"/>
      <c r="QYB6" s="297"/>
      <c r="QYC6" s="297"/>
      <c r="QYD6" s="297"/>
      <c r="QYE6" s="297"/>
      <c r="QYF6" s="297"/>
      <c r="QYG6" s="297"/>
      <c r="QYH6" s="297"/>
      <c r="QYI6" s="297"/>
      <c r="QYJ6" s="297"/>
      <c r="QYK6" s="297"/>
      <c r="QYL6" s="297"/>
      <c r="QYM6" s="297"/>
      <c r="QYN6" s="297"/>
      <c r="QYO6" s="297"/>
      <c r="QYP6" s="297"/>
      <c r="QYQ6" s="297"/>
      <c r="QYR6" s="297"/>
      <c r="QYS6" s="297"/>
      <c r="QYT6" s="297"/>
      <c r="QYU6" s="297"/>
      <c r="QYV6" s="297"/>
      <c r="QYW6" s="297"/>
      <c r="QYX6" s="297"/>
      <c r="QYY6" s="297"/>
      <c r="QYZ6" s="297"/>
      <c r="QZA6" s="297"/>
      <c r="QZB6" s="297"/>
      <c r="QZC6" s="297"/>
      <c r="QZD6" s="297"/>
      <c r="QZE6" s="297"/>
      <c r="QZF6" s="297"/>
      <c r="QZG6" s="297"/>
      <c r="QZH6" s="297"/>
      <c r="QZI6" s="297"/>
      <c r="QZJ6" s="297"/>
      <c r="QZK6" s="297"/>
      <c r="QZL6" s="297"/>
      <c r="QZM6" s="297"/>
      <c r="QZN6" s="297"/>
      <c r="QZO6" s="297"/>
      <c r="QZP6" s="297"/>
      <c r="QZQ6" s="297"/>
      <c r="QZR6" s="297"/>
      <c r="QZS6" s="297"/>
      <c r="QZT6" s="297"/>
      <c r="QZU6" s="297"/>
      <c r="QZV6" s="297"/>
      <c r="QZW6" s="297"/>
      <c r="QZX6" s="297"/>
      <c r="QZY6" s="297"/>
      <c r="QZZ6" s="297"/>
      <c r="RAA6" s="297"/>
      <c r="RAB6" s="297"/>
      <c r="RAC6" s="297"/>
      <c r="RAD6" s="297"/>
      <c r="RAE6" s="297"/>
      <c r="RAF6" s="297"/>
      <c r="RAG6" s="297"/>
      <c r="RAH6" s="297"/>
      <c r="RAI6" s="297"/>
      <c r="RAJ6" s="297"/>
      <c r="RAK6" s="297"/>
      <c r="RAL6" s="297"/>
      <c r="RAM6" s="297"/>
      <c r="RAN6" s="297"/>
      <c r="RAO6" s="297"/>
      <c r="RAP6" s="297"/>
      <c r="RAQ6" s="297"/>
      <c r="RAR6" s="297"/>
      <c r="RAS6" s="297"/>
      <c r="RAT6" s="297"/>
      <c r="RAU6" s="297"/>
      <c r="RAV6" s="297"/>
      <c r="RAW6" s="297"/>
      <c r="RAX6" s="297"/>
      <c r="RAY6" s="297"/>
      <c r="RAZ6" s="297"/>
      <c r="RBA6" s="297"/>
      <c r="RBB6" s="297"/>
      <c r="RBC6" s="297"/>
      <c r="RBD6" s="297"/>
      <c r="RBE6" s="297"/>
      <c r="RBF6" s="297"/>
      <c r="RBG6" s="297"/>
      <c r="RBH6" s="297"/>
      <c r="RBI6" s="297"/>
      <c r="RBJ6" s="297"/>
      <c r="RBK6" s="297"/>
      <c r="RBL6" s="297"/>
      <c r="RBM6" s="297"/>
      <c r="RBN6" s="297"/>
      <c r="RBO6" s="297"/>
      <c r="RBP6" s="297"/>
      <c r="RBQ6" s="297"/>
      <c r="RBR6" s="297"/>
      <c r="RBS6" s="297"/>
      <c r="RBT6" s="297"/>
      <c r="RBU6" s="297"/>
      <c r="RBV6" s="297"/>
      <c r="RBW6" s="297"/>
      <c r="RBX6" s="297"/>
      <c r="RBY6" s="297"/>
      <c r="RBZ6" s="297"/>
      <c r="RCA6" s="297"/>
      <c r="RCB6" s="297"/>
      <c r="RCC6" s="297"/>
      <c r="RCD6" s="297"/>
      <c r="RCE6" s="297"/>
      <c r="RCF6" s="297"/>
      <c r="RCG6" s="297"/>
      <c r="RCH6" s="297"/>
      <c r="RCI6" s="297"/>
      <c r="RCJ6" s="297"/>
      <c r="RCK6" s="297"/>
      <c r="RCL6" s="297"/>
      <c r="RCM6" s="297"/>
      <c r="RCN6" s="297"/>
      <c r="RCO6" s="297"/>
      <c r="RCP6" s="297"/>
      <c r="RCQ6" s="297"/>
      <c r="RCR6" s="297"/>
      <c r="RCS6" s="297"/>
      <c r="RCT6" s="297"/>
      <c r="RCU6" s="297"/>
      <c r="RCV6" s="297"/>
      <c r="RCW6" s="297"/>
      <c r="RCX6" s="297"/>
      <c r="RCY6" s="297"/>
      <c r="RCZ6" s="297"/>
      <c r="RDA6" s="297"/>
      <c r="RDB6" s="297"/>
      <c r="RDC6" s="297"/>
      <c r="RDD6" s="297"/>
      <c r="RDE6" s="297"/>
      <c r="RDF6" s="297"/>
      <c r="RDG6" s="297"/>
      <c r="RDH6" s="297"/>
      <c r="RDI6" s="297"/>
      <c r="RDJ6" s="297"/>
      <c r="RDK6" s="297"/>
      <c r="RDL6" s="297"/>
      <c r="RDM6" s="297"/>
      <c r="RDN6" s="297"/>
      <c r="RDO6" s="297"/>
      <c r="RDP6" s="297"/>
      <c r="RDQ6" s="297"/>
      <c r="RDR6" s="297"/>
      <c r="RDS6" s="297"/>
      <c r="RDT6" s="297"/>
      <c r="RDU6" s="297"/>
      <c r="RDV6" s="297"/>
      <c r="RDW6" s="297"/>
      <c r="RDX6" s="297"/>
      <c r="RDY6" s="297"/>
      <c r="RDZ6" s="297"/>
      <c r="REA6" s="297"/>
      <c r="REB6" s="297"/>
      <c r="REC6" s="297"/>
      <c r="RED6" s="297"/>
      <c r="REE6" s="297"/>
      <c r="REF6" s="297"/>
      <c r="REG6" s="297"/>
      <c r="REH6" s="297"/>
      <c r="REI6" s="297"/>
      <c r="REJ6" s="297"/>
      <c r="REK6" s="297"/>
      <c r="REL6" s="297"/>
      <c r="REM6" s="297"/>
      <c r="REN6" s="297"/>
      <c r="REO6" s="297"/>
      <c r="REP6" s="297"/>
      <c r="REQ6" s="297"/>
      <c r="RER6" s="297"/>
      <c r="RES6" s="297"/>
      <c r="RET6" s="297"/>
      <c r="REU6" s="297"/>
      <c r="REV6" s="297"/>
      <c r="REW6" s="297"/>
      <c r="REX6" s="297"/>
      <c r="REY6" s="297"/>
      <c r="REZ6" s="297"/>
      <c r="RFA6" s="297"/>
      <c r="RFB6" s="297"/>
      <c r="RFC6" s="297"/>
      <c r="RFD6" s="297"/>
      <c r="RFE6" s="297"/>
      <c r="RFF6" s="297"/>
      <c r="RFG6" s="297"/>
      <c r="RFH6" s="297"/>
      <c r="RFI6" s="297"/>
      <c r="RFJ6" s="297"/>
      <c r="RFK6" s="297"/>
      <c r="RFL6" s="297"/>
      <c r="RFM6" s="297"/>
      <c r="RFN6" s="297"/>
      <c r="RFO6" s="297"/>
      <c r="RFP6" s="297"/>
      <c r="RFQ6" s="297"/>
      <c r="RFR6" s="297"/>
      <c r="RFS6" s="297"/>
      <c r="RFT6" s="297"/>
      <c r="RFU6" s="297"/>
      <c r="RFV6" s="297"/>
      <c r="RFW6" s="297"/>
      <c r="RFX6" s="297"/>
      <c r="RFY6" s="297"/>
      <c r="RFZ6" s="297"/>
      <c r="RGA6" s="297"/>
      <c r="RGB6" s="297"/>
      <c r="RGC6" s="297"/>
      <c r="RGD6" s="297"/>
      <c r="RGE6" s="297"/>
      <c r="RGF6" s="297"/>
      <c r="RGG6" s="297"/>
      <c r="RGH6" s="297"/>
      <c r="RGI6" s="297"/>
      <c r="RGJ6" s="297"/>
      <c r="RGK6" s="297"/>
      <c r="RGL6" s="297"/>
      <c r="RGM6" s="297"/>
      <c r="RGN6" s="297"/>
      <c r="RGO6" s="297"/>
      <c r="RGP6" s="297"/>
      <c r="RGQ6" s="297"/>
      <c r="RGR6" s="297"/>
      <c r="RGS6" s="297"/>
      <c r="RGT6" s="297"/>
      <c r="RGU6" s="297"/>
      <c r="RGV6" s="297"/>
      <c r="RGW6" s="297"/>
      <c r="RGX6" s="297"/>
      <c r="RGY6" s="297"/>
      <c r="RGZ6" s="297"/>
      <c r="RHA6" s="297"/>
      <c r="RHB6" s="297"/>
      <c r="RHC6" s="297"/>
      <c r="RHD6" s="297"/>
      <c r="RHE6" s="297"/>
      <c r="RHF6" s="297"/>
      <c r="RHG6" s="297"/>
      <c r="RHH6" s="297"/>
      <c r="RHI6" s="297"/>
      <c r="RHJ6" s="297"/>
      <c r="RHK6" s="297"/>
      <c r="RHL6" s="297"/>
      <c r="RHM6" s="297"/>
      <c r="RHN6" s="297"/>
      <c r="RHO6" s="297"/>
      <c r="RHP6" s="297"/>
      <c r="RHQ6" s="297"/>
      <c r="RHR6" s="297"/>
      <c r="RHS6" s="297"/>
      <c r="RHT6" s="297"/>
      <c r="RHU6" s="297"/>
      <c r="RHV6" s="297"/>
      <c r="RHW6" s="297"/>
      <c r="RHX6" s="297"/>
      <c r="RHY6" s="297"/>
      <c r="RHZ6" s="297"/>
      <c r="RIA6" s="297"/>
      <c r="RIB6" s="297"/>
      <c r="RIC6" s="297"/>
      <c r="RID6" s="297"/>
      <c r="RIE6" s="297"/>
      <c r="RIF6" s="297"/>
      <c r="RIG6" s="297"/>
      <c r="RIH6" s="297"/>
      <c r="RII6" s="297"/>
      <c r="RIJ6" s="297"/>
      <c r="RIK6" s="297"/>
      <c r="RIL6" s="297"/>
      <c r="RIM6" s="297"/>
      <c r="RIN6" s="297"/>
      <c r="RIO6" s="297"/>
      <c r="RIP6" s="297"/>
      <c r="RIQ6" s="297"/>
      <c r="RIR6" s="297"/>
      <c r="RIS6" s="297"/>
      <c r="RIT6" s="297"/>
      <c r="RIU6" s="297"/>
      <c r="RIV6" s="297"/>
      <c r="RIW6" s="297"/>
      <c r="RIX6" s="297"/>
      <c r="RIY6" s="297"/>
      <c r="RIZ6" s="297"/>
      <c r="RJA6" s="297"/>
      <c r="RJB6" s="297"/>
      <c r="RJC6" s="297"/>
      <c r="RJD6" s="297"/>
      <c r="RJE6" s="297"/>
      <c r="RJF6" s="297"/>
      <c r="RJG6" s="297"/>
      <c r="RJH6" s="297"/>
      <c r="RJI6" s="297"/>
      <c r="RJJ6" s="297"/>
      <c r="RJK6" s="297"/>
      <c r="RJL6" s="297"/>
      <c r="RJM6" s="297"/>
      <c r="RJN6" s="297"/>
      <c r="RJO6" s="297"/>
      <c r="RJP6" s="297"/>
      <c r="RJQ6" s="297"/>
      <c r="RJR6" s="297"/>
      <c r="RJS6" s="297"/>
      <c r="RJT6" s="297"/>
      <c r="RJU6" s="297"/>
      <c r="RJV6" s="297"/>
      <c r="RJW6" s="297"/>
      <c r="RJX6" s="297"/>
      <c r="RJY6" s="297"/>
      <c r="RJZ6" s="297"/>
      <c r="RKA6" s="297"/>
      <c r="RKB6" s="297"/>
      <c r="RKC6" s="297"/>
      <c r="RKD6" s="297"/>
      <c r="RKE6" s="297"/>
      <c r="RKF6" s="297"/>
      <c r="RKG6" s="297"/>
      <c r="RKH6" s="297"/>
      <c r="RKI6" s="297"/>
      <c r="RKJ6" s="297"/>
      <c r="RKK6" s="297"/>
      <c r="RKL6" s="297"/>
      <c r="RKM6" s="297"/>
      <c r="RKN6" s="297"/>
      <c r="RKO6" s="297"/>
      <c r="RKP6" s="297"/>
      <c r="RKQ6" s="297"/>
      <c r="RKR6" s="297"/>
      <c r="RKS6" s="297"/>
      <c r="RKT6" s="297"/>
      <c r="RKU6" s="297"/>
      <c r="RKV6" s="297"/>
      <c r="RKW6" s="297"/>
      <c r="RKX6" s="297"/>
      <c r="RKY6" s="297"/>
      <c r="RKZ6" s="297"/>
      <c r="RLA6" s="297"/>
      <c r="RLB6" s="297"/>
      <c r="RLC6" s="297"/>
      <c r="RLD6" s="297"/>
      <c r="RLE6" s="297"/>
      <c r="RLF6" s="297"/>
      <c r="RLG6" s="297"/>
      <c r="RLH6" s="297"/>
      <c r="RLI6" s="297"/>
      <c r="RLJ6" s="297"/>
      <c r="RLK6" s="297"/>
      <c r="RLL6" s="297"/>
      <c r="RLM6" s="297"/>
      <c r="RLN6" s="297"/>
      <c r="RLO6" s="297"/>
      <c r="RLP6" s="297"/>
      <c r="RLQ6" s="297"/>
      <c r="RLR6" s="297"/>
      <c r="RLS6" s="297"/>
      <c r="RLT6" s="297"/>
      <c r="RLU6" s="297"/>
      <c r="RLV6" s="297"/>
      <c r="RLW6" s="297"/>
      <c r="RLX6" s="297"/>
      <c r="RLY6" s="297"/>
      <c r="RLZ6" s="297"/>
      <c r="RMA6" s="297"/>
      <c r="RMB6" s="297"/>
      <c r="RMC6" s="297"/>
      <c r="RMD6" s="297"/>
      <c r="RME6" s="297"/>
      <c r="RMF6" s="297"/>
      <c r="RMG6" s="297"/>
      <c r="RMH6" s="297"/>
      <c r="RMI6" s="297"/>
      <c r="RMJ6" s="297"/>
      <c r="RMK6" s="297"/>
      <c r="RML6" s="297"/>
      <c r="RMM6" s="297"/>
      <c r="RMN6" s="297"/>
      <c r="RMO6" s="297"/>
      <c r="RMP6" s="297"/>
      <c r="RMQ6" s="297"/>
      <c r="RMR6" s="297"/>
      <c r="RMS6" s="297"/>
      <c r="RMT6" s="297"/>
      <c r="RMU6" s="297"/>
      <c r="RMV6" s="297"/>
      <c r="RMW6" s="297"/>
      <c r="RMX6" s="297"/>
      <c r="RMY6" s="297"/>
      <c r="RMZ6" s="297"/>
      <c r="RNA6" s="297"/>
      <c r="RNB6" s="297"/>
      <c r="RNC6" s="297"/>
      <c r="RND6" s="297"/>
      <c r="RNE6" s="297"/>
      <c r="RNF6" s="297"/>
      <c r="RNG6" s="297"/>
      <c r="RNH6" s="297"/>
      <c r="RNI6" s="297"/>
      <c r="RNJ6" s="297"/>
      <c r="RNK6" s="297"/>
      <c r="RNL6" s="297"/>
      <c r="RNM6" s="297"/>
      <c r="RNN6" s="297"/>
      <c r="RNO6" s="297"/>
      <c r="RNP6" s="297"/>
      <c r="RNQ6" s="297"/>
      <c r="RNR6" s="297"/>
      <c r="RNS6" s="297"/>
      <c r="RNT6" s="297"/>
      <c r="RNU6" s="297"/>
      <c r="RNV6" s="297"/>
      <c r="RNW6" s="297"/>
      <c r="RNX6" s="297"/>
      <c r="RNY6" s="297"/>
      <c r="RNZ6" s="297"/>
      <c r="ROA6" s="297"/>
      <c r="ROB6" s="297"/>
      <c r="ROC6" s="297"/>
      <c r="ROD6" s="297"/>
      <c r="ROE6" s="297"/>
      <c r="ROF6" s="297"/>
      <c r="ROG6" s="297"/>
      <c r="ROH6" s="297"/>
      <c r="ROI6" s="297"/>
      <c r="ROJ6" s="297"/>
      <c r="ROK6" s="297"/>
      <c r="ROL6" s="297"/>
      <c r="ROM6" s="297"/>
      <c r="RON6" s="297"/>
      <c r="ROO6" s="297"/>
      <c r="ROP6" s="297"/>
      <c r="ROQ6" s="297"/>
      <c r="ROR6" s="297"/>
      <c r="ROS6" s="297"/>
      <c r="ROT6" s="297"/>
      <c r="ROU6" s="297"/>
      <c r="ROV6" s="297"/>
      <c r="ROW6" s="297"/>
      <c r="ROX6" s="297"/>
      <c r="ROY6" s="297"/>
      <c r="ROZ6" s="297"/>
      <c r="RPA6" s="297"/>
      <c r="RPB6" s="297"/>
      <c r="RPC6" s="297"/>
      <c r="RPD6" s="297"/>
      <c r="RPE6" s="297"/>
      <c r="RPF6" s="297"/>
      <c r="RPG6" s="297"/>
      <c r="RPH6" s="297"/>
      <c r="RPI6" s="297"/>
      <c r="RPJ6" s="297"/>
      <c r="RPK6" s="297"/>
      <c r="RPL6" s="297"/>
      <c r="RPM6" s="297"/>
      <c r="RPN6" s="297"/>
      <c r="RPO6" s="297"/>
      <c r="RPP6" s="297"/>
      <c r="RPQ6" s="297"/>
      <c r="RPR6" s="297"/>
      <c r="RPS6" s="297"/>
      <c r="RPT6" s="297"/>
      <c r="RPU6" s="297"/>
      <c r="RPV6" s="297"/>
      <c r="RPW6" s="297"/>
      <c r="RPX6" s="297"/>
      <c r="RPY6" s="297"/>
      <c r="RPZ6" s="297"/>
      <c r="RQA6" s="297"/>
      <c r="RQB6" s="297"/>
      <c r="RQC6" s="297"/>
      <c r="RQD6" s="297"/>
      <c r="RQE6" s="297"/>
      <c r="RQF6" s="297"/>
      <c r="RQG6" s="297"/>
      <c r="RQH6" s="297"/>
      <c r="RQI6" s="297"/>
      <c r="RQJ6" s="297"/>
      <c r="RQK6" s="297"/>
      <c r="RQL6" s="297"/>
      <c r="RQM6" s="297"/>
      <c r="RQN6" s="297"/>
      <c r="RQO6" s="297"/>
      <c r="RQP6" s="297"/>
      <c r="RQQ6" s="297"/>
      <c r="RQR6" s="297"/>
      <c r="RQS6" s="297"/>
      <c r="RQT6" s="297"/>
      <c r="RQU6" s="297"/>
      <c r="RQV6" s="297"/>
      <c r="RQW6" s="297"/>
      <c r="RQX6" s="297"/>
      <c r="RQY6" s="297"/>
      <c r="RQZ6" s="297"/>
      <c r="RRA6" s="297"/>
      <c r="RRB6" s="297"/>
      <c r="RRC6" s="297"/>
      <c r="RRD6" s="297"/>
      <c r="RRE6" s="297"/>
      <c r="RRF6" s="297"/>
      <c r="RRG6" s="297"/>
      <c r="RRH6" s="297"/>
      <c r="RRI6" s="297"/>
      <c r="RRJ6" s="297"/>
      <c r="RRK6" s="297"/>
      <c r="RRL6" s="297"/>
      <c r="RRM6" s="297"/>
      <c r="RRN6" s="297"/>
      <c r="RRO6" s="297"/>
      <c r="RRP6" s="297"/>
      <c r="RRQ6" s="297"/>
      <c r="RRR6" s="297"/>
      <c r="RRS6" s="297"/>
      <c r="RRT6" s="297"/>
      <c r="RRU6" s="297"/>
      <c r="RRV6" s="297"/>
      <c r="RRW6" s="297"/>
      <c r="RRX6" s="297"/>
      <c r="RRY6" s="297"/>
      <c r="RRZ6" s="297"/>
      <c r="RSA6" s="297"/>
      <c r="RSB6" s="297"/>
      <c r="RSC6" s="297"/>
      <c r="RSD6" s="297"/>
      <c r="RSE6" s="297"/>
      <c r="RSF6" s="297"/>
      <c r="RSG6" s="297"/>
      <c r="RSH6" s="297"/>
      <c r="RSI6" s="297"/>
      <c r="RSJ6" s="297"/>
      <c r="RSK6" s="297"/>
      <c r="RSL6" s="297"/>
      <c r="RSM6" s="297"/>
      <c r="RSN6" s="297"/>
      <c r="RSO6" s="297"/>
      <c r="RSP6" s="297"/>
      <c r="RSQ6" s="297"/>
      <c r="RSR6" s="297"/>
      <c r="RSS6" s="297"/>
      <c r="RST6" s="297"/>
      <c r="RSU6" s="297"/>
      <c r="RSV6" s="297"/>
      <c r="RSW6" s="297"/>
      <c r="RSX6" s="297"/>
      <c r="RSY6" s="297"/>
      <c r="RSZ6" s="297"/>
      <c r="RTA6" s="297"/>
      <c r="RTB6" s="297"/>
      <c r="RTC6" s="297"/>
      <c r="RTD6" s="297"/>
      <c r="RTE6" s="297"/>
      <c r="RTF6" s="297"/>
      <c r="RTG6" s="297"/>
      <c r="RTH6" s="297"/>
      <c r="RTI6" s="297"/>
      <c r="RTJ6" s="297"/>
      <c r="RTK6" s="297"/>
      <c r="RTL6" s="297"/>
      <c r="RTM6" s="297"/>
      <c r="RTN6" s="297"/>
      <c r="RTO6" s="297"/>
      <c r="RTP6" s="297"/>
      <c r="RTQ6" s="297"/>
      <c r="RTR6" s="297"/>
      <c r="RTS6" s="297"/>
      <c r="RTT6" s="297"/>
      <c r="RTU6" s="297"/>
      <c r="RTV6" s="297"/>
      <c r="RTW6" s="297"/>
      <c r="RTX6" s="297"/>
      <c r="RTY6" s="297"/>
      <c r="RTZ6" s="297"/>
      <c r="RUA6" s="297"/>
      <c r="RUB6" s="297"/>
      <c r="RUC6" s="297"/>
      <c r="RUD6" s="297"/>
      <c r="RUE6" s="297"/>
      <c r="RUF6" s="297"/>
      <c r="RUG6" s="297"/>
      <c r="RUH6" s="297"/>
      <c r="RUI6" s="297"/>
      <c r="RUJ6" s="297"/>
      <c r="RUK6" s="297"/>
      <c r="RUL6" s="297"/>
      <c r="RUM6" s="297"/>
      <c r="RUN6" s="297"/>
      <c r="RUO6" s="297"/>
      <c r="RUP6" s="297"/>
      <c r="RUQ6" s="297"/>
      <c r="RUR6" s="297"/>
      <c r="RUS6" s="297"/>
      <c r="RUT6" s="297"/>
      <c r="RUU6" s="297"/>
      <c r="RUV6" s="297"/>
      <c r="RUW6" s="297"/>
      <c r="RUX6" s="297"/>
      <c r="RUY6" s="297"/>
      <c r="RUZ6" s="297"/>
      <c r="RVA6" s="297"/>
      <c r="RVB6" s="297"/>
      <c r="RVC6" s="297"/>
      <c r="RVD6" s="297"/>
      <c r="RVE6" s="297"/>
      <c r="RVF6" s="297"/>
      <c r="RVG6" s="297"/>
      <c r="RVH6" s="297"/>
      <c r="RVI6" s="297"/>
      <c r="RVJ6" s="297"/>
      <c r="RVK6" s="297"/>
      <c r="RVL6" s="297"/>
      <c r="RVM6" s="297"/>
      <c r="RVN6" s="297"/>
      <c r="RVO6" s="297"/>
      <c r="RVP6" s="297"/>
      <c r="RVQ6" s="297"/>
      <c r="RVR6" s="297"/>
      <c r="RVS6" s="297"/>
      <c r="RVT6" s="297"/>
      <c r="RVU6" s="297"/>
      <c r="RVV6" s="297"/>
      <c r="RVW6" s="297"/>
      <c r="RVX6" s="297"/>
      <c r="RVY6" s="297"/>
      <c r="RVZ6" s="297"/>
      <c r="RWA6" s="297"/>
      <c r="RWB6" s="297"/>
      <c r="RWC6" s="297"/>
      <c r="RWD6" s="297"/>
      <c r="RWE6" s="297"/>
      <c r="RWF6" s="297"/>
      <c r="RWG6" s="297"/>
      <c r="RWH6" s="297"/>
      <c r="RWI6" s="297"/>
      <c r="RWJ6" s="297"/>
      <c r="RWK6" s="297"/>
      <c r="RWL6" s="297"/>
      <c r="RWM6" s="297"/>
      <c r="RWN6" s="297"/>
      <c r="RWO6" s="297"/>
      <c r="RWP6" s="297"/>
      <c r="RWQ6" s="297"/>
      <c r="RWR6" s="297"/>
      <c r="RWS6" s="297"/>
      <c r="RWT6" s="297"/>
      <c r="RWU6" s="297"/>
      <c r="RWV6" s="297"/>
      <c r="RWW6" s="297"/>
      <c r="RWX6" s="297"/>
      <c r="RWY6" s="297"/>
      <c r="RWZ6" s="297"/>
      <c r="RXA6" s="297"/>
      <c r="RXB6" s="297"/>
      <c r="RXC6" s="297"/>
      <c r="RXD6" s="297"/>
      <c r="RXE6" s="297"/>
      <c r="RXF6" s="297"/>
      <c r="RXG6" s="297"/>
      <c r="RXH6" s="297"/>
      <c r="RXI6" s="297"/>
      <c r="RXJ6" s="297"/>
      <c r="RXK6" s="297"/>
      <c r="RXL6" s="297"/>
      <c r="RXM6" s="297"/>
      <c r="RXN6" s="297"/>
      <c r="RXO6" s="297"/>
      <c r="RXP6" s="297"/>
      <c r="RXQ6" s="297"/>
      <c r="RXR6" s="297"/>
      <c r="RXS6" s="297"/>
      <c r="RXT6" s="297"/>
      <c r="RXU6" s="297"/>
      <c r="RXV6" s="297"/>
      <c r="RXW6" s="297"/>
      <c r="RXX6" s="297"/>
      <c r="RXY6" s="297"/>
      <c r="RXZ6" s="297"/>
      <c r="RYA6" s="297"/>
      <c r="RYB6" s="297"/>
      <c r="RYC6" s="297"/>
      <c r="RYD6" s="297"/>
      <c r="RYE6" s="297"/>
      <c r="RYF6" s="297"/>
      <c r="RYG6" s="297"/>
      <c r="RYH6" s="297"/>
      <c r="RYI6" s="297"/>
      <c r="RYJ6" s="297"/>
      <c r="RYK6" s="297"/>
      <c r="RYL6" s="297"/>
      <c r="RYM6" s="297"/>
      <c r="RYN6" s="297"/>
      <c r="RYO6" s="297"/>
      <c r="RYP6" s="297"/>
      <c r="RYQ6" s="297"/>
      <c r="RYR6" s="297"/>
      <c r="RYS6" s="297"/>
      <c r="RYT6" s="297"/>
      <c r="RYU6" s="297"/>
      <c r="RYV6" s="297"/>
      <c r="RYW6" s="297"/>
      <c r="RYX6" s="297"/>
      <c r="RYY6" s="297"/>
      <c r="RYZ6" s="297"/>
      <c r="RZA6" s="297"/>
      <c r="RZB6" s="297"/>
      <c r="RZC6" s="297"/>
      <c r="RZD6" s="297"/>
      <c r="RZE6" s="297"/>
      <c r="RZF6" s="297"/>
      <c r="RZG6" s="297"/>
      <c r="RZH6" s="297"/>
      <c r="RZI6" s="297"/>
      <c r="RZJ6" s="297"/>
      <c r="RZK6" s="297"/>
      <c r="RZL6" s="297"/>
      <c r="RZM6" s="297"/>
      <c r="RZN6" s="297"/>
      <c r="RZO6" s="297"/>
      <c r="RZP6" s="297"/>
      <c r="RZQ6" s="297"/>
      <c r="RZR6" s="297"/>
      <c r="RZS6" s="297"/>
      <c r="RZT6" s="297"/>
      <c r="RZU6" s="297"/>
      <c r="RZV6" s="297"/>
      <c r="RZW6" s="297"/>
      <c r="RZX6" s="297"/>
      <c r="RZY6" s="297"/>
      <c r="RZZ6" s="297"/>
      <c r="SAA6" s="297"/>
      <c r="SAB6" s="297"/>
      <c r="SAC6" s="297"/>
      <c r="SAD6" s="297"/>
      <c r="SAE6" s="297"/>
      <c r="SAF6" s="297"/>
      <c r="SAG6" s="297"/>
      <c r="SAH6" s="297"/>
      <c r="SAI6" s="297"/>
      <c r="SAJ6" s="297"/>
      <c r="SAK6" s="297"/>
      <c r="SAL6" s="297"/>
      <c r="SAM6" s="297"/>
      <c r="SAN6" s="297"/>
      <c r="SAO6" s="297"/>
      <c r="SAP6" s="297"/>
      <c r="SAQ6" s="297"/>
      <c r="SAR6" s="297"/>
      <c r="SAS6" s="297"/>
      <c r="SAT6" s="297"/>
      <c r="SAU6" s="297"/>
      <c r="SAV6" s="297"/>
      <c r="SAW6" s="297"/>
      <c r="SAX6" s="297"/>
      <c r="SAY6" s="297"/>
      <c r="SAZ6" s="297"/>
      <c r="SBA6" s="297"/>
      <c r="SBB6" s="297"/>
      <c r="SBC6" s="297"/>
      <c r="SBD6" s="297"/>
      <c r="SBE6" s="297"/>
      <c r="SBF6" s="297"/>
      <c r="SBG6" s="297"/>
      <c r="SBH6" s="297"/>
      <c r="SBI6" s="297"/>
      <c r="SBJ6" s="297"/>
      <c r="SBK6" s="297"/>
      <c r="SBL6" s="297"/>
      <c r="SBM6" s="297"/>
      <c r="SBN6" s="297"/>
      <c r="SBO6" s="297"/>
      <c r="SBP6" s="297"/>
      <c r="SBQ6" s="297"/>
      <c r="SBR6" s="297"/>
      <c r="SBS6" s="297"/>
      <c r="SBT6" s="297"/>
      <c r="SBU6" s="297"/>
      <c r="SBV6" s="297"/>
      <c r="SBW6" s="297"/>
      <c r="SBX6" s="297"/>
      <c r="SBY6" s="297"/>
      <c r="SBZ6" s="297"/>
      <c r="SCA6" s="297"/>
      <c r="SCB6" s="297"/>
      <c r="SCC6" s="297"/>
      <c r="SCD6" s="297"/>
      <c r="SCE6" s="297"/>
      <c r="SCF6" s="297"/>
      <c r="SCG6" s="297"/>
      <c r="SCH6" s="297"/>
      <c r="SCI6" s="297"/>
      <c r="SCJ6" s="297"/>
      <c r="SCK6" s="297"/>
      <c r="SCL6" s="297"/>
      <c r="SCM6" s="297"/>
      <c r="SCN6" s="297"/>
      <c r="SCO6" s="297"/>
      <c r="SCP6" s="297"/>
      <c r="SCQ6" s="297"/>
      <c r="SCR6" s="297"/>
      <c r="SCS6" s="297"/>
      <c r="SCT6" s="297"/>
      <c r="SCU6" s="297"/>
      <c r="SCV6" s="297"/>
      <c r="SCW6" s="297"/>
      <c r="SCX6" s="297"/>
      <c r="SCY6" s="297"/>
      <c r="SCZ6" s="297"/>
      <c r="SDA6" s="297"/>
      <c r="SDB6" s="297"/>
      <c r="SDC6" s="297"/>
      <c r="SDD6" s="297"/>
      <c r="SDE6" s="297"/>
      <c r="SDF6" s="297"/>
      <c r="SDG6" s="297"/>
      <c r="SDH6" s="297"/>
      <c r="SDI6" s="297"/>
      <c r="SDJ6" s="297"/>
      <c r="SDK6" s="297"/>
      <c r="SDL6" s="297"/>
      <c r="SDM6" s="297"/>
      <c r="SDN6" s="297"/>
      <c r="SDO6" s="297"/>
      <c r="SDP6" s="297"/>
      <c r="SDQ6" s="297"/>
      <c r="SDR6" s="297"/>
      <c r="SDS6" s="297"/>
      <c r="SDT6" s="297"/>
      <c r="SDU6" s="297"/>
      <c r="SDV6" s="297"/>
      <c r="SDW6" s="297"/>
      <c r="SDX6" s="297"/>
      <c r="SDY6" s="297"/>
      <c r="SDZ6" s="297"/>
      <c r="SEA6" s="297"/>
      <c r="SEB6" s="297"/>
      <c r="SEC6" s="297"/>
      <c r="SED6" s="297"/>
      <c r="SEE6" s="297"/>
      <c r="SEF6" s="297"/>
      <c r="SEG6" s="297"/>
      <c r="SEH6" s="297"/>
      <c r="SEI6" s="297"/>
      <c r="SEJ6" s="297"/>
      <c r="SEK6" s="297"/>
      <c r="SEL6" s="297"/>
      <c r="SEM6" s="297"/>
      <c r="SEN6" s="297"/>
      <c r="SEO6" s="297"/>
      <c r="SEP6" s="297"/>
      <c r="SEQ6" s="297"/>
      <c r="SER6" s="297"/>
      <c r="SES6" s="297"/>
      <c r="SET6" s="297"/>
      <c r="SEU6" s="297"/>
      <c r="SEV6" s="297"/>
      <c r="SEW6" s="297"/>
      <c r="SEX6" s="297"/>
      <c r="SEY6" s="297"/>
      <c r="SEZ6" s="297"/>
      <c r="SFA6" s="297"/>
      <c r="SFB6" s="297"/>
      <c r="SFC6" s="297"/>
      <c r="SFD6" s="297"/>
      <c r="SFE6" s="297"/>
      <c r="SFF6" s="297"/>
      <c r="SFG6" s="297"/>
      <c r="SFH6" s="297"/>
      <c r="SFI6" s="297"/>
      <c r="SFJ6" s="297"/>
      <c r="SFK6" s="297"/>
      <c r="SFL6" s="297"/>
      <c r="SFM6" s="297"/>
      <c r="SFN6" s="297"/>
      <c r="SFO6" s="297"/>
      <c r="SFP6" s="297"/>
      <c r="SFQ6" s="297"/>
      <c r="SFR6" s="297"/>
      <c r="SFS6" s="297"/>
      <c r="SFT6" s="297"/>
      <c r="SFU6" s="297"/>
      <c r="SFV6" s="297"/>
      <c r="SFW6" s="297"/>
      <c r="SFX6" s="297"/>
      <c r="SFY6" s="297"/>
      <c r="SFZ6" s="297"/>
      <c r="SGA6" s="297"/>
      <c r="SGB6" s="297"/>
      <c r="SGC6" s="297"/>
      <c r="SGD6" s="297"/>
      <c r="SGE6" s="297"/>
      <c r="SGF6" s="297"/>
      <c r="SGG6" s="297"/>
      <c r="SGH6" s="297"/>
      <c r="SGI6" s="297"/>
      <c r="SGJ6" s="297"/>
      <c r="SGK6" s="297"/>
      <c r="SGL6" s="297"/>
      <c r="SGM6" s="297"/>
      <c r="SGN6" s="297"/>
      <c r="SGO6" s="297"/>
      <c r="SGP6" s="297"/>
      <c r="SGQ6" s="297"/>
      <c r="SGR6" s="297"/>
      <c r="SGS6" s="297"/>
      <c r="SGT6" s="297"/>
      <c r="SGU6" s="297"/>
      <c r="SGV6" s="297"/>
      <c r="SGW6" s="297"/>
      <c r="SGX6" s="297"/>
      <c r="SGY6" s="297"/>
      <c r="SGZ6" s="297"/>
      <c r="SHA6" s="297"/>
      <c r="SHB6" s="297"/>
      <c r="SHC6" s="297"/>
      <c r="SHD6" s="297"/>
      <c r="SHE6" s="297"/>
      <c r="SHF6" s="297"/>
      <c r="SHG6" s="297"/>
      <c r="SHH6" s="297"/>
      <c r="SHI6" s="297"/>
      <c r="SHJ6" s="297"/>
      <c r="SHK6" s="297"/>
      <c r="SHL6" s="297"/>
      <c r="SHM6" s="297"/>
      <c r="SHN6" s="297"/>
      <c r="SHO6" s="297"/>
      <c r="SHP6" s="297"/>
      <c r="SHQ6" s="297"/>
      <c r="SHR6" s="297"/>
      <c r="SHS6" s="297"/>
      <c r="SHT6" s="297"/>
      <c r="SHU6" s="297"/>
      <c r="SHV6" s="297"/>
      <c r="SHW6" s="297"/>
      <c r="SHX6" s="297"/>
      <c r="SHY6" s="297"/>
      <c r="SHZ6" s="297"/>
      <c r="SIA6" s="297"/>
      <c r="SIB6" s="297"/>
      <c r="SIC6" s="297"/>
      <c r="SID6" s="297"/>
      <c r="SIE6" s="297"/>
      <c r="SIF6" s="297"/>
      <c r="SIG6" s="297"/>
      <c r="SIH6" s="297"/>
      <c r="SII6" s="297"/>
      <c r="SIJ6" s="297"/>
      <c r="SIK6" s="297"/>
      <c r="SIL6" s="297"/>
      <c r="SIM6" s="297"/>
      <c r="SIN6" s="297"/>
      <c r="SIO6" s="297"/>
      <c r="SIP6" s="297"/>
      <c r="SIQ6" s="297"/>
      <c r="SIR6" s="297"/>
      <c r="SIS6" s="297"/>
      <c r="SIT6" s="297"/>
      <c r="SIU6" s="297"/>
      <c r="SIV6" s="297"/>
      <c r="SIW6" s="297"/>
      <c r="SIX6" s="297"/>
      <c r="SIY6" s="297"/>
      <c r="SIZ6" s="297"/>
      <c r="SJA6" s="297"/>
      <c r="SJB6" s="297"/>
      <c r="SJC6" s="297"/>
      <c r="SJD6" s="297"/>
      <c r="SJE6" s="297"/>
      <c r="SJF6" s="297"/>
      <c r="SJG6" s="297"/>
      <c r="SJH6" s="297"/>
      <c r="SJI6" s="297"/>
      <c r="SJJ6" s="297"/>
      <c r="SJK6" s="297"/>
      <c r="SJL6" s="297"/>
      <c r="SJM6" s="297"/>
      <c r="SJN6" s="297"/>
      <c r="SJO6" s="297"/>
      <c r="SJP6" s="297"/>
      <c r="SJQ6" s="297"/>
      <c r="SJR6" s="297"/>
      <c r="SJS6" s="297"/>
      <c r="SJT6" s="297"/>
      <c r="SJU6" s="297"/>
      <c r="SJV6" s="297"/>
      <c r="SJW6" s="297"/>
      <c r="SJX6" s="297"/>
      <c r="SJY6" s="297"/>
      <c r="SJZ6" s="297"/>
      <c r="SKA6" s="297"/>
      <c r="SKB6" s="297"/>
      <c r="SKC6" s="297"/>
      <c r="SKD6" s="297"/>
      <c r="SKE6" s="297"/>
      <c r="SKF6" s="297"/>
      <c r="SKG6" s="297"/>
      <c r="SKH6" s="297"/>
      <c r="SKI6" s="297"/>
      <c r="SKJ6" s="297"/>
      <c r="SKK6" s="297"/>
      <c r="SKL6" s="297"/>
      <c r="SKM6" s="297"/>
      <c r="SKN6" s="297"/>
      <c r="SKO6" s="297"/>
      <c r="SKP6" s="297"/>
      <c r="SKQ6" s="297"/>
      <c r="SKR6" s="297"/>
      <c r="SKS6" s="297"/>
      <c r="SKT6" s="297"/>
      <c r="SKU6" s="297"/>
      <c r="SKV6" s="297"/>
      <c r="SKW6" s="297"/>
      <c r="SKX6" s="297"/>
      <c r="SKY6" s="297"/>
      <c r="SKZ6" s="297"/>
      <c r="SLA6" s="297"/>
      <c r="SLB6" s="297"/>
      <c r="SLC6" s="297"/>
      <c r="SLD6" s="297"/>
      <c r="SLE6" s="297"/>
      <c r="SLF6" s="297"/>
      <c r="SLG6" s="297"/>
      <c r="SLH6" s="297"/>
      <c r="SLI6" s="297"/>
      <c r="SLJ6" s="297"/>
      <c r="SLK6" s="297"/>
      <c r="SLL6" s="297"/>
      <c r="SLM6" s="297"/>
      <c r="SLN6" s="297"/>
      <c r="SLO6" s="297"/>
      <c r="SLP6" s="297"/>
      <c r="SLQ6" s="297"/>
      <c r="SLR6" s="297"/>
      <c r="SLS6" s="297"/>
      <c r="SLT6" s="297"/>
      <c r="SLU6" s="297"/>
      <c r="SLV6" s="297"/>
      <c r="SLW6" s="297"/>
      <c r="SLX6" s="297"/>
      <c r="SLY6" s="297"/>
      <c r="SLZ6" s="297"/>
      <c r="SMA6" s="297"/>
      <c r="SMB6" s="297"/>
      <c r="SMC6" s="297"/>
      <c r="SMD6" s="297"/>
      <c r="SME6" s="297"/>
      <c r="SMF6" s="297"/>
      <c r="SMG6" s="297"/>
      <c r="SMH6" s="297"/>
      <c r="SMI6" s="297"/>
      <c r="SMJ6" s="297"/>
      <c r="SMK6" s="297"/>
      <c r="SML6" s="297"/>
      <c r="SMM6" s="297"/>
      <c r="SMN6" s="297"/>
      <c r="SMO6" s="297"/>
      <c r="SMP6" s="297"/>
      <c r="SMQ6" s="297"/>
      <c r="SMR6" s="297"/>
      <c r="SMS6" s="297"/>
      <c r="SMT6" s="297"/>
      <c r="SMU6" s="297"/>
      <c r="SMV6" s="297"/>
      <c r="SMW6" s="297"/>
      <c r="SMX6" s="297"/>
      <c r="SMY6" s="297"/>
      <c r="SMZ6" s="297"/>
      <c r="SNA6" s="297"/>
      <c r="SNB6" s="297"/>
      <c r="SNC6" s="297"/>
      <c r="SND6" s="297"/>
      <c r="SNE6" s="297"/>
      <c r="SNF6" s="297"/>
      <c r="SNG6" s="297"/>
      <c r="SNH6" s="297"/>
      <c r="SNI6" s="297"/>
      <c r="SNJ6" s="297"/>
      <c r="SNK6" s="297"/>
      <c r="SNL6" s="297"/>
      <c r="SNM6" s="297"/>
      <c r="SNN6" s="297"/>
      <c r="SNO6" s="297"/>
      <c r="SNP6" s="297"/>
      <c r="SNQ6" s="297"/>
      <c r="SNR6" s="297"/>
      <c r="SNS6" s="297"/>
      <c r="SNT6" s="297"/>
      <c r="SNU6" s="297"/>
      <c r="SNV6" s="297"/>
      <c r="SNW6" s="297"/>
      <c r="SNX6" s="297"/>
      <c r="SNY6" s="297"/>
      <c r="SNZ6" s="297"/>
      <c r="SOA6" s="297"/>
      <c r="SOB6" s="297"/>
      <c r="SOC6" s="297"/>
      <c r="SOD6" s="297"/>
      <c r="SOE6" s="297"/>
      <c r="SOF6" s="297"/>
      <c r="SOG6" s="297"/>
      <c r="SOH6" s="297"/>
      <c r="SOI6" s="297"/>
      <c r="SOJ6" s="297"/>
      <c r="SOK6" s="297"/>
      <c r="SOL6" s="297"/>
      <c r="SOM6" s="297"/>
      <c r="SON6" s="297"/>
      <c r="SOO6" s="297"/>
      <c r="SOP6" s="297"/>
      <c r="SOQ6" s="297"/>
      <c r="SOR6" s="297"/>
      <c r="SOS6" s="297"/>
      <c r="SOT6" s="297"/>
      <c r="SOU6" s="297"/>
      <c r="SOV6" s="297"/>
      <c r="SOW6" s="297"/>
      <c r="SOX6" s="297"/>
      <c r="SOY6" s="297"/>
      <c r="SOZ6" s="297"/>
      <c r="SPA6" s="297"/>
      <c r="SPB6" s="297"/>
      <c r="SPC6" s="297"/>
      <c r="SPD6" s="297"/>
      <c r="SPE6" s="297"/>
      <c r="SPF6" s="297"/>
      <c r="SPG6" s="297"/>
      <c r="SPH6" s="297"/>
      <c r="SPI6" s="297"/>
      <c r="SPJ6" s="297"/>
      <c r="SPK6" s="297"/>
      <c r="SPL6" s="297"/>
      <c r="SPM6" s="297"/>
      <c r="SPN6" s="297"/>
      <c r="SPO6" s="297"/>
      <c r="SPP6" s="297"/>
      <c r="SPQ6" s="297"/>
      <c r="SPR6" s="297"/>
      <c r="SPS6" s="297"/>
      <c r="SPT6" s="297"/>
      <c r="SPU6" s="297"/>
      <c r="SPV6" s="297"/>
      <c r="SPW6" s="297"/>
      <c r="SPX6" s="297"/>
      <c r="SPY6" s="297"/>
      <c r="SPZ6" s="297"/>
      <c r="SQA6" s="297"/>
      <c r="SQB6" s="297"/>
      <c r="SQC6" s="297"/>
      <c r="SQD6" s="297"/>
      <c r="SQE6" s="297"/>
      <c r="SQF6" s="297"/>
      <c r="SQG6" s="297"/>
      <c r="SQH6" s="297"/>
      <c r="SQI6" s="297"/>
      <c r="SQJ6" s="297"/>
      <c r="SQK6" s="297"/>
      <c r="SQL6" s="297"/>
      <c r="SQM6" s="297"/>
      <c r="SQN6" s="297"/>
      <c r="SQO6" s="297"/>
      <c r="SQP6" s="297"/>
      <c r="SQQ6" s="297"/>
      <c r="SQR6" s="297"/>
      <c r="SQS6" s="297"/>
      <c r="SQT6" s="297"/>
      <c r="SQU6" s="297"/>
      <c r="SQV6" s="297"/>
      <c r="SQW6" s="297"/>
      <c r="SQX6" s="297"/>
      <c r="SQY6" s="297"/>
      <c r="SQZ6" s="297"/>
      <c r="SRA6" s="297"/>
      <c r="SRB6" s="297"/>
      <c r="SRC6" s="297"/>
      <c r="SRD6" s="297"/>
      <c r="SRE6" s="297"/>
      <c r="SRF6" s="297"/>
      <c r="SRG6" s="297"/>
      <c r="SRH6" s="297"/>
      <c r="SRI6" s="297"/>
      <c r="SRJ6" s="297"/>
      <c r="SRK6" s="297"/>
      <c r="SRL6" s="297"/>
      <c r="SRM6" s="297"/>
      <c r="SRN6" s="297"/>
      <c r="SRO6" s="297"/>
      <c r="SRP6" s="297"/>
      <c r="SRQ6" s="297"/>
      <c r="SRR6" s="297"/>
      <c r="SRS6" s="297"/>
      <c r="SRT6" s="297"/>
      <c r="SRU6" s="297"/>
      <c r="SRV6" s="297"/>
      <c r="SRW6" s="297"/>
      <c r="SRX6" s="297"/>
      <c r="SRY6" s="297"/>
      <c r="SRZ6" s="297"/>
      <c r="SSA6" s="297"/>
      <c r="SSB6" s="297"/>
      <c r="SSC6" s="297"/>
      <c r="SSD6" s="297"/>
      <c r="SSE6" s="297"/>
      <c r="SSF6" s="297"/>
      <c r="SSG6" s="297"/>
      <c r="SSH6" s="297"/>
      <c r="SSI6" s="297"/>
      <c r="SSJ6" s="297"/>
      <c r="SSK6" s="297"/>
      <c r="SSL6" s="297"/>
      <c r="SSM6" s="297"/>
      <c r="SSN6" s="297"/>
      <c r="SSO6" s="297"/>
      <c r="SSP6" s="297"/>
      <c r="SSQ6" s="297"/>
      <c r="SSR6" s="297"/>
      <c r="SSS6" s="297"/>
      <c r="SST6" s="297"/>
      <c r="SSU6" s="297"/>
      <c r="SSV6" s="297"/>
      <c r="SSW6" s="297"/>
      <c r="SSX6" s="297"/>
      <c r="SSY6" s="297"/>
      <c r="SSZ6" s="297"/>
      <c r="STA6" s="297"/>
      <c r="STB6" s="297"/>
      <c r="STC6" s="297"/>
      <c r="STD6" s="297"/>
      <c r="STE6" s="297"/>
      <c r="STF6" s="297"/>
      <c r="STG6" s="297"/>
      <c r="STH6" s="297"/>
      <c r="STI6" s="297"/>
      <c r="STJ6" s="297"/>
      <c r="STK6" s="297"/>
      <c r="STL6" s="297"/>
      <c r="STM6" s="297"/>
      <c r="STN6" s="297"/>
      <c r="STO6" s="297"/>
      <c r="STP6" s="297"/>
      <c r="STQ6" s="297"/>
      <c r="STR6" s="297"/>
      <c r="STS6" s="297"/>
      <c r="STT6" s="297"/>
      <c r="STU6" s="297"/>
      <c r="STV6" s="297"/>
      <c r="STW6" s="297"/>
      <c r="STX6" s="297"/>
      <c r="STY6" s="297"/>
      <c r="STZ6" s="297"/>
      <c r="SUA6" s="297"/>
      <c r="SUB6" s="297"/>
      <c r="SUC6" s="297"/>
      <c r="SUD6" s="297"/>
      <c r="SUE6" s="297"/>
      <c r="SUF6" s="297"/>
      <c r="SUG6" s="297"/>
      <c r="SUH6" s="297"/>
      <c r="SUI6" s="297"/>
      <c r="SUJ6" s="297"/>
      <c r="SUK6" s="297"/>
      <c r="SUL6" s="297"/>
      <c r="SUM6" s="297"/>
      <c r="SUN6" s="297"/>
      <c r="SUO6" s="297"/>
      <c r="SUP6" s="297"/>
      <c r="SUQ6" s="297"/>
      <c r="SUR6" s="297"/>
      <c r="SUS6" s="297"/>
      <c r="SUT6" s="297"/>
      <c r="SUU6" s="297"/>
      <c r="SUV6" s="297"/>
      <c r="SUW6" s="297"/>
      <c r="SUX6" s="297"/>
      <c r="SUY6" s="297"/>
      <c r="SUZ6" s="297"/>
      <c r="SVA6" s="297"/>
      <c r="SVB6" s="297"/>
      <c r="SVC6" s="297"/>
      <c r="SVD6" s="297"/>
      <c r="SVE6" s="297"/>
      <c r="SVF6" s="297"/>
      <c r="SVG6" s="297"/>
      <c r="SVH6" s="297"/>
      <c r="SVI6" s="297"/>
      <c r="SVJ6" s="297"/>
      <c r="SVK6" s="297"/>
      <c r="SVL6" s="297"/>
      <c r="SVM6" s="297"/>
      <c r="SVN6" s="297"/>
      <c r="SVO6" s="297"/>
      <c r="SVP6" s="297"/>
      <c r="SVQ6" s="297"/>
      <c r="SVR6" s="297"/>
      <c r="SVS6" s="297"/>
      <c r="SVT6" s="297"/>
      <c r="SVU6" s="297"/>
      <c r="SVV6" s="297"/>
      <c r="SVW6" s="297"/>
      <c r="SVX6" s="297"/>
      <c r="SVY6" s="297"/>
      <c r="SVZ6" s="297"/>
      <c r="SWA6" s="297"/>
      <c r="SWB6" s="297"/>
      <c r="SWC6" s="297"/>
      <c r="SWD6" s="297"/>
      <c r="SWE6" s="297"/>
      <c r="SWF6" s="297"/>
      <c r="SWG6" s="297"/>
      <c r="SWH6" s="297"/>
      <c r="SWI6" s="297"/>
      <c r="SWJ6" s="297"/>
      <c r="SWK6" s="297"/>
      <c r="SWL6" s="297"/>
      <c r="SWM6" s="297"/>
      <c r="SWN6" s="297"/>
      <c r="SWO6" s="297"/>
      <c r="SWP6" s="297"/>
      <c r="SWQ6" s="297"/>
      <c r="SWR6" s="297"/>
      <c r="SWS6" s="297"/>
      <c r="SWT6" s="297"/>
      <c r="SWU6" s="297"/>
      <c r="SWV6" s="297"/>
      <c r="SWW6" s="297"/>
      <c r="SWX6" s="297"/>
      <c r="SWY6" s="297"/>
      <c r="SWZ6" s="297"/>
      <c r="SXA6" s="297"/>
      <c r="SXB6" s="297"/>
      <c r="SXC6" s="297"/>
      <c r="SXD6" s="297"/>
      <c r="SXE6" s="297"/>
      <c r="SXF6" s="297"/>
      <c r="SXG6" s="297"/>
      <c r="SXH6" s="297"/>
      <c r="SXI6" s="297"/>
      <c r="SXJ6" s="297"/>
      <c r="SXK6" s="297"/>
      <c r="SXL6" s="297"/>
      <c r="SXM6" s="297"/>
      <c r="SXN6" s="297"/>
      <c r="SXO6" s="297"/>
      <c r="SXP6" s="297"/>
      <c r="SXQ6" s="297"/>
      <c r="SXR6" s="297"/>
      <c r="SXS6" s="297"/>
      <c r="SXT6" s="297"/>
      <c r="SXU6" s="297"/>
      <c r="SXV6" s="297"/>
      <c r="SXW6" s="297"/>
      <c r="SXX6" s="297"/>
      <c r="SXY6" s="297"/>
      <c r="SXZ6" s="297"/>
      <c r="SYA6" s="297"/>
      <c r="SYB6" s="297"/>
      <c r="SYC6" s="297"/>
      <c r="SYD6" s="297"/>
      <c r="SYE6" s="297"/>
      <c r="SYF6" s="297"/>
      <c r="SYG6" s="297"/>
      <c r="SYH6" s="297"/>
      <c r="SYI6" s="297"/>
      <c r="SYJ6" s="297"/>
      <c r="SYK6" s="297"/>
      <c r="SYL6" s="297"/>
      <c r="SYM6" s="297"/>
      <c r="SYN6" s="297"/>
      <c r="SYO6" s="297"/>
      <c r="SYP6" s="297"/>
      <c r="SYQ6" s="297"/>
      <c r="SYR6" s="297"/>
      <c r="SYS6" s="297"/>
      <c r="SYT6" s="297"/>
      <c r="SYU6" s="297"/>
      <c r="SYV6" s="297"/>
      <c r="SYW6" s="297"/>
      <c r="SYX6" s="297"/>
      <c r="SYY6" s="297"/>
      <c r="SYZ6" s="297"/>
      <c r="SZA6" s="297"/>
      <c r="SZB6" s="297"/>
      <c r="SZC6" s="297"/>
      <c r="SZD6" s="297"/>
      <c r="SZE6" s="297"/>
      <c r="SZF6" s="297"/>
      <c r="SZG6" s="297"/>
      <c r="SZH6" s="297"/>
      <c r="SZI6" s="297"/>
      <c r="SZJ6" s="297"/>
      <c r="SZK6" s="297"/>
      <c r="SZL6" s="297"/>
      <c r="SZM6" s="297"/>
      <c r="SZN6" s="297"/>
      <c r="SZO6" s="297"/>
      <c r="SZP6" s="297"/>
      <c r="SZQ6" s="297"/>
      <c r="SZR6" s="297"/>
      <c r="SZS6" s="297"/>
      <c r="SZT6" s="297"/>
      <c r="SZU6" s="297"/>
      <c r="SZV6" s="297"/>
      <c r="SZW6" s="297"/>
      <c r="SZX6" s="297"/>
      <c r="SZY6" s="297"/>
      <c r="SZZ6" s="297"/>
      <c r="TAA6" s="297"/>
      <c r="TAB6" s="297"/>
      <c r="TAC6" s="297"/>
      <c r="TAD6" s="297"/>
      <c r="TAE6" s="297"/>
      <c r="TAF6" s="297"/>
      <c r="TAG6" s="297"/>
      <c r="TAH6" s="297"/>
      <c r="TAI6" s="297"/>
      <c r="TAJ6" s="297"/>
      <c r="TAK6" s="297"/>
      <c r="TAL6" s="297"/>
      <c r="TAM6" s="297"/>
      <c r="TAN6" s="297"/>
      <c r="TAO6" s="297"/>
      <c r="TAP6" s="297"/>
      <c r="TAQ6" s="297"/>
      <c r="TAR6" s="297"/>
      <c r="TAS6" s="297"/>
      <c r="TAT6" s="297"/>
      <c r="TAU6" s="297"/>
      <c r="TAV6" s="297"/>
      <c r="TAW6" s="297"/>
      <c r="TAX6" s="297"/>
      <c r="TAY6" s="297"/>
      <c r="TAZ6" s="297"/>
      <c r="TBA6" s="297"/>
      <c r="TBB6" s="297"/>
      <c r="TBC6" s="297"/>
      <c r="TBD6" s="297"/>
      <c r="TBE6" s="297"/>
      <c r="TBF6" s="297"/>
      <c r="TBG6" s="297"/>
      <c r="TBH6" s="297"/>
      <c r="TBI6" s="297"/>
      <c r="TBJ6" s="297"/>
      <c r="TBK6" s="297"/>
      <c r="TBL6" s="297"/>
      <c r="TBM6" s="297"/>
      <c r="TBN6" s="297"/>
      <c r="TBO6" s="297"/>
      <c r="TBP6" s="297"/>
      <c r="TBQ6" s="297"/>
      <c r="TBR6" s="297"/>
      <c r="TBS6" s="297"/>
      <c r="TBT6" s="297"/>
      <c r="TBU6" s="297"/>
      <c r="TBV6" s="297"/>
      <c r="TBW6" s="297"/>
      <c r="TBX6" s="297"/>
      <c r="TBY6" s="297"/>
      <c r="TBZ6" s="297"/>
      <c r="TCA6" s="297"/>
      <c r="TCB6" s="297"/>
      <c r="TCC6" s="297"/>
      <c r="TCD6" s="297"/>
      <c r="TCE6" s="297"/>
      <c r="TCF6" s="297"/>
      <c r="TCG6" s="297"/>
      <c r="TCH6" s="297"/>
      <c r="TCI6" s="297"/>
      <c r="TCJ6" s="297"/>
      <c r="TCK6" s="297"/>
      <c r="TCL6" s="297"/>
      <c r="TCM6" s="297"/>
      <c r="TCN6" s="297"/>
      <c r="TCO6" s="297"/>
      <c r="TCP6" s="297"/>
      <c r="TCQ6" s="297"/>
      <c r="TCR6" s="297"/>
      <c r="TCS6" s="297"/>
      <c r="TCT6" s="297"/>
      <c r="TCU6" s="297"/>
      <c r="TCV6" s="297"/>
      <c r="TCW6" s="297"/>
      <c r="TCX6" s="297"/>
      <c r="TCY6" s="297"/>
      <c r="TCZ6" s="297"/>
      <c r="TDA6" s="297"/>
      <c r="TDB6" s="297"/>
      <c r="TDC6" s="297"/>
      <c r="TDD6" s="297"/>
      <c r="TDE6" s="297"/>
      <c r="TDF6" s="297"/>
      <c r="TDG6" s="297"/>
      <c r="TDH6" s="297"/>
      <c r="TDI6" s="297"/>
      <c r="TDJ6" s="297"/>
      <c r="TDK6" s="297"/>
      <c r="TDL6" s="297"/>
      <c r="TDM6" s="297"/>
      <c r="TDN6" s="297"/>
      <c r="TDO6" s="297"/>
      <c r="TDP6" s="297"/>
      <c r="TDQ6" s="297"/>
      <c r="TDR6" s="297"/>
      <c r="TDS6" s="297"/>
      <c r="TDT6" s="297"/>
      <c r="TDU6" s="297"/>
      <c r="TDV6" s="297"/>
      <c r="TDW6" s="297"/>
      <c r="TDX6" s="297"/>
      <c r="TDY6" s="297"/>
      <c r="TDZ6" s="297"/>
      <c r="TEA6" s="297"/>
      <c r="TEB6" s="297"/>
      <c r="TEC6" s="297"/>
      <c r="TED6" s="297"/>
      <c r="TEE6" s="297"/>
      <c r="TEF6" s="297"/>
      <c r="TEG6" s="297"/>
      <c r="TEH6" s="297"/>
      <c r="TEI6" s="297"/>
      <c r="TEJ6" s="297"/>
      <c r="TEK6" s="297"/>
      <c r="TEL6" s="297"/>
      <c r="TEM6" s="297"/>
      <c r="TEN6" s="297"/>
      <c r="TEO6" s="297"/>
      <c r="TEP6" s="297"/>
      <c r="TEQ6" s="297"/>
      <c r="TER6" s="297"/>
      <c r="TES6" s="297"/>
      <c r="TET6" s="297"/>
      <c r="TEU6" s="297"/>
      <c r="TEV6" s="297"/>
      <c r="TEW6" s="297"/>
      <c r="TEX6" s="297"/>
      <c r="TEY6" s="297"/>
      <c r="TEZ6" s="297"/>
      <c r="TFA6" s="297"/>
      <c r="TFB6" s="297"/>
      <c r="TFC6" s="297"/>
      <c r="TFD6" s="297"/>
      <c r="TFE6" s="297"/>
      <c r="TFF6" s="297"/>
      <c r="TFG6" s="297"/>
      <c r="TFH6" s="297"/>
      <c r="TFI6" s="297"/>
      <c r="TFJ6" s="297"/>
      <c r="TFK6" s="297"/>
      <c r="TFL6" s="297"/>
      <c r="TFM6" s="297"/>
      <c r="TFN6" s="297"/>
      <c r="TFO6" s="297"/>
      <c r="TFP6" s="297"/>
      <c r="TFQ6" s="297"/>
      <c r="TFR6" s="297"/>
      <c r="TFS6" s="297"/>
      <c r="TFT6" s="297"/>
      <c r="TFU6" s="297"/>
      <c r="TFV6" s="297"/>
      <c r="TFW6" s="297"/>
      <c r="TFX6" s="297"/>
      <c r="TFY6" s="297"/>
      <c r="TFZ6" s="297"/>
      <c r="TGA6" s="297"/>
      <c r="TGB6" s="297"/>
      <c r="TGC6" s="297"/>
      <c r="TGD6" s="297"/>
      <c r="TGE6" s="297"/>
      <c r="TGF6" s="297"/>
      <c r="TGG6" s="297"/>
      <c r="TGH6" s="297"/>
      <c r="TGI6" s="297"/>
      <c r="TGJ6" s="297"/>
      <c r="TGK6" s="297"/>
      <c r="TGL6" s="297"/>
      <c r="TGM6" s="297"/>
      <c r="TGN6" s="297"/>
      <c r="TGO6" s="297"/>
      <c r="TGP6" s="297"/>
      <c r="TGQ6" s="297"/>
      <c r="TGR6" s="297"/>
      <c r="TGS6" s="297"/>
      <c r="TGT6" s="297"/>
      <c r="TGU6" s="297"/>
      <c r="TGV6" s="297"/>
      <c r="TGW6" s="297"/>
      <c r="TGX6" s="297"/>
      <c r="TGY6" s="297"/>
      <c r="TGZ6" s="297"/>
      <c r="THA6" s="297"/>
      <c r="THB6" s="297"/>
      <c r="THC6" s="297"/>
      <c r="THD6" s="297"/>
      <c r="THE6" s="297"/>
      <c r="THF6" s="297"/>
      <c r="THG6" s="297"/>
      <c r="THH6" s="297"/>
      <c r="THI6" s="297"/>
      <c r="THJ6" s="297"/>
      <c r="THK6" s="297"/>
      <c r="THL6" s="297"/>
      <c r="THM6" s="297"/>
      <c r="THN6" s="297"/>
      <c r="THO6" s="297"/>
      <c r="THP6" s="297"/>
      <c r="THQ6" s="297"/>
      <c r="THR6" s="297"/>
      <c r="THS6" s="297"/>
      <c r="THT6" s="297"/>
      <c r="THU6" s="297"/>
      <c r="THV6" s="297"/>
      <c r="THW6" s="297"/>
      <c r="THX6" s="297"/>
      <c r="THY6" s="297"/>
      <c r="THZ6" s="297"/>
      <c r="TIA6" s="297"/>
      <c r="TIB6" s="297"/>
      <c r="TIC6" s="297"/>
      <c r="TID6" s="297"/>
      <c r="TIE6" s="297"/>
      <c r="TIF6" s="297"/>
      <c r="TIG6" s="297"/>
      <c r="TIH6" s="297"/>
      <c r="TII6" s="297"/>
      <c r="TIJ6" s="297"/>
      <c r="TIK6" s="297"/>
      <c r="TIL6" s="297"/>
      <c r="TIM6" s="297"/>
      <c r="TIN6" s="297"/>
      <c r="TIO6" s="297"/>
      <c r="TIP6" s="297"/>
      <c r="TIQ6" s="297"/>
      <c r="TIR6" s="297"/>
      <c r="TIS6" s="297"/>
      <c r="TIT6" s="297"/>
      <c r="TIU6" s="297"/>
      <c r="TIV6" s="297"/>
      <c r="TIW6" s="297"/>
      <c r="TIX6" s="297"/>
      <c r="TIY6" s="297"/>
      <c r="TIZ6" s="297"/>
      <c r="TJA6" s="297"/>
      <c r="TJB6" s="297"/>
      <c r="TJC6" s="297"/>
      <c r="TJD6" s="297"/>
      <c r="TJE6" s="297"/>
      <c r="TJF6" s="297"/>
      <c r="TJG6" s="297"/>
      <c r="TJH6" s="297"/>
      <c r="TJI6" s="297"/>
      <c r="TJJ6" s="297"/>
      <c r="TJK6" s="297"/>
      <c r="TJL6" s="297"/>
      <c r="TJM6" s="297"/>
      <c r="TJN6" s="297"/>
      <c r="TJO6" s="297"/>
      <c r="TJP6" s="297"/>
      <c r="TJQ6" s="297"/>
      <c r="TJR6" s="297"/>
      <c r="TJS6" s="297"/>
      <c r="TJT6" s="297"/>
      <c r="TJU6" s="297"/>
      <c r="TJV6" s="297"/>
      <c r="TJW6" s="297"/>
      <c r="TJX6" s="297"/>
      <c r="TJY6" s="297"/>
      <c r="TJZ6" s="297"/>
      <c r="TKA6" s="297"/>
      <c r="TKB6" s="297"/>
      <c r="TKC6" s="297"/>
      <c r="TKD6" s="297"/>
      <c r="TKE6" s="297"/>
      <c r="TKF6" s="297"/>
      <c r="TKG6" s="297"/>
      <c r="TKH6" s="297"/>
      <c r="TKI6" s="297"/>
      <c r="TKJ6" s="297"/>
      <c r="TKK6" s="297"/>
      <c r="TKL6" s="297"/>
      <c r="TKM6" s="297"/>
      <c r="TKN6" s="297"/>
      <c r="TKO6" s="297"/>
      <c r="TKP6" s="297"/>
      <c r="TKQ6" s="297"/>
      <c r="TKR6" s="297"/>
      <c r="TKS6" s="297"/>
      <c r="TKT6" s="297"/>
      <c r="TKU6" s="297"/>
      <c r="TKV6" s="297"/>
      <c r="TKW6" s="297"/>
      <c r="TKX6" s="297"/>
      <c r="TKY6" s="297"/>
      <c r="TKZ6" s="297"/>
      <c r="TLA6" s="297"/>
      <c r="TLB6" s="297"/>
      <c r="TLC6" s="297"/>
      <c r="TLD6" s="297"/>
      <c r="TLE6" s="297"/>
      <c r="TLF6" s="297"/>
      <c r="TLG6" s="297"/>
      <c r="TLH6" s="297"/>
      <c r="TLI6" s="297"/>
      <c r="TLJ6" s="297"/>
      <c r="TLK6" s="297"/>
      <c r="TLL6" s="297"/>
      <c r="TLM6" s="297"/>
      <c r="TLN6" s="297"/>
      <c r="TLO6" s="297"/>
      <c r="TLP6" s="297"/>
      <c r="TLQ6" s="297"/>
      <c r="TLR6" s="297"/>
      <c r="TLS6" s="297"/>
      <c r="TLT6" s="297"/>
      <c r="TLU6" s="297"/>
      <c r="TLV6" s="297"/>
      <c r="TLW6" s="297"/>
      <c r="TLX6" s="297"/>
      <c r="TLY6" s="297"/>
      <c r="TLZ6" s="297"/>
      <c r="TMA6" s="297"/>
      <c r="TMB6" s="297"/>
      <c r="TMC6" s="297"/>
      <c r="TMD6" s="297"/>
      <c r="TME6" s="297"/>
      <c r="TMF6" s="297"/>
      <c r="TMG6" s="297"/>
      <c r="TMH6" s="297"/>
      <c r="TMI6" s="297"/>
      <c r="TMJ6" s="297"/>
      <c r="TMK6" s="297"/>
      <c r="TML6" s="297"/>
      <c r="TMM6" s="297"/>
      <c r="TMN6" s="297"/>
      <c r="TMO6" s="297"/>
      <c r="TMP6" s="297"/>
      <c r="TMQ6" s="297"/>
      <c r="TMR6" s="297"/>
      <c r="TMS6" s="297"/>
      <c r="TMT6" s="297"/>
      <c r="TMU6" s="297"/>
      <c r="TMV6" s="297"/>
      <c r="TMW6" s="297"/>
      <c r="TMX6" s="297"/>
      <c r="TMY6" s="297"/>
      <c r="TMZ6" s="297"/>
      <c r="TNA6" s="297"/>
      <c r="TNB6" s="297"/>
      <c r="TNC6" s="297"/>
      <c r="TND6" s="297"/>
      <c r="TNE6" s="297"/>
      <c r="TNF6" s="297"/>
      <c r="TNG6" s="297"/>
      <c r="TNH6" s="297"/>
      <c r="TNI6" s="297"/>
      <c r="TNJ6" s="297"/>
      <c r="TNK6" s="297"/>
      <c r="TNL6" s="297"/>
      <c r="TNM6" s="297"/>
      <c r="TNN6" s="297"/>
      <c r="TNO6" s="297"/>
      <c r="TNP6" s="297"/>
      <c r="TNQ6" s="297"/>
      <c r="TNR6" s="297"/>
      <c r="TNS6" s="297"/>
      <c r="TNT6" s="297"/>
      <c r="TNU6" s="297"/>
      <c r="TNV6" s="297"/>
      <c r="TNW6" s="297"/>
      <c r="TNX6" s="297"/>
      <c r="TNY6" s="297"/>
      <c r="TNZ6" s="297"/>
      <c r="TOA6" s="297"/>
      <c r="TOB6" s="297"/>
      <c r="TOC6" s="297"/>
      <c r="TOD6" s="297"/>
      <c r="TOE6" s="297"/>
      <c r="TOF6" s="297"/>
      <c r="TOG6" s="297"/>
      <c r="TOH6" s="297"/>
      <c r="TOI6" s="297"/>
      <c r="TOJ6" s="297"/>
      <c r="TOK6" s="297"/>
      <c r="TOL6" s="297"/>
      <c r="TOM6" s="297"/>
      <c r="TON6" s="297"/>
      <c r="TOO6" s="297"/>
      <c r="TOP6" s="297"/>
      <c r="TOQ6" s="297"/>
      <c r="TOR6" s="297"/>
      <c r="TOS6" s="297"/>
      <c r="TOT6" s="297"/>
      <c r="TOU6" s="297"/>
      <c r="TOV6" s="297"/>
      <c r="TOW6" s="297"/>
      <c r="TOX6" s="297"/>
      <c r="TOY6" s="297"/>
      <c r="TOZ6" s="297"/>
      <c r="TPA6" s="297"/>
      <c r="TPB6" s="297"/>
      <c r="TPC6" s="297"/>
      <c r="TPD6" s="297"/>
      <c r="TPE6" s="297"/>
      <c r="TPF6" s="297"/>
      <c r="TPG6" s="297"/>
      <c r="TPH6" s="297"/>
      <c r="TPI6" s="297"/>
      <c r="TPJ6" s="297"/>
      <c r="TPK6" s="297"/>
      <c r="TPL6" s="297"/>
      <c r="TPM6" s="297"/>
      <c r="TPN6" s="297"/>
      <c r="TPO6" s="297"/>
      <c r="TPP6" s="297"/>
      <c r="TPQ6" s="297"/>
      <c r="TPR6" s="297"/>
      <c r="TPS6" s="297"/>
      <c r="TPT6" s="297"/>
      <c r="TPU6" s="297"/>
      <c r="TPV6" s="297"/>
      <c r="TPW6" s="297"/>
      <c r="TPX6" s="297"/>
      <c r="TPY6" s="297"/>
      <c r="TPZ6" s="297"/>
      <c r="TQA6" s="297"/>
      <c r="TQB6" s="297"/>
      <c r="TQC6" s="297"/>
      <c r="TQD6" s="297"/>
      <c r="TQE6" s="297"/>
      <c r="TQF6" s="297"/>
      <c r="TQG6" s="297"/>
      <c r="TQH6" s="297"/>
      <c r="TQI6" s="297"/>
      <c r="TQJ6" s="297"/>
      <c r="TQK6" s="297"/>
      <c r="TQL6" s="297"/>
      <c r="TQM6" s="297"/>
      <c r="TQN6" s="297"/>
      <c r="TQO6" s="297"/>
      <c r="TQP6" s="297"/>
      <c r="TQQ6" s="297"/>
      <c r="TQR6" s="297"/>
      <c r="TQS6" s="297"/>
      <c r="TQT6" s="297"/>
      <c r="TQU6" s="297"/>
      <c r="TQV6" s="297"/>
      <c r="TQW6" s="297"/>
      <c r="TQX6" s="297"/>
      <c r="TQY6" s="297"/>
      <c r="TQZ6" s="297"/>
      <c r="TRA6" s="297"/>
      <c r="TRB6" s="297"/>
      <c r="TRC6" s="297"/>
      <c r="TRD6" s="297"/>
      <c r="TRE6" s="297"/>
      <c r="TRF6" s="297"/>
      <c r="TRG6" s="297"/>
      <c r="TRH6" s="297"/>
      <c r="TRI6" s="297"/>
      <c r="TRJ6" s="297"/>
      <c r="TRK6" s="297"/>
      <c r="TRL6" s="297"/>
      <c r="TRM6" s="297"/>
      <c r="TRN6" s="297"/>
      <c r="TRO6" s="297"/>
      <c r="TRP6" s="297"/>
      <c r="TRQ6" s="297"/>
      <c r="TRR6" s="297"/>
      <c r="TRS6" s="297"/>
      <c r="TRT6" s="297"/>
      <c r="TRU6" s="297"/>
      <c r="TRV6" s="297"/>
      <c r="TRW6" s="297"/>
      <c r="TRX6" s="297"/>
      <c r="TRY6" s="297"/>
      <c r="TRZ6" s="297"/>
      <c r="TSA6" s="297"/>
      <c r="TSB6" s="297"/>
      <c r="TSC6" s="297"/>
      <c r="TSD6" s="297"/>
      <c r="TSE6" s="297"/>
      <c r="TSF6" s="297"/>
      <c r="TSG6" s="297"/>
      <c r="TSH6" s="297"/>
      <c r="TSI6" s="297"/>
      <c r="TSJ6" s="297"/>
      <c r="TSK6" s="297"/>
      <c r="TSL6" s="297"/>
      <c r="TSM6" s="297"/>
      <c r="TSN6" s="297"/>
      <c r="TSO6" s="297"/>
      <c r="TSP6" s="297"/>
      <c r="TSQ6" s="297"/>
      <c r="TSR6" s="297"/>
      <c r="TSS6" s="297"/>
      <c r="TST6" s="297"/>
      <c r="TSU6" s="297"/>
      <c r="TSV6" s="297"/>
      <c r="TSW6" s="297"/>
      <c r="TSX6" s="297"/>
      <c r="TSY6" s="297"/>
      <c r="TSZ6" s="297"/>
      <c r="TTA6" s="297"/>
      <c r="TTB6" s="297"/>
      <c r="TTC6" s="297"/>
      <c r="TTD6" s="297"/>
      <c r="TTE6" s="297"/>
      <c r="TTF6" s="297"/>
      <c r="TTG6" s="297"/>
      <c r="TTH6" s="297"/>
      <c r="TTI6" s="297"/>
      <c r="TTJ6" s="297"/>
      <c r="TTK6" s="297"/>
      <c r="TTL6" s="297"/>
      <c r="TTM6" s="297"/>
      <c r="TTN6" s="297"/>
      <c r="TTO6" s="297"/>
      <c r="TTP6" s="297"/>
      <c r="TTQ6" s="297"/>
      <c r="TTR6" s="297"/>
      <c r="TTS6" s="297"/>
      <c r="TTT6" s="297"/>
      <c r="TTU6" s="297"/>
      <c r="TTV6" s="297"/>
      <c r="TTW6" s="297"/>
      <c r="TTX6" s="297"/>
      <c r="TTY6" s="297"/>
      <c r="TTZ6" s="297"/>
      <c r="TUA6" s="297"/>
      <c r="TUB6" s="297"/>
      <c r="TUC6" s="297"/>
      <c r="TUD6" s="297"/>
      <c r="TUE6" s="297"/>
      <c r="TUF6" s="297"/>
      <c r="TUG6" s="297"/>
      <c r="TUH6" s="297"/>
      <c r="TUI6" s="297"/>
      <c r="TUJ6" s="297"/>
      <c r="TUK6" s="297"/>
      <c r="TUL6" s="297"/>
      <c r="TUM6" s="297"/>
      <c r="TUN6" s="297"/>
      <c r="TUO6" s="297"/>
      <c r="TUP6" s="297"/>
      <c r="TUQ6" s="297"/>
      <c r="TUR6" s="297"/>
      <c r="TUS6" s="297"/>
      <c r="TUT6" s="297"/>
      <c r="TUU6" s="297"/>
      <c r="TUV6" s="297"/>
      <c r="TUW6" s="297"/>
      <c r="TUX6" s="297"/>
      <c r="TUY6" s="297"/>
      <c r="TUZ6" s="297"/>
      <c r="TVA6" s="297"/>
      <c r="TVB6" s="297"/>
      <c r="TVC6" s="297"/>
      <c r="TVD6" s="297"/>
      <c r="TVE6" s="297"/>
      <c r="TVF6" s="297"/>
      <c r="TVG6" s="297"/>
      <c r="TVH6" s="297"/>
      <c r="TVI6" s="297"/>
      <c r="TVJ6" s="297"/>
      <c r="TVK6" s="297"/>
      <c r="TVL6" s="297"/>
      <c r="TVM6" s="297"/>
      <c r="TVN6" s="297"/>
      <c r="TVO6" s="297"/>
      <c r="TVP6" s="297"/>
      <c r="TVQ6" s="297"/>
      <c r="TVR6" s="297"/>
      <c r="TVS6" s="297"/>
      <c r="TVT6" s="297"/>
      <c r="TVU6" s="297"/>
      <c r="TVV6" s="297"/>
      <c r="TVW6" s="297"/>
      <c r="TVX6" s="297"/>
      <c r="TVY6" s="297"/>
      <c r="TVZ6" s="297"/>
      <c r="TWA6" s="297"/>
      <c r="TWB6" s="297"/>
      <c r="TWC6" s="297"/>
      <c r="TWD6" s="297"/>
      <c r="TWE6" s="297"/>
      <c r="TWF6" s="297"/>
      <c r="TWG6" s="297"/>
      <c r="TWH6" s="297"/>
      <c r="TWI6" s="297"/>
      <c r="TWJ6" s="297"/>
      <c r="TWK6" s="297"/>
      <c r="TWL6" s="297"/>
      <c r="TWM6" s="297"/>
      <c r="TWN6" s="297"/>
      <c r="TWO6" s="297"/>
      <c r="TWP6" s="297"/>
      <c r="TWQ6" s="297"/>
      <c r="TWR6" s="297"/>
      <c r="TWS6" s="297"/>
      <c r="TWT6" s="297"/>
      <c r="TWU6" s="297"/>
      <c r="TWV6" s="297"/>
      <c r="TWW6" s="297"/>
      <c r="TWX6" s="297"/>
      <c r="TWY6" s="297"/>
      <c r="TWZ6" s="297"/>
      <c r="TXA6" s="297"/>
      <c r="TXB6" s="297"/>
      <c r="TXC6" s="297"/>
      <c r="TXD6" s="297"/>
      <c r="TXE6" s="297"/>
      <c r="TXF6" s="297"/>
      <c r="TXG6" s="297"/>
      <c r="TXH6" s="297"/>
      <c r="TXI6" s="297"/>
      <c r="TXJ6" s="297"/>
      <c r="TXK6" s="297"/>
      <c r="TXL6" s="297"/>
      <c r="TXM6" s="297"/>
      <c r="TXN6" s="297"/>
      <c r="TXO6" s="297"/>
      <c r="TXP6" s="297"/>
      <c r="TXQ6" s="297"/>
      <c r="TXR6" s="297"/>
      <c r="TXS6" s="297"/>
      <c r="TXT6" s="297"/>
      <c r="TXU6" s="297"/>
      <c r="TXV6" s="297"/>
      <c r="TXW6" s="297"/>
      <c r="TXX6" s="297"/>
      <c r="TXY6" s="297"/>
      <c r="TXZ6" s="297"/>
      <c r="TYA6" s="297"/>
      <c r="TYB6" s="297"/>
      <c r="TYC6" s="297"/>
      <c r="TYD6" s="297"/>
      <c r="TYE6" s="297"/>
      <c r="TYF6" s="297"/>
      <c r="TYG6" s="297"/>
      <c r="TYH6" s="297"/>
      <c r="TYI6" s="297"/>
      <c r="TYJ6" s="297"/>
      <c r="TYK6" s="297"/>
      <c r="TYL6" s="297"/>
      <c r="TYM6" s="297"/>
      <c r="TYN6" s="297"/>
      <c r="TYO6" s="297"/>
      <c r="TYP6" s="297"/>
      <c r="TYQ6" s="297"/>
      <c r="TYR6" s="297"/>
      <c r="TYS6" s="297"/>
      <c r="TYT6" s="297"/>
      <c r="TYU6" s="297"/>
      <c r="TYV6" s="297"/>
      <c r="TYW6" s="297"/>
      <c r="TYX6" s="297"/>
      <c r="TYY6" s="297"/>
      <c r="TYZ6" s="297"/>
      <c r="TZA6" s="297"/>
      <c r="TZB6" s="297"/>
      <c r="TZC6" s="297"/>
      <c r="TZD6" s="297"/>
      <c r="TZE6" s="297"/>
      <c r="TZF6" s="297"/>
      <c r="TZG6" s="297"/>
      <c r="TZH6" s="297"/>
      <c r="TZI6" s="297"/>
      <c r="TZJ6" s="297"/>
      <c r="TZK6" s="297"/>
      <c r="TZL6" s="297"/>
      <c r="TZM6" s="297"/>
      <c r="TZN6" s="297"/>
      <c r="TZO6" s="297"/>
      <c r="TZP6" s="297"/>
      <c r="TZQ6" s="297"/>
      <c r="TZR6" s="297"/>
      <c r="TZS6" s="297"/>
      <c r="TZT6" s="297"/>
      <c r="TZU6" s="297"/>
      <c r="TZV6" s="297"/>
      <c r="TZW6" s="297"/>
      <c r="TZX6" s="297"/>
      <c r="TZY6" s="297"/>
      <c r="TZZ6" s="297"/>
      <c r="UAA6" s="297"/>
      <c r="UAB6" s="297"/>
      <c r="UAC6" s="297"/>
      <c r="UAD6" s="297"/>
      <c r="UAE6" s="297"/>
      <c r="UAF6" s="297"/>
      <c r="UAG6" s="297"/>
      <c r="UAH6" s="297"/>
      <c r="UAI6" s="297"/>
      <c r="UAJ6" s="297"/>
      <c r="UAK6" s="297"/>
      <c r="UAL6" s="297"/>
      <c r="UAM6" s="297"/>
      <c r="UAN6" s="297"/>
      <c r="UAO6" s="297"/>
      <c r="UAP6" s="297"/>
      <c r="UAQ6" s="297"/>
      <c r="UAR6" s="297"/>
      <c r="UAS6" s="297"/>
      <c r="UAT6" s="297"/>
      <c r="UAU6" s="297"/>
      <c r="UAV6" s="297"/>
      <c r="UAW6" s="297"/>
      <c r="UAX6" s="297"/>
      <c r="UAY6" s="297"/>
      <c r="UAZ6" s="297"/>
      <c r="UBA6" s="297"/>
      <c r="UBB6" s="297"/>
      <c r="UBC6" s="297"/>
      <c r="UBD6" s="297"/>
      <c r="UBE6" s="297"/>
      <c r="UBF6" s="297"/>
      <c r="UBG6" s="297"/>
      <c r="UBH6" s="297"/>
      <c r="UBI6" s="297"/>
      <c r="UBJ6" s="297"/>
      <c r="UBK6" s="297"/>
      <c r="UBL6" s="297"/>
      <c r="UBM6" s="297"/>
      <c r="UBN6" s="297"/>
      <c r="UBO6" s="297"/>
      <c r="UBP6" s="297"/>
      <c r="UBQ6" s="297"/>
      <c r="UBR6" s="297"/>
      <c r="UBS6" s="297"/>
      <c r="UBT6" s="297"/>
      <c r="UBU6" s="297"/>
      <c r="UBV6" s="297"/>
      <c r="UBW6" s="297"/>
      <c r="UBX6" s="297"/>
      <c r="UBY6" s="297"/>
      <c r="UBZ6" s="297"/>
      <c r="UCA6" s="297"/>
      <c r="UCB6" s="297"/>
      <c r="UCC6" s="297"/>
      <c r="UCD6" s="297"/>
      <c r="UCE6" s="297"/>
      <c r="UCF6" s="297"/>
      <c r="UCG6" s="297"/>
      <c r="UCH6" s="297"/>
      <c r="UCI6" s="297"/>
      <c r="UCJ6" s="297"/>
      <c r="UCK6" s="297"/>
      <c r="UCL6" s="297"/>
      <c r="UCM6" s="297"/>
      <c r="UCN6" s="297"/>
      <c r="UCO6" s="297"/>
      <c r="UCP6" s="297"/>
      <c r="UCQ6" s="297"/>
      <c r="UCR6" s="297"/>
      <c r="UCS6" s="297"/>
      <c r="UCT6" s="297"/>
      <c r="UCU6" s="297"/>
      <c r="UCV6" s="297"/>
      <c r="UCW6" s="297"/>
      <c r="UCX6" s="297"/>
      <c r="UCY6" s="297"/>
      <c r="UCZ6" s="297"/>
      <c r="UDA6" s="297"/>
      <c r="UDB6" s="297"/>
      <c r="UDC6" s="297"/>
      <c r="UDD6" s="297"/>
      <c r="UDE6" s="297"/>
      <c r="UDF6" s="297"/>
      <c r="UDG6" s="297"/>
      <c r="UDH6" s="297"/>
      <c r="UDI6" s="297"/>
      <c r="UDJ6" s="297"/>
      <c r="UDK6" s="297"/>
      <c r="UDL6" s="297"/>
      <c r="UDM6" s="297"/>
      <c r="UDN6" s="297"/>
      <c r="UDO6" s="297"/>
      <c r="UDP6" s="297"/>
      <c r="UDQ6" s="297"/>
      <c r="UDR6" s="297"/>
      <c r="UDS6" s="297"/>
      <c r="UDT6" s="297"/>
      <c r="UDU6" s="297"/>
      <c r="UDV6" s="297"/>
      <c r="UDW6" s="297"/>
      <c r="UDX6" s="297"/>
      <c r="UDY6" s="297"/>
      <c r="UDZ6" s="297"/>
      <c r="UEA6" s="297"/>
      <c r="UEB6" s="297"/>
      <c r="UEC6" s="297"/>
      <c r="UED6" s="297"/>
      <c r="UEE6" s="297"/>
      <c r="UEF6" s="297"/>
      <c r="UEG6" s="297"/>
      <c r="UEH6" s="297"/>
      <c r="UEI6" s="297"/>
      <c r="UEJ6" s="297"/>
      <c r="UEK6" s="297"/>
      <c r="UEL6" s="297"/>
      <c r="UEM6" s="297"/>
      <c r="UEN6" s="297"/>
      <c r="UEO6" s="297"/>
      <c r="UEP6" s="297"/>
      <c r="UEQ6" s="297"/>
      <c r="UER6" s="297"/>
      <c r="UES6" s="297"/>
      <c r="UET6" s="297"/>
      <c r="UEU6" s="297"/>
      <c r="UEV6" s="297"/>
      <c r="UEW6" s="297"/>
      <c r="UEX6" s="297"/>
      <c r="UEY6" s="297"/>
      <c r="UEZ6" s="297"/>
      <c r="UFA6" s="297"/>
      <c r="UFB6" s="297"/>
      <c r="UFC6" s="297"/>
      <c r="UFD6" s="297"/>
      <c r="UFE6" s="297"/>
      <c r="UFF6" s="297"/>
      <c r="UFG6" s="297"/>
      <c r="UFH6" s="297"/>
      <c r="UFI6" s="297"/>
      <c r="UFJ6" s="297"/>
      <c r="UFK6" s="297"/>
      <c r="UFL6" s="297"/>
      <c r="UFM6" s="297"/>
      <c r="UFN6" s="297"/>
      <c r="UFO6" s="297"/>
      <c r="UFP6" s="297"/>
      <c r="UFQ6" s="297"/>
      <c r="UFR6" s="297"/>
      <c r="UFS6" s="297"/>
      <c r="UFT6" s="297"/>
      <c r="UFU6" s="297"/>
      <c r="UFV6" s="297"/>
      <c r="UFW6" s="297"/>
      <c r="UFX6" s="297"/>
      <c r="UFY6" s="297"/>
      <c r="UFZ6" s="297"/>
      <c r="UGA6" s="297"/>
      <c r="UGB6" s="297"/>
      <c r="UGC6" s="297"/>
      <c r="UGD6" s="297"/>
      <c r="UGE6" s="297"/>
      <c r="UGF6" s="297"/>
      <c r="UGG6" s="297"/>
      <c r="UGH6" s="297"/>
      <c r="UGI6" s="297"/>
      <c r="UGJ6" s="297"/>
      <c r="UGK6" s="297"/>
      <c r="UGL6" s="297"/>
      <c r="UGM6" s="297"/>
      <c r="UGN6" s="297"/>
      <c r="UGO6" s="297"/>
      <c r="UGP6" s="297"/>
      <c r="UGQ6" s="297"/>
      <c r="UGR6" s="297"/>
      <c r="UGS6" s="297"/>
      <c r="UGT6" s="297"/>
      <c r="UGU6" s="297"/>
      <c r="UGV6" s="297"/>
      <c r="UGW6" s="297"/>
      <c r="UGX6" s="297"/>
      <c r="UGY6" s="297"/>
      <c r="UGZ6" s="297"/>
      <c r="UHA6" s="297"/>
      <c r="UHB6" s="297"/>
      <c r="UHC6" s="297"/>
      <c r="UHD6" s="297"/>
      <c r="UHE6" s="297"/>
      <c r="UHF6" s="297"/>
      <c r="UHG6" s="297"/>
      <c r="UHH6" s="297"/>
      <c r="UHI6" s="297"/>
      <c r="UHJ6" s="297"/>
      <c r="UHK6" s="297"/>
      <c r="UHL6" s="297"/>
      <c r="UHM6" s="297"/>
      <c r="UHN6" s="297"/>
      <c r="UHO6" s="297"/>
      <c r="UHP6" s="297"/>
      <c r="UHQ6" s="297"/>
      <c r="UHR6" s="297"/>
      <c r="UHS6" s="297"/>
      <c r="UHT6" s="297"/>
      <c r="UHU6" s="297"/>
      <c r="UHV6" s="297"/>
      <c r="UHW6" s="297"/>
      <c r="UHX6" s="297"/>
      <c r="UHY6" s="297"/>
      <c r="UHZ6" s="297"/>
      <c r="UIA6" s="297"/>
      <c r="UIB6" s="297"/>
      <c r="UIC6" s="297"/>
      <c r="UID6" s="297"/>
      <c r="UIE6" s="297"/>
      <c r="UIF6" s="297"/>
      <c r="UIG6" s="297"/>
      <c r="UIH6" s="297"/>
      <c r="UII6" s="297"/>
      <c r="UIJ6" s="297"/>
      <c r="UIK6" s="297"/>
      <c r="UIL6" s="297"/>
      <c r="UIM6" s="297"/>
      <c r="UIN6" s="297"/>
      <c r="UIO6" s="297"/>
      <c r="UIP6" s="297"/>
      <c r="UIQ6" s="297"/>
      <c r="UIR6" s="297"/>
      <c r="UIS6" s="297"/>
      <c r="UIT6" s="297"/>
      <c r="UIU6" s="297"/>
      <c r="UIV6" s="297"/>
      <c r="UIW6" s="297"/>
      <c r="UIX6" s="297"/>
      <c r="UIY6" s="297"/>
      <c r="UIZ6" s="297"/>
      <c r="UJA6" s="297"/>
      <c r="UJB6" s="297"/>
      <c r="UJC6" s="297"/>
      <c r="UJD6" s="297"/>
      <c r="UJE6" s="297"/>
      <c r="UJF6" s="297"/>
      <c r="UJG6" s="297"/>
      <c r="UJH6" s="297"/>
      <c r="UJI6" s="297"/>
      <c r="UJJ6" s="297"/>
      <c r="UJK6" s="297"/>
      <c r="UJL6" s="297"/>
      <c r="UJM6" s="297"/>
      <c r="UJN6" s="297"/>
      <c r="UJO6" s="297"/>
      <c r="UJP6" s="297"/>
      <c r="UJQ6" s="297"/>
      <c r="UJR6" s="297"/>
      <c r="UJS6" s="297"/>
      <c r="UJT6" s="297"/>
      <c r="UJU6" s="297"/>
      <c r="UJV6" s="297"/>
      <c r="UJW6" s="297"/>
      <c r="UJX6" s="297"/>
      <c r="UJY6" s="297"/>
      <c r="UJZ6" s="297"/>
      <c r="UKA6" s="297"/>
      <c r="UKB6" s="297"/>
      <c r="UKC6" s="297"/>
      <c r="UKD6" s="297"/>
      <c r="UKE6" s="297"/>
      <c r="UKF6" s="297"/>
      <c r="UKG6" s="297"/>
      <c r="UKH6" s="297"/>
      <c r="UKI6" s="297"/>
      <c r="UKJ6" s="297"/>
      <c r="UKK6" s="297"/>
      <c r="UKL6" s="297"/>
      <c r="UKM6" s="297"/>
      <c r="UKN6" s="297"/>
      <c r="UKO6" s="297"/>
      <c r="UKP6" s="297"/>
      <c r="UKQ6" s="297"/>
      <c r="UKR6" s="297"/>
      <c r="UKS6" s="297"/>
      <c r="UKT6" s="297"/>
      <c r="UKU6" s="297"/>
      <c r="UKV6" s="297"/>
      <c r="UKW6" s="297"/>
      <c r="UKX6" s="297"/>
      <c r="UKY6" s="297"/>
      <c r="UKZ6" s="297"/>
      <c r="ULA6" s="297"/>
      <c r="ULB6" s="297"/>
      <c r="ULC6" s="297"/>
      <c r="ULD6" s="297"/>
      <c r="ULE6" s="297"/>
      <c r="ULF6" s="297"/>
      <c r="ULG6" s="297"/>
      <c r="ULH6" s="297"/>
      <c r="ULI6" s="297"/>
      <c r="ULJ6" s="297"/>
      <c r="ULK6" s="297"/>
      <c r="ULL6" s="297"/>
      <c r="ULM6" s="297"/>
      <c r="ULN6" s="297"/>
      <c r="ULO6" s="297"/>
      <c r="ULP6" s="297"/>
      <c r="ULQ6" s="297"/>
      <c r="ULR6" s="297"/>
      <c r="ULS6" s="297"/>
      <c r="ULT6" s="297"/>
      <c r="ULU6" s="297"/>
      <c r="ULV6" s="297"/>
      <c r="ULW6" s="297"/>
      <c r="ULX6" s="297"/>
      <c r="ULY6" s="297"/>
      <c r="ULZ6" s="297"/>
      <c r="UMA6" s="297"/>
      <c r="UMB6" s="297"/>
      <c r="UMC6" s="297"/>
      <c r="UMD6" s="297"/>
      <c r="UME6" s="297"/>
      <c r="UMF6" s="297"/>
      <c r="UMG6" s="297"/>
      <c r="UMH6" s="297"/>
      <c r="UMI6" s="297"/>
      <c r="UMJ6" s="297"/>
      <c r="UMK6" s="297"/>
      <c r="UML6" s="297"/>
      <c r="UMM6" s="297"/>
      <c r="UMN6" s="297"/>
      <c r="UMO6" s="297"/>
      <c r="UMP6" s="297"/>
      <c r="UMQ6" s="297"/>
      <c r="UMR6" s="297"/>
      <c r="UMS6" s="297"/>
      <c r="UMT6" s="297"/>
      <c r="UMU6" s="297"/>
      <c r="UMV6" s="297"/>
      <c r="UMW6" s="297"/>
      <c r="UMX6" s="297"/>
      <c r="UMY6" s="297"/>
      <c r="UMZ6" s="297"/>
      <c r="UNA6" s="297"/>
      <c r="UNB6" s="297"/>
      <c r="UNC6" s="297"/>
      <c r="UND6" s="297"/>
      <c r="UNE6" s="297"/>
      <c r="UNF6" s="297"/>
      <c r="UNG6" s="297"/>
      <c r="UNH6" s="297"/>
      <c r="UNI6" s="297"/>
      <c r="UNJ6" s="297"/>
      <c r="UNK6" s="297"/>
      <c r="UNL6" s="297"/>
      <c r="UNM6" s="297"/>
      <c r="UNN6" s="297"/>
      <c r="UNO6" s="297"/>
      <c r="UNP6" s="297"/>
      <c r="UNQ6" s="297"/>
      <c r="UNR6" s="297"/>
      <c r="UNS6" s="297"/>
      <c r="UNT6" s="297"/>
      <c r="UNU6" s="297"/>
      <c r="UNV6" s="297"/>
      <c r="UNW6" s="297"/>
      <c r="UNX6" s="297"/>
      <c r="UNY6" s="297"/>
      <c r="UNZ6" s="297"/>
      <c r="UOA6" s="297"/>
      <c r="UOB6" s="297"/>
      <c r="UOC6" s="297"/>
      <c r="UOD6" s="297"/>
      <c r="UOE6" s="297"/>
      <c r="UOF6" s="297"/>
      <c r="UOG6" s="297"/>
      <c r="UOH6" s="297"/>
      <c r="UOI6" s="297"/>
      <c r="UOJ6" s="297"/>
      <c r="UOK6" s="297"/>
      <c r="UOL6" s="297"/>
      <c r="UOM6" s="297"/>
      <c r="UON6" s="297"/>
      <c r="UOO6" s="297"/>
      <c r="UOP6" s="297"/>
      <c r="UOQ6" s="297"/>
      <c r="UOR6" s="297"/>
      <c r="UOS6" s="297"/>
      <c r="UOT6" s="297"/>
      <c r="UOU6" s="297"/>
      <c r="UOV6" s="297"/>
      <c r="UOW6" s="297"/>
      <c r="UOX6" s="297"/>
      <c r="UOY6" s="297"/>
      <c r="UOZ6" s="297"/>
      <c r="UPA6" s="297"/>
      <c r="UPB6" s="297"/>
      <c r="UPC6" s="297"/>
      <c r="UPD6" s="297"/>
      <c r="UPE6" s="297"/>
      <c r="UPF6" s="297"/>
      <c r="UPG6" s="297"/>
      <c r="UPH6" s="297"/>
      <c r="UPI6" s="297"/>
      <c r="UPJ6" s="297"/>
      <c r="UPK6" s="297"/>
      <c r="UPL6" s="297"/>
      <c r="UPM6" s="297"/>
      <c r="UPN6" s="297"/>
      <c r="UPO6" s="297"/>
      <c r="UPP6" s="297"/>
      <c r="UPQ6" s="297"/>
      <c r="UPR6" s="297"/>
      <c r="UPS6" s="297"/>
      <c r="UPT6" s="297"/>
      <c r="UPU6" s="297"/>
      <c r="UPV6" s="297"/>
      <c r="UPW6" s="297"/>
      <c r="UPX6" s="297"/>
      <c r="UPY6" s="297"/>
      <c r="UPZ6" s="297"/>
      <c r="UQA6" s="297"/>
      <c r="UQB6" s="297"/>
      <c r="UQC6" s="297"/>
      <c r="UQD6" s="297"/>
      <c r="UQE6" s="297"/>
      <c r="UQF6" s="297"/>
      <c r="UQG6" s="297"/>
      <c r="UQH6" s="297"/>
      <c r="UQI6" s="297"/>
      <c r="UQJ6" s="297"/>
      <c r="UQK6" s="297"/>
      <c r="UQL6" s="297"/>
      <c r="UQM6" s="297"/>
      <c r="UQN6" s="297"/>
      <c r="UQO6" s="297"/>
      <c r="UQP6" s="297"/>
      <c r="UQQ6" s="297"/>
      <c r="UQR6" s="297"/>
      <c r="UQS6" s="297"/>
      <c r="UQT6" s="297"/>
      <c r="UQU6" s="297"/>
      <c r="UQV6" s="297"/>
      <c r="UQW6" s="297"/>
      <c r="UQX6" s="297"/>
      <c r="UQY6" s="297"/>
      <c r="UQZ6" s="297"/>
      <c r="URA6" s="297"/>
      <c r="URB6" s="297"/>
      <c r="URC6" s="297"/>
      <c r="URD6" s="297"/>
      <c r="URE6" s="297"/>
      <c r="URF6" s="297"/>
      <c r="URG6" s="297"/>
      <c r="URH6" s="297"/>
      <c r="URI6" s="297"/>
      <c r="URJ6" s="297"/>
      <c r="URK6" s="297"/>
      <c r="URL6" s="297"/>
      <c r="URM6" s="297"/>
      <c r="URN6" s="297"/>
      <c r="URO6" s="297"/>
      <c r="URP6" s="297"/>
      <c r="URQ6" s="297"/>
      <c r="URR6" s="297"/>
      <c r="URS6" s="297"/>
      <c r="URT6" s="297"/>
      <c r="URU6" s="297"/>
      <c r="URV6" s="297"/>
      <c r="URW6" s="297"/>
      <c r="URX6" s="297"/>
      <c r="URY6" s="297"/>
      <c r="URZ6" s="297"/>
      <c r="USA6" s="297"/>
      <c r="USB6" s="297"/>
      <c r="USC6" s="297"/>
      <c r="USD6" s="297"/>
      <c r="USE6" s="297"/>
      <c r="USF6" s="297"/>
      <c r="USG6" s="297"/>
      <c r="USH6" s="297"/>
      <c r="USI6" s="297"/>
      <c r="USJ6" s="297"/>
      <c r="USK6" s="297"/>
      <c r="USL6" s="297"/>
      <c r="USM6" s="297"/>
      <c r="USN6" s="297"/>
      <c r="USO6" s="297"/>
      <c r="USP6" s="297"/>
      <c r="USQ6" s="297"/>
      <c r="USR6" s="297"/>
      <c r="USS6" s="297"/>
      <c r="UST6" s="297"/>
      <c r="USU6" s="297"/>
      <c r="USV6" s="297"/>
      <c r="USW6" s="297"/>
      <c r="USX6" s="297"/>
      <c r="USY6" s="297"/>
      <c r="USZ6" s="297"/>
      <c r="UTA6" s="297"/>
      <c r="UTB6" s="297"/>
      <c r="UTC6" s="297"/>
      <c r="UTD6" s="297"/>
      <c r="UTE6" s="297"/>
      <c r="UTF6" s="297"/>
      <c r="UTG6" s="297"/>
      <c r="UTH6" s="297"/>
      <c r="UTI6" s="297"/>
      <c r="UTJ6" s="297"/>
      <c r="UTK6" s="297"/>
      <c r="UTL6" s="297"/>
      <c r="UTM6" s="297"/>
      <c r="UTN6" s="297"/>
      <c r="UTO6" s="297"/>
      <c r="UTP6" s="297"/>
      <c r="UTQ6" s="297"/>
      <c r="UTR6" s="297"/>
      <c r="UTS6" s="297"/>
      <c r="UTT6" s="297"/>
      <c r="UTU6" s="297"/>
      <c r="UTV6" s="297"/>
      <c r="UTW6" s="297"/>
      <c r="UTX6" s="297"/>
      <c r="UTY6" s="297"/>
      <c r="UTZ6" s="297"/>
      <c r="UUA6" s="297"/>
      <c r="UUB6" s="297"/>
      <c r="UUC6" s="297"/>
      <c r="UUD6" s="297"/>
      <c r="UUE6" s="297"/>
      <c r="UUF6" s="297"/>
      <c r="UUG6" s="297"/>
      <c r="UUH6" s="297"/>
      <c r="UUI6" s="297"/>
      <c r="UUJ6" s="297"/>
      <c r="UUK6" s="297"/>
      <c r="UUL6" s="297"/>
      <c r="UUM6" s="297"/>
      <c r="UUN6" s="297"/>
      <c r="UUO6" s="297"/>
      <c r="UUP6" s="297"/>
      <c r="UUQ6" s="297"/>
      <c r="UUR6" s="297"/>
      <c r="UUS6" s="297"/>
      <c r="UUT6" s="297"/>
      <c r="UUU6" s="297"/>
      <c r="UUV6" s="297"/>
      <c r="UUW6" s="297"/>
      <c r="UUX6" s="297"/>
      <c r="UUY6" s="297"/>
      <c r="UUZ6" s="297"/>
      <c r="UVA6" s="297"/>
      <c r="UVB6" s="297"/>
      <c r="UVC6" s="297"/>
      <c r="UVD6" s="297"/>
      <c r="UVE6" s="297"/>
      <c r="UVF6" s="297"/>
      <c r="UVG6" s="297"/>
      <c r="UVH6" s="297"/>
      <c r="UVI6" s="297"/>
      <c r="UVJ6" s="297"/>
      <c r="UVK6" s="297"/>
      <c r="UVL6" s="297"/>
      <c r="UVM6" s="297"/>
      <c r="UVN6" s="297"/>
      <c r="UVO6" s="297"/>
      <c r="UVP6" s="297"/>
      <c r="UVQ6" s="297"/>
      <c r="UVR6" s="297"/>
      <c r="UVS6" s="297"/>
      <c r="UVT6" s="297"/>
      <c r="UVU6" s="297"/>
      <c r="UVV6" s="297"/>
      <c r="UVW6" s="297"/>
      <c r="UVX6" s="297"/>
      <c r="UVY6" s="297"/>
      <c r="UVZ6" s="297"/>
      <c r="UWA6" s="297"/>
      <c r="UWB6" s="297"/>
      <c r="UWC6" s="297"/>
      <c r="UWD6" s="297"/>
      <c r="UWE6" s="297"/>
      <c r="UWF6" s="297"/>
      <c r="UWG6" s="297"/>
      <c r="UWH6" s="297"/>
      <c r="UWI6" s="297"/>
      <c r="UWJ6" s="297"/>
      <c r="UWK6" s="297"/>
      <c r="UWL6" s="297"/>
      <c r="UWM6" s="297"/>
      <c r="UWN6" s="297"/>
      <c r="UWO6" s="297"/>
      <c r="UWP6" s="297"/>
      <c r="UWQ6" s="297"/>
      <c r="UWR6" s="297"/>
      <c r="UWS6" s="297"/>
      <c r="UWT6" s="297"/>
      <c r="UWU6" s="297"/>
      <c r="UWV6" s="297"/>
      <c r="UWW6" s="297"/>
      <c r="UWX6" s="297"/>
      <c r="UWY6" s="297"/>
      <c r="UWZ6" s="297"/>
      <c r="UXA6" s="297"/>
      <c r="UXB6" s="297"/>
      <c r="UXC6" s="297"/>
      <c r="UXD6" s="297"/>
      <c r="UXE6" s="297"/>
      <c r="UXF6" s="297"/>
      <c r="UXG6" s="297"/>
      <c r="UXH6" s="297"/>
      <c r="UXI6" s="297"/>
      <c r="UXJ6" s="297"/>
      <c r="UXK6" s="297"/>
      <c r="UXL6" s="297"/>
      <c r="UXM6" s="297"/>
      <c r="UXN6" s="297"/>
      <c r="UXO6" s="297"/>
      <c r="UXP6" s="297"/>
      <c r="UXQ6" s="297"/>
      <c r="UXR6" s="297"/>
      <c r="UXS6" s="297"/>
      <c r="UXT6" s="297"/>
      <c r="UXU6" s="297"/>
      <c r="UXV6" s="297"/>
      <c r="UXW6" s="297"/>
      <c r="UXX6" s="297"/>
      <c r="UXY6" s="297"/>
      <c r="UXZ6" s="297"/>
      <c r="UYA6" s="297"/>
      <c r="UYB6" s="297"/>
      <c r="UYC6" s="297"/>
      <c r="UYD6" s="297"/>
      <c r="UYE6" s="297"/>
      <c r="UYF6" s="297"/>
      <c r="UYG6" s="297"/>
      <c r="UYH6" s="297"/>
      <c r="UYI6" s="297"/>
      <c r="UYJ6" s="297"/>
      <c r="UYK6" s="297"/>
      <c r="UYL6" s="297"/>
      <c r="UYM6" s="297"/>
      <c r="UYN6" s="297"/>
      <c r="UYO6" s="297"/>
      <c r="UYP6" s="297"/>
      <c r="UYQ6" s="297"/>
      <c r="UYR6" s="297"/>
      <c r="UYS6" s="297"/>
      <c r="UYT6" s="297"/>
      <c r="UYU6" s="297"/>
      <c r="UYV6" s="297"/>
      <c r="UYW6" s="297"/>
      <c r="UYX6" s="297"/>
      <c r="UYY6" s="297"/>
      <c r="UYZ6" s="297"/>
      <c r="UZA6" s="297"/>
      <c r="UZB6" s="297"/>
      <c r="UZC6" s="297"/>
      <c r="UZD6" s="297"/>
      <c r="UZE6" s="297"/>
      <c r="UZF6" s="297"/>
      <c r="UZG6" s="297"/>
      <c r="UZH6" s="297"/>
      <c r="UZI6" s="297"/>
      <c r="UZJ6" s="297"/>
      <c r="UZK6" s="297"/>
      <c r="UZL6" s="297"/>
      <c r="UZM6" s="297"/>
      <c r="UZN6" s="297"/>
      <c r="UZO6" s="297"/>
      <c r="UZP6" s="297"/>
      <c r="UZQ6" s="297"/>
      <c r="UZR6" s="297"/>
      <c r="UZS6" s="297"/>
      <c r="UZT6" s="297"/>
      <c r="UZU6" s="297"/>
      <c r="UZV6" s="297"/>
      <c r="UZW6" s="297"/>
      <c r="UZX6" s="297"/>
      <c r="UZY6" s="297"/>
      <c r="UZZ6" s="297"/>
      <c r="VAA6" s="297"/>
      <c r="VAB6" s="297"/>
      <c r="VAC6" s="297"/>
      <c r="VAD6" s="297"/>
      <c r="VAE6" s="297"/>
      <c r="VAF6" s="297"/>
      <c r="VAG6" s="297"/>
      <c r="VAH6" s="297"/>
      <c r="VAI6" s="297"/>
      <c r="VAJ6" s="297"/>
      <c r="VAK6" s="297"/>
      <c r="VAL6" s="297"/>
      <c r="VAM6" s="297"/>
      <c r="VAN6" s="297"/>
      <c r="VAO6" s="297"/>
      <c r="VAP6" s="297"/>
      <c r="VAQ6" s="297"/>
      <c r="VAR6" s="297"/>
      <c r="VAS6" s="297"/>
      <c r="VAT6" s="297"/>
      <c r="VAU6" s="297"/>
      <c r="VAV6" s="297"/>
      <c r="VAW6" s="297"/>
      <c r="VAX6" s="297"/>
      <c r="VAY6" s="297"/>
      <c r="VAZ6" s="297"/>
      <c r="VBA6" s="297"/>
      <c r="VBB6" s="297"/>
      <c r="VBC6" s="297"/>
      <c r="VBD6" s="297"/>
      <c r="VBE6" s="297"/>
      <c r="VBF6" s="297"/>
      <c r="VBG6" s="297"/>
      <c r="VBH6" s="297"/>
      <c r="VBI6" s="297"/>
      <c r="VBJ6" s="297"/>
      <c r="VBK6" s="297"/>
      <c r="VBL6" s="297"/>
      <c r="VBM6" s="297"/>
      <c r="VBN6" s="297"/>
      <c r="VBO6" s="297"/>
      <c r="VBP6" s="297"/>
      <c r="VBQ6" s="297"/>
      <c r="VBR6" s="297"/>
      <c r="VBS6" s="297"/>
      <c r="VBT6" s="297"/>
      <c r="VBU6" s="297"/>
      <c r="VBV6" s="297"/>
      <c r="VBW6" s="297"/>
      <c r="VBX6" s="297"/>
      <c r="VBY6" s="297"/>
      <c r="VBZ6" s="297"/>
      <c r="VCA6" s="297"/>
      <c r="VCB6" s="297"/>
      <c r="VCC6" s="297"/>
      <c r="VCD6" s="297"/>
      <c r="VCE6" s="297"/>
      <c r="VCF6" s="297"/>
      <c r="VCG6" s="297"/>
      <c r="VCH6" s="297"/>
      <c r="VCI6" s="297"/>
      <c r="VCJ6" s="297"/>
      <c r="VCK6" s="297"/>
      <c r="VCL6" s="297"/>
      <c r="VCM6" s="297"/>
      <c r="VCN6" s="297"/>
      <c r="VCO6" s="297"/>
      <c r="VCP6" s="297"/>
      <c r="VCQ6" s="297"/>
      <c r="VCR6" s="297"/>
      <c r="VCS6" s="297"/>
      <c r="VCT6" s="297"/>
      <c r="VCU6" s="297"/>
      <c r="VCV6" s="297"/>
      <c r="VCW6" s="297"/>
      <c r="VCX6" s="297"/>
      <c r="VCY6" s="297"/>
      <c r="VCZ6" s="297"/>
      <c r="VDA6" s="297"/>
      <c r="VDB6" s="297"/>
      <c r="VDC6" s="297"/>
      <c r="VDD6" s="297"/>
      <c r="VDE6" s="297"/>
      <c r="VDF6" s="297"/>
      <c r="VDG6" s="297"/>
      <c r="VDH6" s="297"/>
      <c r="VDI6" s="297"/>
      <c r="VDJ6" s="297"/>
      <c r="VDK6" s="297"/>
      <c r="VDL6" s="297"/>
      <c r="VDM6" s="297"/>
      <c r="VDN6" s="297"/>
      <c r="VDO6" s="297"/>
      <c r="VDP6" s="297"/>
      <c r="VDQ6" s="297"/>
      <c r="VDR6" s="297"/>
      <c r="VDS6" s="297"/>
      <c r="VDT6" s="297"/>
      <c r="VDU6" s="297"/>
      <c r="VDV6" s="297"/>
      <c r="VDW6" s="297"/>
      <c r="VDX6" s="297"/>
      <c r="VDY6" s="297"/>
      <c r="VDZ6" s="297"/>
      <c r="VEA6" s="297"/>
      <c r="VEB6" s="297"/>
      <c r="VEC6" s="297"/>
      <c r="VED6" s="297"/>
      <c r="VEE6" s="297"/>
      <c r="VEF6" s="297"/>
      <c r="VEG6" s="297"/>
      <c r="VEH6" s="297"/>
      <c r="VEI6" s="297"/>
      <c r="VEJ6" s="297"/>
      <c r="VEK6" s="297"/>
      <c r="VEL6" s="297"/>
      <c r="VEM6" s="297"/>
      <c r="VEN6" s="297"/>
      <c r="VEO6" s="297"/>
      <c r="VEP6" s="297"/>
      <c r="VEQ6" s="297"/>
      <c r="VER6" s="297"/>
      <c r="VES6" s="297"/>
      <c r="VET6" s="297"/>
      <c r="VEU6" s="297"/>
      <c r="VEV6" s="297"/>
      <c r="VEW6" s="297"/>
      <c r="VEX6" s="297"/>
      <c r="VEY6" s="297"/>
      <c r="VEZ6" s="297"/>
      <c r="VFA6" s="297"/>
      <c r="VFB6" s="297"/>
      <c r="VFC6" s="297"/>
      <c r="VFD6" s="297"/>
      <c r="VFE6" s="297"/>
      <c r="VFF6" s="297"/>
      <c r="VFG6" s="297"/>
      <c r="VFH6" s="297"/>
      <c r="VFI6" s="297"/>
      <c r="VFJ6" s="297"/>
      <c r="VFK6" s="297"/>
      <c r="VFL6" s="297"/>
      <c r="VFM6" s="297"/>
      <c r="VFN6" s="297"/>
      <c r="VFO6" s="297"/>
      <c r="VFP6" s="297"/>
      <c r="VFQ6" s="297"/>
      <c r="VFR6" s="297"/>
      <c r="VFS6" s="297"/>
      <c r="VFT6" s="297"/>
      <c r="VFU6" s="297"/>
      <c r="VFV6" s="297"/>
      <c r="VFW6" s="297"/>
      <c r="VFX6" s="297"/>
      <c r="VFY6" s="297"/>
      <c r="VFZ6" s="297"/>
      <c r="VGA6" s="297"/>
      <c r="VGB6" s="297"/>
      <c r="VGC6" s="297"/>
      <c r="VGD6" s="297"/>
      <c r="VGE6" s="297"/>
      <c r="VGF6" s="297"/>
      <c r="VGG6" s="297"/>
      <c r="VGH6" s="297"/>
      <c r="VGI6" s="297"/>
      <c r="VGJ6" s="297"/>
      <c r="VGK6" s="297"/>
      <c r="VGL6" s="297"/>
      <c r="VGM6" s="297"/>
      <c r="VGN6" s="297"/>
      <c r="VGO6" s="297"/>
      <c r="VGP6" s="297"/>
      <c r="VGQ6" s="297"/>
      <c r="VGR6" s="297"/>
      <c r="VGS6" s="297"/>
      <c r="VGT6" s="297"/>
      <c r="VGU6" s="297"/>
      <c r="VGV6" s="297"/>
      <c r="VGW6" s="297"/>
      <c r="VGX6" s="297"/>
      <c r="VGY6" s="297"/>
      <c r="VGZ6" s="297"/>
      <c r="VHA6" s="297"/>
      <c r="VHB6" s="297"/>
      <c r="VHC6" s="297"/>
      <c r="VHD6" s="297"/>
      <c r="VHE6" s="297"/>
      <c r="VHF6" s="297"/>
      <c r="VHG6" s="297"/>
      <c r="VHH6" s="297"/>
      <c r="VHI6" s="297"/>
      <c r="VHJ6" s="297"/>
      <c r="VHK6" s="297"/>
      <c r="VHL6" s="297"/>
      <c r="VHM6" s="297"/>
      <c r="VHN6" s="297"/>
      <c r="VHO6" s="297"/>
      <c r="VHP6" s="297"/>
      <c r="VHQ6" s="297"/>
      <c r="VHR6" s="297"/>
      <c r="VHS6" s="297"/>
      <c r="VHT6" s="297"/>
      <c r="VHU6" s="297"/>
      <c r="VHV6" s="297"/>
      <c r="VHW6" s="297"/>
      <c r="VHX6" s="297"/>
      <c r="VHY6" s="297"/>
      <c r="VHZ6" s="297"/>
      <c r="VIA6" s="297"/>
      <c r="VIB6" s="297"/>
      <c r="VIC6" s="297"/>
      <c r="VID6" s="297"/>
      <c r="VIE6" s="297"/>
      <c r="VIF6" s="297"/>
      <c r="VIG6" s="297"/>
      <c r="VIH6" s="297"/>
      <c r="VII6" s="297"/>
      <c r="VIJ6" s="297"/>
      <c r="VIK6" s="297"/>
      <c r="VIL6" s="297"/>
      <c r="VIM6" s="297"/>
      <c r="VIN6" s="297"/>
      <c r="VIO6" s="297"/>
      <c r="VIP6" s="297"/>
      <c r="VIQ6" s="297"/>
      <c r="VIR6" s="297"/>
      <c r="VIS6" s="297"/>
      <c r="VIT6" s="297"/>
      <c r="VIU6" s="297"/>
      <c r="VIV6" s="297"/>
      <c r="VIW6" s="297"/>
      <c r="VIX6" s="297"/>
      <c r="VIY6" s="297"/>
      <c r="VIZ6" s="297"/>
      <c r="VJA6" s="297"/>
      <c r="VJB6" s="297"/>
      <c r="VJC6" s="297"/>
      <c r="VJD6" s="297"/>
      <c r="VJE6" s="297"/>
      <c r="VJF6" s="297"/>
      <c r="VJG6" s="297"/>
      <c r="VJH6" s="297"/>
      <c r="VJI6" s="297"/>
      <c r="VJJ6" s="297"/>
      <c r="VJK6" s="297"/>
      <c r="VJL6" s="297"/>
      <c r="VJM6" s="297"/>
      <c r="VJN6" s="297"/>
      <c r="VJO6" s="297"/>
      <c r="VJP6" s="297"/>
      <c r="VJQ6" s="297"/>
      <c r="VJR6" s="297"/>
      <c r="VJS6" s="297"/>
      <c r="VJT6" s="297"/>
      <c r="VJU6" s="297"/>
      <c r="VJV6" s="297"/>
      <c r="VJW6" s="297"/>
      <c r="VJX6" s="297"/>
      <c r="VJY6" s="297"/>
      <c r="VJZ6" s="297"/>
      <c r="VKA6" s="297"/>
      <c r="VKB6" s="297"/>
      <c r="VKC6" s="297"/>
      <c r="VKD6" s="297"/>
      <c r="VKE6" s="297"/>
      <c r="VKF6" s="297"/>
      <c r="VKG6" s="297"/>
      <c r="VKH6" s="297"/>
      <c r="VKI6" s="297"/>
      <c r="VKJ6" s="297"/>
      <c r="VKK6" s="297"/>
      <c r="VKL6" s="297"/>
      <c r="VKM6" s="297"/>
      <c r="VKN6" s="297"/>
      <c r="VKO6" s="297"/>
      <c r="VKP6" s="297"/>
      <c r="VKQ6" s="297"/>
      <c r="VKR6" s="297"/>
      <c r="VKS6" s="297"/>
      <c r="VKT6" s="297"/>
      <c r="VKU6" s="297"/>
      <c r="VKV6" s="297"/>
      <c r="VKW6" s="297"/>
      <c r="VKX6" s="297"/>
      <c r="VKY6" s="297"/>
      <c r="VKZ6" s="297"/>
      <c r="VLA6" s="297"/>
      <c r="VLB6" s="297"/>
      <c r="VLC6" s="297"/>
      <c r="VLD6" s="297"/>
      <c r="VLE6" s="297"/>
      <c r="VLF6" s="297"/>
      <c r="VLG6" s="297"/>
      <c r="VLH6" s="297"/>
      <c r="VLI6" s="297"/>
      <c r="VLJ6" s="297"/>
      <c r="VLK6" s="297"/>
      <c r="VLL6" s="297"/>
      <c r="VLM6" s="297"/>
      <c r="VLN6" s="297"/>
      <c r="VLO6" s="297"/>
      <c r="VLP6" s="297"/>
      <c r="VLQ6" s="297"/>
      <c r="VLR6" s="297"/>
      <c r="VLS6" s="297"/>
      <c r="VLT6" s="297"/>
      <c r="VLU6" s="297"/>
      <c r="VLV6" s="297"/>
      <c r="VLW6" s="297"/>
      <c r="VLX6" s="297"/>
      <c r="VLY6" s="297"/>
      <c r="VLZ6" s="297"/>
      <c r="VMA6" s="297"/>
      <c r="VMB6" s="297"/>
      <c r="VMC6" s="297"/>
      <c r="VMD6" s="297"/>
      <c r="VME6" s="297"/>
      <c r="VMF6" s="297"/>
      <c r="VMG6" s="297"/>
      <c r="VMH6" s="297"/>
      <c r="VMI6" s="297"/>
      <c r="VMJ6" s="297"/>
      <c r="VMK6" s="297"/>
      <c r="VML6" s="297"/>
      <c r="VMM6" s="297"/>
      <c r="VMN6" s="297"/>
      <c r="VMO6" s="297"/>
      <c r="VMP6" s="297"/>
      <c r="VMQ6" s="297"/>
      <c r="VMR6" s="297"/>
      <c r="VMS6" s="297"/>
      <c r="VMT6" s="297"/>
      <c r="VMU6" s="297"/>
      <c r="VMV6" s="297"/>
      <c r="VMW6" s="297"/>
      <c r="VMX6" s="297"/>
      <c r="VMY6" s="297"/>
      <c r="VMZ6" s="297"/>
      <c r="VNA6" s="297"/>
      <c r="VNB6" s="297"/>
      <c r="VNC6" s="297"/>
      <c r="VND6" s="297"/>
      <c r="VNE6" s="297"/>
      <c r="VNF6" s="297"/>
      <c r="VNG6" s="297"/>
      <c r="VNH6" s="297"/>
      <c r="VNI6" s="297"/>
      <c r="VNJ6" s="297"/>
      <c r="VNK6" s="297"/>
      <c r="VNL6" s="297"/>
      <c r="VNM6" s="297"/>
      <c r="VNN6" s="297"/>
      <c r="VNO6" s="297"/>
      <c r="VNP6" s="297"/>
      <c r="VNQ6" s="297"/>
      <c r="VNR6" s="297"/>
      <c r="VNS6" s="297"/>
      <c r="VNT6" s="297"/>
      <c r="VNU6" s="297"/>
      <c r="VNV6" s="297"/>
      <c r="VNW6" s="297"/>
      <c r="VNX6" s="297"/>
      <c r="VNY6" s="297"/>
      <c r="VNZ6" s="297"/>
      <c r="VOA6" s="297"/>
      <c r="VOB6" s="297"/>
      <c r="VOC6" s="297"/>
      <c r="VOD6" s="297"/>
      <c r="VOE6" s="297"/>
      <c r="VOF6" s="297"/>
      <c r="VOG6" s="297"/>
      <c r="VOH6" s="297"/>
      <c r="VOI6" s="297"/>
      <c r="VOJ6" s="297"/>
      <c r="VOK6" s="297"/>
      <c r="VOL6" s="297"/>
      <c r="VOM6" s="297"/>
      <c r="VON6" s="297"/>
      <c r="VOO6" s="297"/>
      <c r="VOP6" s="297"/>
      <c r="VOQ6" s="297"/>
      <c r="VOR6" s="297"/>
      <c r="VOS6" s="297"/>
      <c r="VOT6" s="297"/>
      <c r="VOU6" s="297"/>
      <c r="VOV6" s="297"/>
      <c r="VOW6" s="297"/>
      <c r="VOX6" s="297"/>
      <c r="VOY6" s="297"/>
      <c r="VOZ6" s="297"/>
      <c r="VPA6" s="297"/>
      <c r="VPB6" s="297"/>
      <c r="VPC6" s="297"/>
      <c r="VPD6" s="297"/>
      <c r="VPE6" s="297"/>
      <c r="VPF6" s="297"/>
      <c r="VPG6" s="297"/>
      <c r="VPH6" s="297"/>
      <c r="VPI6" s="297"/>
      <c r="VPJ6" s="297"/>
      <c r="VPK6" s="297"/>
      <c r="VPL6" s="297"/>
      <c r="VPM6" s="297"/>
      <c r="VPN6" s="297"/>
      <c r="VPO6" s="297"/>
      <c r="VPP6" s="297"/>
      <c r="VPQ6" s="297"/>
      <c r="VPR6" s="297"/>
      <c r="VPS6" s="297"/>
      <c r="VPT6" s="297"/>
      <c r="VPU6" s="297"/>
      <c r="VPV6" s="297"/>
      <c r="VPW6" s="297"/>
      <c r="VPX6" s="297"/>
      <c r="VPY6" s="297"/>
      <c r="VPZ6" s="297"/>
      <c r="VQA6" s="297"/>
      <c r="VQB6" s="297"/>
      <c r="VQC6" s="297"/>
      <c r="VQD6" s="297"/>
      <c r="VQE6" s="297"/>
      <c r="VQF6" s="297"/>
      <c r="VQG6" s="297"/>
      <c r="VQH6" s="297"/>
      <c r="VQI6" s="297"/>
      <c r="VQJ6" s="297"/>
      <c r="VQK6" s="297"/>
      <c r="VQL6" s="297"/>
      <c r="VQM6" s="297"/>
      <c r="VQN6" s="297"/>
      <c r="VQO6" s="297"/>
      <c r="VQP6" s="297"/>
      <c r="VQQ6" s="297"/>
      <c r="VQR6" s="297"/>
      <c r="VQS6" s="297"/>
      <c r="VQT6" s="297"/>
      <c r="VQU6" s="297"/>
      <c r="VQV6" s="297"/>
      <c r="VQW6" s="297"/>
      <c r="VQX6" s="297"/>
      <c r="VQY6" s="297"/>
      <c r="VQZ6" s="297"/>
      <c r="VRA6" s="297"/>
      <c r="VRB6" s="297"/>
      <c r="VRC6" s="297"/>
      <c r="VRD6" s="297"/>
      <c r="VRE6" s="297"/>
      <c r="VRF6" s="297"/>
      <c r="VRG6" s="297"/>
      <c r="VRH6" s="297"/>
      <c r="VRI6" s="297"/>
      <c r="VRJ6" s="297"/>
      <c r="VRK6" s="297"/>
      <c r="VRL6" s="297"/>
      <c r="VRM6" s="297"/>
      <c r="VRN6" s="297"/>
      <c r="VRO6" s="297"/>
      <c r="VRP6" s="297"/>
      <c r="VRQ6" s="297"/>
      <c r="VRR6" s="297"/>
      <c r="VRS6" s="297"/>
      <c r="VRT6" s="297"/>
      <c r="VRU6" s="297"/>
      <c r="VRV6" s="297"/>
      <c r="VRW6" s="297"/>
      <c r="VRX6" s="297"/>
      <c r="VRY6" s="297"/>
      <c r="VRZ6" s="297"/>
      <c r="VSA6" s="297"/>
      <c r="VSB6" s="297"/>
      <c r="VSC6" s="297"/>
      <c r="VSD6" s="297"/>
      <c r="VSE6" s="297"/>
      <c r="VSF6" s="297"/>
      <c r="VSG6" s="297"/>
      <c r="VSH6" s="297"/>
      <c r="VSI6" s="297"/>
      <c r="VSJ6" s="297"/>
      <c r="VSK6" s="297"/>
      <c r="VSL6" s="297"/>
      <c r="VSM6" s="297"/>
      <c r="VSN6" s="297"/>
      <c r="VSO6" s="297"/>
      <c r="VSP6" s="297"/>
      <c r="VSQ6" s="297"/>
      <c r="VSR6" s="297"/>
      <c r="VSS6" s="297"/>
      <c r="VST6" s="297"/>
      <c r="VSU6" s="297"/>
      <c r="VSV6" s="297"/>
      <c r="VSW6" s="297"/>
      <c r="VSX6" s="297"/>
      <c r="VSY6" s="297"/>
      <c r="VSZ6" s="297"/>
      <c r="VTA6" s="297"/>
      <c r="VTB6" s="297"/>
      <c r="VTC6" s="297"/>
      <c r="VTD6" s="297"/>
      <c r="VTE6" s="297"/>
      <c r="VTF6" s="297"/>
      <c r="VTG6" s="297"/>
      <c r="VTH6" s="297"/>
      <c r="VTI6" s="297"/>
      <c r="VTJ6" s="297"/>
      <c r="VTK6" s="297"/>
      <c r="VTL6" s="297"/>
      <c r="VTM6" s="297"/>
      <c r="VTN6" s="297"/>
      <c r="VTO6" s="297"/>
      <c r="VTP6" s="297"/>
      <c r="VTQ6" s="297"/>
      <c r="VTR6" s="297"/>
      <c r="VTS6" s="297"/>
      <c r="VTT6" s="297"/>
      <c r="VTU6" s="297"/>
      <c r="VTV6" s="297"/>
      <c r="VTW6" s="297"/>
      <c r="VTX6" s="297"/>
      <c r="VTY6" s="297"/>
      <c r="VTZ6" s="297"/>
      <c r="VUA6" s="297"/>
      <c r="VUB6" s="297"/>
      <c r="VUC6" s="297"/>
      <c r="VUD6" s="297"/>
      <c r="VUE6" s="297"/>
      <c r="VUF6" s="297"/>
      <c r="VUG6" s="297"/>
      <c r="VUH6" s="297"/>
      <c r="VUI6" s="297"/>
      <c r="VUJ6" s="297"/>
      <c r="VUK6" s="297"/>
      <c r="VUL6" s="297"/>
      <c r="VUM6" s="297"/>
      <c r="VUN6" s="297"/>
      <c r="VUO6" s="297"/>
      <c r="VUP6" s="297"/>
      <c r="VUQ6" s="297"/>
      <c r="VUR6" s="297"/>
      <c r="VUS6" s="297"/>
      <c r="VUT6" s="297"/>
      <c r="VUU6" s="297"/>
      <c r="VUV6" s="297"/>
      <c r="VUW6" s="297"/>
      <c r="VUX6" s="297"/>
      <c r="VUY6" s="297"/>
      <c r="VUZ6" s="297"/>
      <c r="VVA6" s="297"/>
      <c r="VVB6" s="297"/>
      <c r="VVC6" s="297"/>
      <c r="VVD6" s="297"/>
      <c r="VVE6" s="297"/>
      <c r="VVF6" s="297"/>
      <c r="VVG6" s="297"/>
      <c r="VVH6" s="297"/>
      <c r="VVI6" s="297"/>
      <c r="VVJ6" s="297"/>
      <c r="VVK6" s="297"/>
      <c r="VVL6" s="297"/>
      <c r="VVM6" s="297"/>
      <c r="VVN6" s="297"/>
      <c r="VVO6" s="297"/>
      <c r="VVP6" s="297"/>
      <c r="VVQ6" s="297"/>
      <c r="VVR6" s="297"/>
      <c r="VVS6" s="297"/>
      <c r="VVT6" s="297"/>
      <c r="VVU6" s="297"/>
      <c r="VVV6" s="297"/>
      <c r="VVW6" s="297"/>
      <c r="VVX6" s="297"/>
      <c r="VVY6" s="297"/>
      <c r="VVZ6" s="297"/>
      <c r="VWA6" s="297"/>
      <c r="VWB6" s="297"/>
      <c r="VWC6" s="297"/>
      <c r="VWD6" s="297"/>
      <c r="VWE6" s="297"/>
      <c r="VWF6" s="297"/>
      <c r="VWG6" s="297"/>
      <c r="VWH6" s="297"/>
      <c r="VWI6" s="297"/>
      <c r="VWJ6" s="297"/>
      <c r="VWK6" s="297"/>
      <c r="VWL6" s="297"/>
      <c r="VWM6" s="297"/>
      <c r="VWN6" s="297"/>
      <c r="VWO6" s="297"/>
      <c r="VWP6" s="297"/>
      <c r="VWQ6" s="297"/>
      <c r="VWR6" s="297"/>
      <c r="VWS6" s="297"/>
      <c r="VWT6" s="297"/>
      <c r="VWU6" s="297"/>
      <c r="VWV6" s="297"/>
      <c r="VWW6" s="297"/>
      <c r="VWX6" s="297"/>
      <c r="VWY6" s="297"/>
      <c r="VWZ6" s="297"/>
      <c r="VXA6" s="297"/>
      <c r="VXB6" s="297"/>
      <c r="VXC6" s="297"/>
      <c r="VXD6" s="297"/>
      <c r="VXE6" s="297"/>
      <c r="VXF6" s="297"/>
      <c r="VXG6" s="297"/>
      <c r="VXH6" s="297"/>
      <c r="VXI6" s="297"/>
      <c r="VXJ6" s="297"/>
      <c r="VXK6" s="297"/>
      <c r="VXL6" s="297"/>
      <c r="VXM6" s="297"/>
      <c r="VXN6" s="297"/>
      <c r="VXO6" s="297"/>
      <c r="VXP6" s="297"/>
      <c r="VXQ6" s="297"/>
      <c r="VXR6" s="297"/>
      <c r="VXS6" s="297"/>
      <c r="VXT6" s="297"/>
      <c r="VXU6" s="297"/>
      <c r="VXV6" s="297"/>
      <c r="VXW6" s="297"/>
      <c r="VXX6" s="297"/>
      <c r="VXY6" s="297"/>
      <c r="VXZ6" s="297"/>
      <c r="VYA6" s="297"/>
      <c r="VYB6" s="297"/>
      <c r="VYC6" s="297"/>
      <c r="VYD6" s="297"/>
      <c r="VYE6" s="297"/>
      <c r="VYF6" s="297"/>
      <c r="VYG6" s="297"/>
      <c r="VYH6" s="297"/>
      <c r="VYI6" s="297"/>
      <c r="VYJ6" s="297"/>
      <c r="VYK6" s="297"/>
      <c r="VYL6" s="297"/>
      <c r="VYM6" s="297"/>
      <c r="VYN6" s="297"/>
      <c r="VYO6" s="297"/>
      <c r="VYP6" s="297"/>
      <c r="VYQ6" s="297"/>
      <c r="VYR6" s="297"/>
      <c r="VYS6" s="297"/>
      <c r="VYT6" s="297"/>
      <c r="VYU6" s="297"/>
      <c r="VYV6" s="297"/>
      <c r="VYW6" s="297"/>
      <c r="VYX6" s="297"/>
      <c r="VYY6" s="297"/>
      <c r="VYZ6" s="297"/>
      <c r="VZA6" s="297"/>
      <c r="VZB6" s="297"/>
      <c r="VZC6" s="297"/>
      <c r="VZD6" s="297"/>
      <c r="VZE6" s="297"/>
      <c r="VZF6" s="297"/>
      <c r="VZG6" s="297"/>
      <c r="VZH6" s="297"/>
      <c r="VZI6" s="297"/>
      <c r="VZJ6" s="297"/>
      <c r="VZK6" s="297"/>
      <c r="VZL6" s="297"/>
      <c r="VZM6" s="297"/>
      <c r="VZN6" s="297"/>
      <c r="VZO6" s="297"/>
      <c r="VZP6" s="297"/>
      <c r="VZQ6" s="297"/>
      <c r="VZR6" s="297"/>
      <c r="VZS6" s="297"/>
      <c r="VZT6" s="297"/>
      <c r="VZU6" s="297"/>
      <c r="VZV6" s="297"/>
      <c r="VZW6" s="297"/>
      <c r="VZX6" s="297"/>
      <c r="VZY6" s="297"/>
      <c r="VZZ6" s="297"/>
      <c r="WAA6" s="297"/>
      <c r="WAB6" s="297"/>
      <c r="WAC6" s="297"/>
      <c r="WAD6" s="297"/>
      <c r="WAE6" s="297"/>
      <c r="WAF6" s="297"/>
      <c r="WAG6" s="297"/>
      <c r="WAH6" s="297"/>
      <c r="WAI6" s="297"/>
      <c r="WAJ6" s="297"/>
      <c r="WAK6" s="297"/>
      <c r="WAL6" s="297"/>
      <c r="WAM6" s="297"/>
      <c r="WAN6" s="297"/>
      <c r="WAO6" s="297"/>
      <c r="WAP6" s="297"/>
      <c r="WAQ6" s="297"/>
      <c r="WAR6" s="297"/>
      <c r="WAS6" s="297"/>
      <c r="WAT6" s="297"/>
      <c r="WAU6" s="297"/>
      <c r="WAV6" s="297"/>
      <c r="WAW6" s="297"/>
      <c r="WAX6" s="297"/>
      <c r="WAY6" s="297"/>
      <c r="WAZ6" s="297"/>
      <c r="WBA6" s="297"/>
      <c r="WBB6" s="297"/>
      <c r="WBC6" s="297"/>
      <c r="WBD6" s="297"/>
      <c r="WBE6" s="297"/>
      <c r="WBF6" s="297"/>
      <c r="WBG6" s="297"/>
      <c r="WBH6" s="297"/>
      <c r="WBI6" s="297"/>
      <c r="WBJ6" s="297"/>
      <c r="WBK6" s="297"/>
      <c r="WBL6" s="297"/>
      <c r="WBM6" s="297"/>
      <c r="WBN6" s="297"/>
      <c r="WBO6" s="297"/>
      <c r="WBP6" s="297"/>
      <c r="WBQ6" s="297"/>
      <c r="WBR6" s="297"/>
      <c r="WBS6" s="297"/>
      <c r="WBT6" s="297"/>
      <c r="WBU6" s="297"/>
      <c r="WBV6" s="297"/>
      <c r="WBW6" s="297"/>
      <c r="WBX6" s="297"/>
      <c r="WBY6" s="297"/>
      <c r="WBZ6" s="297"/>
      <c r="WCA6" s="297"/>
      <c r="WCB6" s="297"/>
      <c r="WCC6" s="297"/>
      <c r="WCD6" s="297"/>
      <c r="WCE6" s="297"/>
      <c r="WCF6" s="297"/>
      <c r="WCG6" s="297"/>
      <c r="WCH6" s="297"/>
      <c r="WCI6" s="297"/>
      <c r="WCJ6" s="297"/>
      <c r="WCK6" s="297"/>
      <c r="WCL6" s="297"/>
      <c r="WCM6" s="297"/>
      <c r="WCN6" s="297"/>
      <c r="WCO6" s="297"/>
      <c r="WCP6" s="297"/>
      <c r="WCQ6" s="297"/>
      <c r="WCR6" s="297"/>
      <c r="WCS6" s="297"/>
      <c r="WCT6" s="297"/>
      <c r="WCU6" s="297"/>
      <c r="WCV6" s="297"/>
      <c r="WCW6" s="297"/>
      <c r="WCX6" s="297"/>
      <c r="WCY6" s="297"/>
      <c r="WCZ6" s="297"/>
      <c r="WDA6" s="297"/>
      <c r="WDB6" s="297"/>
      <c r="WDC6" s="297"/>
      <c r="WDD6" s="297"/>
      <c r="WDE6" s="297"/>
      <c r="WDF6" s="297"/>
      <c r="WDG6" s="297"/>
      <c r="WDH6" s="297"/>
      <c r="WDI6" s="297"/>
      <c r="WDJ6" s="297"/>
      <c r="WDK6" s="297"/>
      <c r="WDL6" s="297"/>
      <c r="WDM6" s="297"/>
      <c r="WDN6" s="297"/>
      <c r="WDO6" s="297"/>
      <c r="WDP6" s="297"/>
      <c r="WDQ6" s="297"/>
      <c r="WDR6" s="297"/>
      <c r="WDS6" s="297"/>
      <c r="WDT6" s="297"/>
      <c r="WDU6" s="297"/>
      <c r="WDV6" s="297"/>
      <c r="WDW6" s="297"/>
      <c r="WDX6" s="297"/>
      <c r="WDY6" s="297"/>
      <c r="WDZ6" s="297"/>
      <c r="WEA6" s="297"/>
      <c r="WEB6" s="297"/>
      <c r="WEC6" s="297"/>
      <c r="WED6" s="297"/>
      <c r="WEE6" s="297"/>
      <c r="WEF6" s="297"/>
      <c r="WEG6" s="297"/>
      <c r="WEH6" s="297"/>
      <c r="WEI6" s="297"/>
      <c r="WEJ6" s="297"/>
      <c r="WEK6" s="297"/>
      <c r="WEL6" s="297"/>
      <c r="WEM6" s="297"/>
      <c r="WEN6" s="297"/>
      <c r="WEO6" s="297"/>
      <c r="WEP6" s="297"/>
      <c r="WEQ6" s="297"/>
      <c r="WER6" s="297"/>
      <c r="WES6" s="297"/>
      <c r="WET6" s="297"/>
      <c r="WEU6" s="297"/>
      <c r="WEV6" s="297"/>
      <c r="WEW6" s="297"/>
      <c r="WEX6" s="297"/>
      <c r="WEY6" s="297"/>
      <c r="WEZ6" s="297"/>
      <c r="WFA6" s="297"/>
      <c r="WFB6" s="297"/>
      <c r="WFC6" s="297"/>
      <c r="WFD6" s="297"/>
      <c r="WFE6" s="297"/>
      <c r="WFF6" s="297"/>
      <c r="WFG6" s="297"/>
      <c r="WFH6" s="297"/>
      <c r="WFI6" s="297"/>
      <c r="WFJ6" s="297"/>
      <c r="WFK6" s="297"/>
      <c r="WFL6" s="297"/>
      <c r="WFM6" s="297"/>
      <c r="WFN6" s="297"/>
      <c r="WFO6" s="297"/>
      <c r="WFP6" s="297"/>
      <c r="WFQ6" s="297"/>
      <c r="WFR6" s="297"/>
      <c r="WFS6" s="297"/>
      <c r="WFT6" s="297"/>
      <c r="WFU6" s="297"/>
      <c r="WFV6" s="297"/>
      <c r="WFW6" s="297"/>
      <c r="WFX6" s="297"/>
      <c r="WFY6" s="297"/>
      <c r="WFZ6" s="297"/>
      <c r="WGA6" s="297"/>
      <c r="WGB6" s="297"/>
      <c r="WGC6" s="297"/>
      <c r="WGD6" s="297"/>
      <c r="WGE6" s="297"/>
      <c r="WGF6" s="297"/>
      <c r="WGG6" s="297"/>
      <c r="WGH6" s="297"/>
      <c r="WGI6" s="297"/>
      <c r="WGJ6" s="297"/>
      <c r="WGK6" s="297"/>
      <c r="WGL6" s="297"/>
      <c r="WGM6" s="297"/>
      <c r="WGN6" s="297"/>
      <c r="WGO6" s="297"/>
      <c r="WGP6" s="297"/>
      <c r="WGQ6" s="297"/>
      <c r="WGR6" s="297"/>
      <c r="WGS6" s="297"/>
      <c r="WGT6" s="297"/>
      <c r="WGU6" s="297"/>
      <c r="WGV6" s="297"/>
      <c r="WGW6" s="297"/>
      <c r="WGX6" s="297"/>
      <c r="WGY6" s="297"/>
      <c r="WGZ6" s="297"/>
      <c r="WHA6" s="297"/>
      <c r="WHB6" s="297"/>
      <c r="WHC6" s="297"/>
      <c r="WHD6" s="297"/>
      <c r="WHE6" s="297"/>
      <c r="WHF6" s="297"/>
      <c r="WHG6" s="297"/>
      <c r="WHH6" s="297"/>
      <c r="WHI6" s="297"/>
      <c r="WHJ6" s="297"/>
      <c r="WHK6" s="297"/>
      <c r="WHL6" s="297"/>
      <c r="WHM6" s="297"/>
      <c r="WHN6" s="297"/>
      <c r="WHO6" s="297"/>
      <c r="WHP6" s="297"/>
      <c r="WHQ6" s="297"/>
      <c r="WHR6" s="297"/>
      <c r="WHS6" s="297"/>
      <c r="WHT6" s="297"/>
      <c r="WHU6" s="297"/>
      <c r="WHV6" s="297"/>
      <c r="WHW6" s="297"/>
      <c r="WHX6" s="297"/>
      <c r="WHY6" s="297"/>
      <c r="WHZ6" s="297"/>
      <c r="WIA6" s="297"/>
      <c r="WIB6" s="297"/>
      <c r="WIC6" s="297"/>
      <c r="WID6" s="297"/>
      <c r="WIE6" s="297"/>
      <c r="WIF6" s="297"/>
      <c r="WIG6" s="297"/>
      <c r="WIH6" s="297"/>
      <c r="WII6" s="297"/>
      <c r="WIJ6" s="297"/>
      <c r="WIK6" s="297"/>
      <c r="WIL6" s="297"/>
      <c r="WIM6" s="297"/>
      <c r="WIN6" s="297"/>
      <c r="WIO6" s="297"/>
      <c r="WIP6" s="297"/>
      <c r="WIQ6" s="297"/>
      <c r="WIR6" s="297"/>
      <c r="WIS6" s="297"/>
      <c r="WIT6" s="297"/>
      <c r="WIU6" s="297"/>
      <c r="WIV6" s="297"/>
      <c r="WIW6" s="297"/>
      <c r="WIX6" s="297"/>
      <c r="WIY6" s="297"/>
      <c r="WIZ6" s="297"/>
      <c r="WJA6" s="297"/>
      <c r="WJB6" s="297"/>
      <c r="WJC6" s="297"/>
      <c r="WJD6" s="297"/>
      <c r="WJE6" s="297"/>
      <c r="WJF6" s="297"/>
      <c r="WJG6" s="297"/>
      <c r="WJH6" s="297"/>
      <c r="WJI6" s="297"/>
      <c r="WJJ6" s="297"/>
      <c r="WJK6" s="297"/>
      <c r="WJL6" s="297"/>
      <c r="WJM6" s="297"/>
      <c r="WJN6" s="297"/>
      <c r="WJO6" s="297"/>
      <c r="WJP6" s="297"/>
      <c r="WJQ6" s="297"/>
      <c r="WJR6" s="297"/>
      <c r="WJS6" s="297"/>
      <c r="WJT6" s="297"/>
      <c r="WJU6" s="297"/>
      <c r="WJV6" s="297"/>
      <c r="WJW6" s="297"/>
      <c r="WJX6" s="297"/>
      <c r="WJY6" s="297"/>
      <c r="WJZ6" s="297"/>
      <c r="WKA6" s="297"/>
      <c r="WKB6" s="297"/>
      <c r="WKC6" s="297"/>
      <c r="WKD6" s="297"/>
      <c r="WKE6" s="297"/>
      <c r="WKF6" s="297"/>
      <c r="WKG6" s="297"/>
      <c r="WKH6" s="297"/>
      <c r="WKI6" s="297"/>
      <c r="WKJ6" s="297"/>
      <c r="WKK6" s="297"/>
      <c r="WKL6" s="297"/>
      <c r="WKM6" s="297"/>
      <c r="WKN6" s="297"/>
      <c r="WKO6" s="297"/>
      <c r="WKP6" s="297"/>
      <c r="WKQ6" s="297"/>
      <c r="WKR6" s="297"/>
      <c r="WKS6" s="297"/>
      <c r="WKT6" s="297"/>
      <c r="WKU6" s="297"/>
      <c r="WKV6" s="297"/>
      <c r="WKW6" s="297"/>
      <c r="WKX6" s="297"/>
      <c r="WKY6" s="297"/>
      <c r="WKZ6" s="297"/>
      <c r="WLA6" s="297"/>
      <c r="WLB6" s="297"/>
      <c r="WLC6" s="297"/>
      <c r="WLD6" s="297"/>
      <c r="WLE6" s="297"/>
      <c r="WLF6" s="297"/>
      <c r="WLG6" s="297"/>
      <c r="WLH6" s="297"/>
      <c r="WLI6" s="297"/>
      <c r="WLJ6" s="297"/>
      <c r="WLK6" s="297"/>
      <c r="WLL6" s="297"/>
      <c r="WLM6" s="297"/>
      <c r="WLN6" s="297"/>
      <c r="WLO6" s="297"/>
      <c r="WLP6" s="297"/>
      <c r="WLQ6" s="297"/>
      <c r="WLR6" s="297"/>
      <c r="WLS6" s="297"/>
      <c r="WLT6" s="297"/>
      <c r="WLU6" s="297"/>
      <c r="WLV6" s="297"/>
      <c r="WLW6" s="297"/>
      <c r="WLX6" s="297"/>
      <c r="WLY6" s="297"/>
      <c r="WLZ6" s="297"/>
      <c r="WMA6" s="297"/>
      <c r="WMB6" s="297"/>
      <c r="WMC6" s="297"/>
      <c r="WMD6" s="297"/>
      <c r="WME6" s="297"/>
      <c r="WMF6" s="297"/>
      <c r="WMG6" s="297"/>
      <c r="WMH6" s="297"/>
      <c r="WMI6" s="297"/>
      <c r="WMJ6" s="297"/>
      <c r="WMK6" s="297"/>
      <c r="WML6" s="297"/>
      <c r="WMM6" s="297"/>
      <c r="WMN6" s="297"/>
      <c r="WMO6" s="297"/>
      <c r="WMP6" s="297"/>
      <c r="WMQ6" s="297"/>
      <c r="WMR6" s="297"/>
      <c r="WMS6" s="297"/>
      <c r="WMT6" s="297"/>
      <c r="WMU6" s="297"/>
      <c r="WMV6" s="297"/>
      <c r="WMW6" s="297"/>
      <c r="WMX6" s="297"/>
      <c r="WMY6" s="297"/>
      <c r="WMZ6" s="297"/>
      <c r="WNA6" s="297"/>
      <c r="WNB6" s="297"/>
      <c r="WNC6" s="297"/>
      <c r="WND6" s="297"/>
      <c r="WNE6" s="297"/>
      <c r="WNF6" s="297"/>
      <c r="WNG6" s="297"/>
      <c r="WNH6" s="297"/>
      <c r="WNI6" s="297"/>
      <c r="WNJ6" s="297"/>
      <c r="WNK6" s="297"/>
      <c r="WNL6" s="297"/>
      <c r="WNM6" s="297"/>
      <c r="WNN6" s="297"/>
      <c r="WNO6" s="297"/>
      <c r="WNP6" s="297"/>
      <c r="WNQ6" s="297"/>
      <c r="WNR6" s="297"/>
      <c r="WNS6" s="297"/>
      <c r="WNT6" s="297"/>
      <c r="WNU6" s="297"/>
      <c r="WNV6" s="297"/>
      <c r="WNW6" s="297"/>
      <c r="WNX6" s="297"/>
      <c r="WNY6" s="297"/>
      <c r="WNZ6" s="297"/>
      <c r="WOA6" s="297"/>
      <c r="WOB6" s="297"/>
      <c r="WOC6" s="297"/>
      <c r="WOD6" s="297"/>
      <c r="WOE6" s="297"/>
      <c r="WOF6" s="297"/>
      <c r="WOG6" s="297"/>
      <c r="WOH6" s="297"/>
      <c r="WOI6" s="297"/>
      <c r="WOJ6" s="297"/>
      <c r="WOK6" s="297"/>
      <c r="WOL6" s="297"/>
      <c r="WOM6" s="297"/>
      <c r="WON6" s="297"/>
      <c r="WOO6" s="297"/>
      <c r="WOP6" s="297"/>
      <c r="WOQ6" s="297"/>
      <c r="WOR6" s="297"/>
      <c r="WOS6" s="297"/>
      <c r="WOT6" s="297"/>
      <c r="WOU6" s="297"/>
      <c r="WOV6" s="297"/>
      <c r="WOW6" s="297"/>
      <c r="WOX6" s="297"/>
      <c r="WOY6" s="297"/>
      <c r="WOZ6" s="297"/>
      <c r="WPA6" s="297"/>
      <c r="WPB6" s="297"/>
      <c r="WPC6" s="297"/>
      <c r="WPD6" s="297"/>
      <c r="WPE6" s="297"/>
      <c r="WPF6" s="297"/>
      <c r="WPG6" s="297"/>
      <c r="WPH6" s="297"/>
      <c r="WPI6" s="297"/>
      <c r="WPJ6" s="297"/>
      <c r="WPK6" s="297"/>
      <c r="WPL6" s="297"/>
      <c r="WPM6" s="297"/>
      <c r="WPN6" s="297"/>
      <c r="WPO6" s="297"/>
      <c r="WPP6" s="297"/>
      <c r="WPQ6" s="297"/>
      <c r="WPR6" s="297"/>
      <c r="WPS6" s="297"/>
      <c r="WPT6" s="297"/>
      <c r="WPU6" s="297"/>
      <c r="WPV6" s="297"/>
      <c r="WPW6" s="297"/>
      <c r="WPX6" s="297"/>
      <c r="WPY6" s="297"/>
      <c r="WPZ6" s="297"/>
      <c r="WQA6" s="297"/>
      <c r="WQB6" s="297"/>
      <c r="WQC6" s="297"/>
      <c r="WQD6" s="297"/>
      <c r="WQE6" s="297"/>
      <c r="WQF6" s="297"/>
      <c r="WQG6" s="297"/>
      <c r="WQH6" s="297"/>
      <c r="WQI6" s="297"/>
      <c r="WQJ6" s="297"/>
      <c r="WQK6" s="297"/>
      <c r="WQL6" s="297"/>
      <c r="WQM6" s="297"/>
      <c r="WQN6" s="297"/>
      <c r="WQO6" s="297"/>
      <c r="WQP6" s="297"/>
      <c r="WQQ6" s="297"/>
      <c r="WQR6" s="297"/>
      <c r="WQS6" s="297"/>
      <c r="WQT6" s="297"/>
      <c r="WQU6" s="297"/>
      <c r="WQV6" s="297"/>
      <c r="WQW6" s="297"/>
      <c r="WQX6" s="297"/>
      <c r="WQY6" s="297"/>
      <c r="WQZ6" s="297"/>
      <c r="WRA6" s="297"/>
      <c r="WRB6" s="297"/>
      <c r="WRC6" s="297"/>
      <c r="WRD6" s="297"/>
      <c r="WRE6" s="297"/>
      <c r="WRF6" s="297"/>
      <c r="WRG6" s="297"/>
      <c r="WRH6" s="297"/>
      <c r="WRI6" s="297"/>
      <c r="WRJ6" s="297"/>
      <c r="WRK6" s="297"/>
      <c r="WRL6" s="297"/>
      <c r="WRM6" s="297"/>
      <c r="WRN6" s="297"/>
      <c r="WRO6" s="297"/>
      <c r="WRP6" s="297"/>
      <c r="WRQ6" s="297"/>
      <c r="WRR6" s="297"/>
      <c r="WRS6" s="297"/>
      <c r="WRT6" s="297"/>
      <c r="WRU6" s="297"/>
      <c r="WRV6" s="297"/>
      <c r="WRW6" s="297"/>
      <c r="WRX6" s="297"/>
      <c r="WRY6" s="297"/>
      <c r="WRZ6" s="297"/>
      <c r="WSA6" s="297"/>
      <c r="WSB6" s="297"/>
      <c r="WSC6" s="297"/>
      <c r="WSD6" s="297"/>
      <c r="WSE6" s="297"/>
      <c r="WSF6" s="297"/>
      <c r="WSG6" s="297"/>
      <c r="WSH6" s="297"/>
      <c r="WSI6" s="297"/>
      <c r="WSJ6" s="297"/>
      <c r="WSK6" s="297"/>
      <c r="WSL6" s="297"/>
      <c r="WSM6" s="297"/>
      <c r="WSN6" s="297"/>
      <c r="WSO6" s="297"/>
      <c r="WSP6" s="297"/>
      <c r="WSQ6" s="297"/>
      <c r="WSR6" s="297"/>
      <c r="WSS6" s="297"/>
      <c r="WST6" s="297"/>
      <c r="WSU6" s="297"/>
      <c r="WSV6" s="297"/>
      <c r="WSW6" s="297"/>
      <c r="WSX6" s="297"/>
      <c r="WSY6" s="297"/>
      <c r="WSZ6" s="297"/>
      <c r="WTA6" s="297"/>
      <c r="WTB6" s="297"/>
      <c r="WTC6" s="297"/>
      <c r="WTD6" s="297"/>
      <c r="WTE6" s="297"/>
      <c r="WTF6" s="297"/>
      <c r="WTG6" s="297"/>
      <c r="WTH6" s="297"/>
      <c r="WTI6" s="297"/>
      <c r="WTJ6" s="297"/>
      <c r="WTK6" s="297"/>
      <c r="WTL6" s="297"/>
      <c r="WTM6" s="297"/>
      <c r="WTN6" s="297"/>
      <c r="WTO6" s="297"/>
      <c r="WTP6" s="297"/>
      <c r="WTQ6" s="297"/>
      <c r="WTR6" s="297"/>
      <c r="WTS6" s="297"/>
      <c r="WTT6" s="297"/>
      <c r="WTU6" s="297"/>
      <c r="WTV6" s="297"/>
      <c r="WTW6" s="297"/>
      <c r="WTX6" s="297"/>
      <c r="WTY6" s="297"/>
      <c r="WTZ6" s="297"/>
      <c r="WUA6" s="297"/>
      <c r="WUB6" s="297"/>
      <c r="WUC6" s="297"/>
      <c r="WUD6" s="297"/>
      <c r="WUE6" s="297"/>
      <c r="WUF6" s="297"/>
      <c r="WUG6" s="297"/>
      <c r="WUH6" s="297"/>
      <c r="WUI6" s="297"/>
      <c r="WUJ6" s="297"/>
      <c r="WUK6" s="297"/>
      <c r="WUL6" s="297"/>
      <c r="WUM6" s="297"/>
      <c r="WUN6" s="297"/>
      <c r="WUO6" s="297"/>
      <c r="WUP6" s="297"/>
      <c r="WUQ6" s="297"/>
      <c r="WUR6" s="297"/>
      <c r="WUS6" s="297"/>
      <c r="WUT6" s="297"/>
      <c r="WUU6" s="297"/>
      <c r="WUV6" s="297"/>
      <c r="WUW6" s="297"/>
      <c r="WUX6" s="297"/>
      <c r="WUY6" s="297"/>
      <c r="WUZ6" s="297"/>
      <c r="WVA6" s="297"/>
      <c r="WVB6" s="297"/>
      <c r="WVC6" s="297"/>
      <c r="WVD6" s="297"/>
      <c r="WVE6" s="297"/>
      <c r="WVF6" s="297"/>
      <c r="WVG6" s="297"/>
      <c r="WVH6" s="297"/>
      <c r="WVI6" s="297"/>
      <c r="WVJ6" s="297"/>
      <c r="WVK6" s="297"/>
      <c r="WVL6" s="297"/>
      <c r="WVM6" s="297"/>
      <c r="WVN6" s="297"/>
      <c r="WVO6" s="297"/>
      <c r="WVP6" s="297"/>
      <c r="WVQ6" s="297"/>
      <c r="WVR6" s="297"/>
      <c r="WVS6" s="297"/>
      <c r="WVT6" s="297"/>
      <c r="WVU6" s="297"/>
      <c r="WVV6" s="297"/>
      <c r="WVW6" s="297"/>
      <c r="WVX6" s="297"/>
      <c r="WVY6" s="297"/>
      <c r="WVZ6" s="297"/>
      <c r="WWA6" s="297"/>
      <c r="WWB6" s="297"/>
      <c r="WWC6" s="297"/>
      <c r="WWD6" s="297"/>
      <c r="WWE6" s="297"/>
      <c r="WWF6" s="297"/>
      <c r="WWG6" s="297"/>
      <c r="WWH6" s="297"/>
      <c r="WWI6" s="297"/>
      <c r="WWJ6" s="297"/>
      <c r="WWK6" s="297"/>
      <c r="WWL6" s="297"/>
      <c r="WWM6" s="297"/>
      <c r="WWN6" s="297"/>
      <c r="WWO6" s="297"/>
      <c r="WWP6" s="297"/>
      <c r="WWQ6" s="297"/>
      <c r="WWR6" s="297"/>
      <c r="WWS6" s="297"/>
      <c r="WWT6" s="297"/>
      <c r="WWU6" s="297"/>
      <c r="WWV6" s="297"/>
      <c r="WWW6" s="297"/>
      <c r="WWX6" s="297"/>
      <c r="WWY6" s="297"/>
      <c r="WWZ6" s="297"/>
      <c r="WXA6" s="297"/>
      <c r="WXB6" s="297"/>
      <c r="WXC6" s="297"/>
      <c r="WXD6" s="297"/>
      <c r="WXE6" s="297"/>
      <c r="WXF6" s="297"/>
      <c r="WXG6" s="297"/>
      <c r="WXH6" s="297"/>
      <c r="WXI6" s="297"/>
      <c r="WXJ6" s="297"/>
      <c r="WXK6" s="297"/>
      <c r="WXL6" s="297"/>
      <c r="WXM6" s="297"/>
      <c r="WXN6" s="297"/>
      <c r="WXO6" s="297"/>
      <c r="WXP6" s="297"/>
      <c r="WXQ6" s="297"/>
      <c r="WXR6" s="297"/>
      <c r="WXS6" s="297"/>
      <c r="WXT6" s="297"/>
      <c r="WXU6" s="297"/>
      <c r="WXV6" s="297"/>
      <c r="WXW6" s="297"/>
      <c r="WXX6" s="297"/>
      <c r="WXY6" s="297"/>
      <c r="WXZ6" s="297"/>
      <c r="WYA6" s="297"/>
      <c r="WYB6" s="297"/>
      <c r="WYC6" s="297"/>
      <c r="WYD6" s="297"/>
      <c r="WYE6" s="297"/>
      <c r="WYF6" s="297"/>
      <c r="WYG6" s="297"/>
      <c r="WYH6" s="297"/>
      <c r="WYI6" s="297"/>
      <c r="WYJ6" s="297"/>
      <c r="WYK6" s="297"/>
      <c r="WYL6" s="297"/>
      <c r="WYM6" s="297"/>
      <c r="WYN6" s="297"/>
      <c r="WYO6" s="297"/>
      <c r="WYP6" s="297"/>
      <c r="WYQ6" s="297"/>
      <c r="WYR6" s="297"/>
      <c r="WYS6" s="297"/>
      <c r="WYT6" s="297"/>
      <c r="WYU6" s="297"/>
      <c r="WYV6" s="297"/>
      <c r="WYW6" s="297"/>
      <c r="WYX6" s="297"/>
      <c r="WYY6" s="297"/>
      <c r="WYZ6" s="297"/>
      <c r="WZA6" s="297"/>
      <c r="WZB6" s="297"/>
      <c r="WZC6" s="297"/>
      <c r="WZD6" s="297"/>
      <c r="WZE6" s="297"/>
      <c r="WZF6" s="297"/>
      <c r="WZG6" s="297"/>
      <c r="WZH6" s="297"/>
      <c r="WZI6" s="297"/>
      <c r="WZJ6" s="297"/>
      <c r="WZK6" s="297"/>
      <c r="WZL6" s="297"/>
      <c r="WZM6" s="297"/>
      <c r="WZN6" s="297"/>
      <c r="WZO6" s="297"/>
      <c r="WZP6" s="297"/>
      <c r="WZQ6" s="297"/>
      <c r="WZR6" s="297"/>
      <c r="WZS6" s="297"/>
      <c r="WZT6" s="297"/>
      <c r="WZU6" s="297"/>
      <c r="WZV6" s="297"/>
      <c r="WZW6" s="297"/>
      <c r="WZX6" s="297"/>
      <c r="WZY6" s="297"/>
      <c r="WZZ6" s="297"/>
      <c r="XAA6" s="297"/>
      <c r="XAB6" s="297"/>
      <c r="XAC6" s="297"/>
      <c r="XAD6" s="297"/>
      <c r="XAE6" s="297"/>
      <c r="XAF6" s="297"/>
      <c r="XAG6" s="297"/>
      <c r="XAH6" s="297"/>
      <c r="XAI6" s="297"/>
      <c r="XAJ6" s="297"/>
      <c r="XAK6" s="297"/>
      <c r="XAL6" s="297"/>
      <c r="XAM6" s="297"/>
      <c r="XAN6" s="297"/>
      <c r="XAO6" s="297"/>
      <c r="XAP6" s="297"/>
      <c r="XAQ6" s="297"/>
      <c r="XAR6" s="297"/>
      <c r="XAS6" s="297"/>
      <c r="XAT6" s="297"/>
      <c r="XAU6" s="297"/>
      <c r="XAV6" s="297"/>
      <c r="XAW6" s="297"/>
      <c r="XAX6" s="297"/>
      <c r="XAY6" s="297"/>
      <c r="XAZ6" s="297"/>
      <c r="XBA6" s="297"/>
      <c r="XBB6" s="297"/>
      <c r="XBC6" s="297"/>
      <c r="XBD6" s="297"/>
      <c r="XBE6" s="297"/>
      <c r="XBF6" s="297"/>
      <c r="XBG6" s="297"/>
      <c r="XBH6" s="297"/>
      <c r="XBI6" s="297"/>
      <c r="XBJ6" s="297"/>
      <c r="XBK6" s="297"/>
      <c r="XBL6" s="297"/>
      <c r="XBM6" s="297"/>
      <c r="XBN6" s="297"/>
      <c r="XBO6" s="297"/>
      <c r="XBP6" s="297"/>
      <c r="XBQ6" s="297"/>
      <c r="XBR6" s="297"/>
      <c r="XBS6" s="297"/>
      <c r="XBT6" s="297"/>
      <c r="XBU6" s="297"/>
      <c r="XBV6" s="297"/>
      <c r="XBW6" s="297"/>
      <c r="XBX6" s="297"/>
      <c r="XBY6" s="297"/>
      <c r="XBZ6" s="297"/>
      <c r="XCA6" s="297"/>
      <c r="XCB6" s="297"/>
      <c r="XCC6" s="297"/>
      <c r="XCD6" s="297"/>
      <c r="XCE6" s="297"/>
      <c r="XCF6" s="297"/>
      <c r="XCG6" s="297"/>
      <c r="XCH6" s="297"/>
      <c r="XCI6" s="297"/>
      <c r="XCJ6" s="297"/>
      <c r="XCK6" s="297"/>
      <c r="XCL6" s="297"/>
      <c r="XCM6" s="297"/>
      <c r="XCN6" s="297"/>
      <c r="XCO6" s="297"/>
      <c r="XCP6" s="297"/>
      <c r="XCQ6" s="297"/>
      <c r="XCR6" s="297"/>
      <c r="XCS6" s="297"/>
      <c r="XCT6" s="297"/>
      <c r="XCU6" s="297"/>
      <c r="XCV6" s="297"/>
      <c r="XCW6" s="297"/>
      <c r="XCX6" s="297"/>
      <c r="XCY6" s="297"/>
      <c r="XCZ6" s="297"/>
      <c r="XDA6" s="297"/>
      <c r="XDB6" s="297"/>
      <c r="XDC6" s="297"/>
      <c r="XDD6" s="297"/>
      <c r="XDE6" s="297"/>
      <c r="XDF6" s="297"/>
      <c r="XDG6" s="297"/>
      <c r="XDH6" s="297"/>
      <c r="XDI6" s="297"/>
      <c r="XDJ6" s="297"/>
      <c r="XDK6" s="297"/>
      <c r="XDL6" s="297"/>
      <c r="XDM6" s="297"/>
      <c r="XDN6" s="297"/>
      <c r="XDO6" s="297"/>
      <c r="XDP6" s="297"/>
      <c r="XDQ6" s="297"/>
      <c r="XDR6" s="297"/>
      <c r="XDS6" s="297"/>
      <c r="XDT6" s="297"/>
      <c r="XDU6" s="297"/>
      <c r="XDV6" s="297"/>
      <c r="XDW6" s="297"/>
      <c r="XDX6" s="297"/>
      <c r="XDY6" s="297"/>
      <c r="XDZ6" s="297"/>
      <c r="XEA6" s="297"/>
      <c r="XEB6" s="297"/>
      <c r="XEC6" s="297"/>
      <c r="XED6" s="297"/>
      <c r="XEE6" s="297"/>
      <c r="XEF6" s="297"/>
      <c r="XEG6" s="297"/>
      <c r="XEH6" s="297"/>
      <c r="XEI6" s="297"/>
      <c r="XEJ6" s="297"/>
      <c r="XEK6" s="297"/>
      <c r="XEL6" s="297"/>
      <c r="XEM6" s="297"/>
      <c r="XEN6" s="297"/>
      <c r="XEO6" s="297"/>
      <c r="XEP6" s="297"/>
      <c r="XEQ6" s="297"/>
      <c r="XER6" s="297"/>
      <c r="XES6" s="297"/>
      <c r="XET6" s="297"/>
      <c r="XEU6" s="297"/>
      <c r="XEV6" s="297"/>
      <c r="XEW6" s="297"/>
      <c r="XEX6" s="297"/>
      <c r="XEY6" s="297"/>
      <c r="XEZ6" s="297"/>
      <c r="XFA6" s="297"/>
      <c r="XFB6" s="297"/>
      <c r="XFC6" s="297"/>
      <c r="XFD6" s="297"/>
    </row>
    <row r="7" spans="1:16384" ht="21.95" customHeight="1" x14ac:dyDescent="0.25">
      <c r="A7" s="347">
        <v>45293</v>
      </c>
      <c r="B7" s="350"/>
      <c r="C7" s="326">
        <v>4</v>
      </c>
      <c r="D7" s="326">
        <f t="shared" ref="D7:D25" si="1">D6+B7-C7</f>
        <v>222</v>
      </c>
      <c r="E7" s="327" t="s">
        <v>402</v>
      </c>
      <c r="F7" s="328"/>
      <c r="G7" s="329">
        <v>1.5</v>
      </c>
      <c r="H7" s="329">
        <f t="shared" ref="H7:H25" si="2">H6+F7-G7</f>
        <v>133</v>
      </c>
      <c r="I7" s="330" t="s">
        <v>453</v>
      </c>
      <c r="J7" s="331"/>
      <c r="K7" s="332">
        <v>3</v>
      </c>
      <c r="L7" s="332">
        <f>L6+J7-K7</f>
        <v>305</v>
      </c>
      <c r="M7" s="332" t="s">
        <v>471</v>
      </c>
      <c r="N7" s="348"/>
      <c r="O7" s="333">
        <v>11.5</v>
      </c>
      <c r="P7" s="333">
        <f t="shared" ref="P7:P25" si="3">P6+N7-O7</f>
        <v>155</v>
      </c>
      <c r="Q7" s="334" t="s">
        <v>583</v>
      </c>
      <c r="R7" s="335"/>
      <c r="S7" s="336">
        <v>34</v>
      </c>
      <c r="T7" s="337">
        <f t="shared" ref="T7:T25" si="4">T6+R7-S7</f>
        <v>209</v>
      </c>
      <c r="U7" s="349" t="s">
        <v>6499</v>
      </c>
      <c r="V7" s="338"/>
      <c r="W7" s="339"/>
      <c r="X7" s="339">
        <f t="shared" ref="X7:X25" si="5">X6+V7-W7</f>
        <v>54.5</v>
      </c>
      <c r="Y7" s="340"/>
      <c r="Z7" s="341"/>
      <c r="AA7" s="342"/>
      <c r="AB7" s="342">
        <f t="shared" ref="AB7:AB25" si="6">AB6+Z7-AA7</f>
        <v>0</v>
      </c>
      <c r="AC7" s="343"/>
      <c r="AD7" s="344"/>
      <c r="AE7" s="344"/>
      <c r="AF7" s="345">
        <f t="shared" ref="AF7:AF26" si="7">AF6+AD7-AE7</f>
        <v>209</v>
      </c>
      <c r="AG7" s="346"/>
      <c r="AH7" s="344"/>
      <c r="AI7" s="344"/>
      <c r="AJ7" s="345">
        <f t="shared" ref="AJ7:AJ33" si="8">AJ6+AH7-AI7</f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1"/>
        <v>222</v>
      </c>
      <c r="E8" s="327"/>
      <c r="F8" s="328"/>
      <c r="G8" s="329">
        <v>3</v>
      </c>
      <c r="H8" s="329">
        <f t="shared" si="2"/>
        <v>130</v>
      </c>
      <c r="I8" s="330" t="s">
        <v>761</v>
      </c>
      <c r="J8" s="331"/>
      <c r="K8" s="332">
        <v>9</v>
      </c>
      <c r="L8" s="332">
        <f t="shared" ref="L8:L23" si="9">L7+J8-K8</f>
        <v>296</v>
      </c>
      <c r="M8" s="332" t="s">
        <v>414</v>
      </c>
      <c r="N8" s="348"/>
      <c r="O8" s="333"/>
      <c r="P8" s="333">
        <f t="shared" si="3"/>
        <v>155</v>
      </c>
      <c r="Q8" s="334"/>
      <c r="R8" s="335"/>
      <c r="S8" s="336"/>
      <c r="T8" s="336">
        <f t="shared" si="4"/>
        <v>209</v>
      </c>
      <c r="U8" s="349"/>
      <c r="V8" s="338"/>
      <c r="W8" s="339"/>
      <c r="X8" s="339">
        <f t="shared" si="5"/>
        <v>54.5</v>
      </c>
      <c r="Y8" s="340"/>
      <c r="Z8" s="341"/>
      <c r="AA8" s="342"/>
      <c r="AB8" s="342">
        <f t="shared" si="6"/>
        <v>0</v>
      </c>
      <c r="AC8" s="343"/>
      <c r="AD8" s="344"/>
      <c r="AE8" s="344"/>
      <c r="AF8" s="345">
        <f t="shared" si="7"/>
        <v>209</v>
      </c>
      <c r="AG8" s="346"/>
      <c r="AH8" s="344"/>
      <c r="AI8" s="344"/>
      <c r="AJ8" s="345">
        <f t="shared" si="8"/>
        <v>75</v>
      </c>
      <c r="AK8" s="344"/>
    </row>
    <row r="9" spans="1:16384" ht="21.95" customHeight="1" x14ac:dyDescent="0.25">
      <c r="A9" s="347">
        <v>45293</v>
      </c>
      <c r="B9" s="350"/>
      <c r="C9" s="326"/>
      <c r="D9" s="326">
        <f t="shared" si="1"/>
        <v>222</v>
      </c>
      <c r="E9" s="327"/>
      <c r="F9" s="328"/>
      <c r="G9" s="329"/>
      <c r="H9" s="329">
        <f t="shared" si="2"/>
        <v>130</v>
      </c>
      <c r="I9" s="330"/>
      <c r="J9" s="331"/>
      <c r="K9" s="332">
        <v>9</v>
      </c>
      <c r="L9" s="332">
        <f t="shared" si="9"/>
        <v>287</v>
      </c>
      <c r="M9" s="332" t="s">
        <v>461</v>
      </c>
      <c r="N9" s="348"/>
      <c r="O9" s="333"/>
      <c r="P9" s="333">
        <f t="shared" si="3"/>
        <v>155</v>
      </c>
      <c r="Q9" s="334"/>
      <c r="R9" s="335"/>
      <c r="S9" s="336"/>
      <c r="T9" s="336">
        <f t="shared" si="4"/>
        <v>209</v>
      </c>
      <c r="U9" s="349"/>
      <c r="V9" s="338"/>
      <c r="W9" s="339"/>
      <c r="X9" s="339">
        <f t="shared" si="5"/>
        <v>54.5</v>
      </c>
      <c r="Y9" s="340"/>
      <c r="Z9" s="341"/>
      <c r="AA9" s="342"/>
      <c r="AB9" s="342">
        <f t="shared" si="6"/>
        <v>0</v>
      </c>
      <c r="AC9" s="343"/>
      <c r="AD9" s="344"/>
      <c r="AE9" s="344"/>
      <c r="AF9" s="345">
        <f t="shared" si="7"/>
        <v>209</v>
      </c>
      <c r="AG9" s="344"/>
      <c r="AH9" s="344"/>
      <c r="AI9" s="344"/>
      <c r="AJ9" s="345">
        <f t="shared" si="8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1"/>
        <v>222</v>
      </c>
      <c r="E10" s="327"/>
      <c r="F10" s="328"/>
      <c r="G10" s="329"/>
      <c r="H10" s="329">
        <f t="shared" si="2"/>
        <v>130</v>
      </c>
      <c r="I10" s="330"/>
      <c r="J10" s="331"/>
      <c r="K10" s="332">
        <v>1.5</v>
      </c>
      <c r="L10" s="332">
        <f t="shared" si="9"/>
        <v>285.5</v>
      </c>
      <c r="M10" s="332" t="s">
        <v>491</v>
      </c>
      <c r="N10" s="348"/>
      <c r="O10" s="333"/>
      <c r="P10" s="333">
        <f t="shared" si="3"/>
        <v>155</v>
      </c>
      <c r="Q10" s="334"/>
      <c r="R10" s="335"/>
      <c r="S10" s="336">
        <v>1.5</v>
      </c>
      <c r="T10" s="336">
        <f t="shared" si="4"/>
        <v>207.5</v>
      </c>
      <c r="U10" s="349" t="s">
        <v>453</v>
      </c>
      <c r="V10" s="338"/>
      <c r="W10" s="339"/>
      <c r="X10" s="339">
        <f t="shared" si="5"/>
        <v>54.5</v>
      </c>
      <c r="Y10" s="340"/>
      <c r="Z10" s="341"/>
      <c r="AA10" s="342"/>
      <c r="AB10" s="342">
        <f t="shared" si="6"/>
        <v>0</v>
      </c>
      <c r="AC10" s="343"/>
      <c r="AD10" s="344"/>
      <c r="AE10" s="344"/>
      <c r="AF10" s="345">
        <f t="shared" si="7"/>
        <v>209</v>
      </c>
      <c r="AG10" s="344"/>
      <c r="AH10" s="344"/>
      <c r="AI10" s="344"/>
      <c r="AJ10" s="345">
        <f t="shared" si="8"/>
        <v>75</v>
      </c>
      <c r="AK10" s="344"/>
    </row>
    <row r="11" spans="1:16384" ht="21.95" customHeight="1" x14ac:dyDescent="0.25">
      <c r="A11" s="347">
        <v>45294</v>
      </c>
      <c r="B11" s="350"/>
      <c r="C11" s="326"/>
      <c r="D11" s="326">
        <f t="shared" si="1"/>
        <v>222</v>
      </c>
      <c r="E11" s="327"/>
      <c r="F11" s="328"/>
      <c r="G11" s="329"/>
      <c r="H11" s="329">
        <f t="shared" si="2"/>
        <v>130</v>
      </c>
      <c r="I11" s="330"/>
      <c r="J11" s="331"/>
      <c r="K11" s="332">
        <v>1.5</v>
      </c>
      <c r="L11" s="332">
        <f t="shared" si="9"/>
        <v>284</v>
      </c>
      <c r="M11" s="332" t="s">
        <v>406</v>
      </c>
      <c r="N11" s="348"/>
      <c r="O11" s="333"/>
      <c r="P11" s="333">
        <f t="shared" si="3"/>
        <v>155</v>
      </c>
      <c r="Q11" s="334"/>
      <c r="R11" s="335"/>
      <c r="S11" s="336"/>
      <c r="T11" s="336">
        <f t="shared" si="4"/>
        <v>207.5</v>
      </c>
      <c r="U11" s="349"/>
      <c r="V11" s="338"/>
      <c r="W11" s="339"/>
      <c r="X11" s="339">
        <f t="shared" si="5"/>
        <v>54.5</v>
      </c>
      <c r="Y11" s="340"/>
      <c r="Z11" s="341"/>
      <c r="AA11" s="342"/>
      <c r="AB11" s="342">
        <f t="shared" si="6"/>
        <v>0</v>
      </c>
      <c r="AC11" s="343"/>
      <c r="AD11" s="344"/>
      <c r="AE11" s="344"/>
      <c r="AF11" s="345">
        <f t="shared" si="7"/>
        <v>209</v>
      </c>
      <c r="AG11" s="344"/>
      <c r="AH11" s="344"/>
      <c r="AI11" s="344"/>
      <c r="AJ11" s="345">
        <f t="shared" si="8"/>
        <v>75</v>
      </c>
      <c r="AK11" s="344"/>
    </row>
    <row r="12" spans="1:16384" ht="21.95" customHeight="1" x14ac:dyDescent="0.25">
      <c r="A12" s="347">
        <v>45295</v>
      </c>
      <c r="B12" s="350"/>
      <c r="C12" s="326">
        <v>1</v>
      </c>
      <c r="D12" s="326">
        <f t="shared" si="1"/>
        <v>221</v>
      </c>
      <c r="E12" s="327" t="s">
        <v>438</v>
      </c>
      <c r="F12" s="328"/>
      <c r="G12" s="329"/>
      <c r="H12" s="329">
        <f t="shared" si="2"/>
        <v>130</v>
      </c>
      <c r="I12" s="330"/>
      <c r="J12" s="331"/>
      <c r="K12" s="332">
        <v>1.5</v>
      </c>
      <c r="L12" s="332">
        <f t="shared" si="9"/>
        <v>282.5</v>
      </c>
      <c r="M12" s="332" t="s">
        <v>438</v>
      </c>
      <c r="N12" s="348"/>
      <c r="O12" s="333"/>
      <c r="P12" s="333">
        <f t="shared" si="3"/>
        <v>155</v>
      </c>
      <c r="Q12" s="334"/>
      <c r="R12" s="335"/>
      <c r="S12" s="336"/>
      <c r="T12" s="336">
        <f t="shared" si="4"/>
        <v>207.5</v>
      </c>
      <c r="U12" s="349"/>
      <c r="V12" s="338"/>
      <c r="W12" s="339"/>
      <c r="X12" s="339">
        <f t="shared" si="5"/>
        <v>54.5</v>
      </c>
      <c r="Y12" s="340"/>
      <c r="Z12" s="341"/>
      <c r="AA12" s="342"/>
      <c r="AB12" s="342">
        <f t="shared" si="6"/>
        <v>0</v>
      </c>
      <c r="AC12" s="343"/>
      <c r="AD12" s="344"/>
      <c r="AE12" s="344"/>
      <c r="AF12" s="345">
        <f t="shared" si="7"/>
        <v>209</v>
      </c>
      <c r="AG12" s="344"/>
      <c r="AH12" s="344"/>
      <c r="AI12" s="344"/>
      <c r="AJ12" s="345">
        <f t="shared" si="8"/>
        <v>75</v>
      </c>
      <c r="AK12" s="344"/>
    </row>
    <row r="13" spans="1:16384" ht="21.95" customHeight="1" x14ac:dyDescent="0.25">
      <c r="A13" s="347">
        <v>45295</v>
      </c>
      <c r="B13" s="350"/>
      <c r="C13" s="326">
        <v>2</v>
      </c>
      <c r="D13" s="326">
        <f t="shared" si="1"/>
        <v>219</v>
      </c>
      <c r="E13" s="327" t="s">
        <v>402</v>
      </c>
      <c r="F13" s="328"/>
      <c r="G13" s="329"/>
      <c r="H13" s="329">
        <f t="shared" si="2"/>
        <v>130</v>
      </c>
      <c r="I13" s="330"/>
      <c r="J13" s="331"/>
      <c r="K13" s="332">
        <v>2</v>
      </c>
      <c r="L13" s="332">
        <f t="shared" si="9"/>
        <v>280.5</v>
      </c>
      <c r="M13" s="332" t="s">
        <v>402</v>
      </c>
      <c r="N13" s="348"/>
      <c r="O13" s="333"/>
      <c r="P13" s="333">
        <f t="shared" si="3"/>
        <v>155</v>
      </c>
      <c r="Q13" s="334"/>
      <c r="R13" s="335"/>
      <c r="S13" s="336"/>
      <c r="T13" s="336">
        <f t="shared" si="4"/>
        <v>207.5</v>
      </c>
      <c r="U13" s="349"/>
      <c r="V13" s="338"/>
      <c r="W13" s="339"/>
      <c r="X13" s="339">
        <f t="shared" si="5"/>
        <v>54.5</v>
      </c>
      <c r="Y13" s="340"/>
      <c r="Z13" s="341"/>
      <c r="AA13" s="342"/>
      <c r="AB13" s="342">
        <f t="shared" si="6"/>
        <v>0</v>
      </c>
      <c r="AC13" s="343"/>
      <c r="AD13" s="344"/>
      <c r="AE13" s="344"/>
      <c r="AF13" s="345">
        <f t="shared" si="7"/>
        <v>209</v>
      </c>
      <c r="AG13" s="344"/>
      <c r="AH13" s="344"/>
      <c r="AI13" s="344"/>
      <c r="AJ13" s="345">
        <f t="shared" si="8"/>
        <v>75</v>
      </c>
      <c r="AK13" s="344"/>
    </row>
    <row r="14" spans="1:16384" ht="21.95" customHeight="1" x14ac:dyDescent="0.25">
      <c r="A14" s="347">
        <v>45295</v>
      </c>
      <c r="B14" s="350"/>
      <c r="C14" s="326"/>
      <c r="D14" s="326">
        <f t="shared" si="1"/>
        <v>219</v>
      </c>
      <c r="E14" s="327"/>
      <c r="F14" s="328"/>
      <c r="G14" s="329"/>
      <c r="H14" s="329">
        <f t="shared" si="2"/>
        <v>130</v>
      </c>
      <c r="I14" s="330"/>
      <c r="J14" s="331"/>
      <c r="K14" s="332">
        <v>3</v>
      </c>
      <c r="L14" s="332">
        <f t="shared" si="9"/>
        <v>277.5</v>
      </c>
      <c r="M14" s="332" t="s">
        <v>399</v>
      </c>
      <c r="N14" s="348"/>
      <c r="O14" s="333"/>
      <c r="P14" s="333">
        <f t="shared" si="3"/>
        <v>155</v>
      </c>
      <c r="Q14" s="334"/>
      <c r="R14" s="335"/>
      <c r="S14" s="336"/>
      <c r="T14" s="336">
        <f t="shared" si="4"/>
        <v>207.5</v>
      </c>
      <c r="U14" s="349"/>
      <c r="V14" s="338"/>
      <c r="W14" s="339"/>
      <c r="X14" s="339">
        <f t="shared" si="5"/>
        <v>54.5</v>
      </c>
      <c r="Y14" s="340"/>
      <c r="Z14" s="341"/>
      <c r="AA14" s="342"/>
      <c r="AB14" s="342">
        <f t="shared" si="6"/>
        <v>0</v>
      </c>
      <c r="AC14" s="343"/>
      <c r="AD14" s="344"/>
      <c r="AE14" s="344"/>
      <c r="AF14" s="345">
        <f t="shared" si="7"/>
        <v>209</v>
      </c>
      <c r="AG14" s="344"/>
      <c r="AH14" s="344"/>
      <c r="AI14" s="344"/>
      <c r="AJ14" s="345">
        <f t="shared" si="8"/>
        <v>75</v>
      </c>
      <c r="AK14" s="344"/>
    </row>
    <row r="15" spans="1:16384" ht="21.95" customHeight="1" x14ac:dyDescent="0.25">
      <c r="A15" s="347">
        <v>45296</v>
      </c>
      <c r="B15" s="350"/>
      <c r="C15" s="326">
        <v>1</v>
      </c>
      <c r="D15" s="326">
        <f t="shared" si="1"/>
        <v>218</v>
      </c>
      <c r="E15" s="327" t="s">
        <v>428</v>
      </c>
      <c r="F15" s="328"/>
      <c r="G15" s="329">
        <v>20</v>
      </c>
      <c r="H15" s="329">
        <f t="shared" si="2"/>
        <v>110</v>
      </c>
      <c r="I15" s="330" t="s">
        <v>6584</v>
      </c>
      <c r="J15" s="735">
        <v>209</v>
      </c>
      <c r="K15" s="332">
        <v>4</v>
      </c>
      <c r="L15" s="332">
        <f t="shared" si="9"/>
        <v>482.5</v>
      </c>
      <c r="M15" s="332" t="s">
        <v>490</v>
      </c>
      <c r="N15" s="348"/>
      <c r="O15" s="333"/>
      <c r="P15" s="333">
        <f t="shared" si="3"/>
        <v>155</v>
      </c>
      <c r="Q15" s="334"/>
      <c r="R15" s="335"/>
      <c r="S15" s="336">
        <v>6</v>
      </c>
      <c r="T15" s="336">
        <f t="shared" si="4"/>
        <v>201.5</v>
      </c>
      <c r="U15" s="349" t="s">
        <v>516</v>
      </c>
      <c r="V15" s="735">
        <v>209</v>
      </c>
      <c r="W15" s="339"/>
      <c r="X15" s="339">
        <f t="shared" si="5"/>
        <v>263.5</v>
      </c>
      <c r="Y15" s="340"/>
      <c r="Z15" s="735">
        <v>209</v>
      </c>
      <c r="AA15" s="342"/>
      <c r="AB15" s="342">
        <f t="shared" si="6"/>
        <v>209</v>
      </c>
      <c r="AC15" s="343"/>
      <c r="AD15" s="344"/>
      <c r="AE15" s="344"/>
      <c r="AF15" s="345">
        <f t="shared" si="7"/>
        <v>209</v>
      </c>
      <c r="AG15" s="344"/>
      <c r="AH15" s="344"/>
      <c r="AI15" s="344"/>
      <c r="AJ15" s="345">
        <f t="shared" si="8"/>
        <v>75</v>
      </c>
      <c r="AK15" s="344"/>
    </row>
    <row r="16" spans="1:16384" ht="21.95" customHeight="1" x14ac:dyDescent="0.25">
      <c r="A16" s="347">
        <v>45297</v>
      </c>
      <c r="B16" s="350"/>
      <c r="C16" s="326">
        <v>2</v>
      </c>
      <c r="D16" s="326">
        <f t="shared" si="1"/>
        <v>216</v>
      </c>
      <c r="E16" s="327" t="s">
        <v>402</v>
      </c>
      <c r="F16" s="328"/>
      <c r="G16" s="329">
        <v>2</v>
      </c>
      <c r="H16" s="329">
        <f t="shared" si="2"/>
        <v>108</v>
      </c>
      <c r="I16" s="330" t="s">
        <v>462</v>
      </c>
      <c r="J16" s="331"/>
      <c r="K16" s="860">
        <v>209</v>
      </c>
      <c r="L16" s="332">
        <f t="shared" si="9"/>
        <v>273.5</v>
      </c>
      <c r="M16" s="332" t="s">
        <v>415</v>
      </c>
      <c r="N16" s="348"/>
      <c r="O16" s="333"/>
      <c r="P16" s="333">
        <f t="shared" si="3"/>
        <v>155</v>
      </c>
      <c r="Q16" s="334"/>
      <c r="R16" s="335"/>
      <c r="S16" s="336">
        <v>0.5</v>
      </c>
      <c r="T16" s="336">
        <f t="shared" si="4"/>
        <v>201</v>
      </c>
      <c r="U16" s="349" t="s">
        <v>521</v>
      </c>
      <c r="V16" s="338"/>
      <c r="W16" s="339"/>
      <c r="X16" s="339">
        <f t="shared" si="5"/>
        <v>263.5</v>
      </c>
      <c r="Y16" s="340"/>
      <c r="Z16" s="341"/>
      <c r="AA16" s="342"/>
      <c r="AB16" s="342">
        <f t="shared" si="6"/>
        <v>209</v>
      </c>
      <c r="AC16" s="343"/>
      <c r="AD16" s="344"/>
      <c r="AE16" s="344"/>
      <c r="AF16" s="345">
        <f t="shared" si="7"/>
        <v>209</v>
      </c>
      <c r="AG16" s="344"/>
      <c r="AH16" s="344"/>
      <c r="AI16" s="344"/>
      <c r="AJ16" s="345">
        <f t="shared" si="8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1"/>
        <v>216</v>
      </c>
      <c r="E17" s="327"/>
      <c r="F17" s="328"/>
      <c r="G17" s="329"/>
      <c r="H17" s="329">
        <f t="shared" si="2"/>
        <v>108</v>
      </c>
      <c r="I17" s="330"/>
      <c r="J17" s="331"/>
      <c r="K17" s="332">
        <v>9</v>
      </c>
      <c r="L17" s="332">
        <f t="shared" si="9"/>
        <v>264.5</v>
      </c>
      <c r="M17" s="332" t="s">
        <v>462</v>
      </c>
      <c r="N17" s="348"/>
      <c r="O17" s="333"/>
      <c r="P17" s="333">
        <f t="shared" si="3"/>
        <v>155</v>
      </c>
      <c r="Q17" s="334"/>
      <c r="R17" s="335"/>
      <c r="S17" s="336"/>
      <c r="T17" s="336">
        <f t="shared" si="4"/>
        <v>201</v>
      </c>
      <c r="U17" s="349"/>
      <c r="V17" s="338"/>
      <c r="W17" s="339"/>
      <c r="X17" s="339">
        <f t="shared" si="5"/>
        <v>263.5</v>
      </c>
      <c r="Y17" s="340"/>
      <c r="Z17" s="341"/>
      <c r="AA17" s="342"/>
      <c r="AB17" s="342">
        <f t="shared" si="6"/>
        <v>209</v>
      </c>
      <c r="AC17" s="343"/>
      <c r="AD17" s="344"/>
      <c r="AE17" s="344"/>
      <c r="AF17" s="345">
        <f t="shared" si="7"/>
        <v>209</v>
      </c>
      <c r="AG17" s="344"/>
      <c r="AH17" s="344"/>
      <c r="AI17" s="344"/>
      <c r="AJ17" s="345">
        <f t="shared" si="8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1"/>
        <v>216</v>
      </c>
      <c r="E18" s="327"/>
      <c r="F18" s="328"/>
      <c r="G18" s="329"/>
      <c r="H18" s="329">
        <f t="shared" si="2"/>
        <v>108</v>
      </c>
      <c r="I18" s="330"/>
      <c r="J18" s="331"/>
      <c r="K18" s="332">
        <v>2</v>
      </c>
      <c r="L18" s="332">
        <f t="shared" si="9"/>
        <v>262.5</v>
      </c>
      <c r="M18" s="332" t="s">
        <v>402</v>
      </c>
      <c r="N18" s="348"/>
      <c r="O18" s="333"/>
      <c r="P18" s="333">
        <f t="shared" si="3"/>
        <v>155</v>
      </c>
      <c r="Q18" s="334"/>
      <c r="R18" s="335"/>
      <c r="S18" s="336"/>
      <c r="T18" s="336">
        <f t="shared" si="4"/>
        <v>201</v>
      </c>
      <c r="U18" s="349"/>
      <c r="V18" s="338"/>
      <c r="W18" s="339"/>
      <c r="X18" s="339">
        <f t="shared" si="5"/>
        <v>263.5</v>
      </c>
      <c r="Y18" s="340"/>
      <c r="Z18" s="341"/>
      <c r="AA18" s="342"/>
      <c r="AB18" s="342">
        <f t="shared" si="6"/>
        <v>209</v>
      </c>
      <c r="AC18" s="343"/>
      <c r="AD18" s="344"/>
      <c r="AE18" s="344"/>
      <c r="AF18" s="345">
        <f t="shared" si="7"/>
        <v>209</v>
      </c>
      <c r="AG18" s="344"/>
      <c r="AH18" s="344"/>
      <c r="AI18" s="344"/>
      <c r="AJ18" s="345">
        <f t="shared" si="8"/>
        <v>75</v>
      </c>
      <c r="AK18" s="344"/>
    </row>
    <row r="19" spans="1:37" ht="21.95" customHeight="1" x14ac:dyDescent="0.25">
      <c r="A19" s="347">
        <v>45297</v>
      </c>
      <c r="B19" s="350"/>
      <c r="C19" s="326"/>
      <c r="D19" s="326">
        <f t="shared" si="1"/>
        <v>216</v>
      </c>
      <c r="E19" s="327"/>
      <c r="F19" s="328"/>
      <c r="G19" s="329"/>
      <c r="H19" s="329">
        <f t="shared" si="2"/>
        <v>108</v>
      </c>
      <c r="I19" s="330"/>
      <c r="J19" s="331"/>
      <c r="K19" s="332">
        <v>3</v>
      </c>
      <c r="L19" s="332">
        <f t="shared" si="9"/>
        <v>259.5</v>
      </c>
      <c r="M19" s="332" t="s">
        <v>524</v>
      </c>
      <c r="N19" s="348"/>
      <c r="O19" s="333"/>
      <c r="P19" s="333">
        <f t="shared" si="3"/>
        <v>155</v>
      </c>
      <c r="Q19" s="334"/>
      <c r="R19" s="335"/>
      <c r="S19" s="336"/>
      <c r="T19" s="336">
        <f t="shared" si="4"/>
        <v>201</v>
      </c>
      <c r="U19" s="349"/>
      <c r="V19" s="338"/>
      <c r="W19" s="339"/>
      <c r="X19" s="339">
        <f t="shared" si="5"/>
        <v>263.5</v>
      </c>
      <c r="Y19" s="340"/>
      <c r="Z19" s="341"/>
      <c r="AA19" s="342"/>
      <c r="AB19" s="342">
        <f t="shared" si="6"/>
        <v>209</v>
      </c>
      <c r="AC19" s="343"/>
      <c r="AD19" s="344"/>
      <c r="AE19" s="344"/>
      <c r="AF19" s="345">
        <f t="shared" si="7"/>
        <v>209</v>
      </c>
      <c r="AG19" s="344"/>
      <c r="AH19" s="344"/>
      <c r="AI19" s="344"/>
      <c r="AJ19" s="345">
        <f t="shared" si="8"/>
        <v>75</v>
      </c>
      <c r="AK19" s="344"/>
    </row>
    <row r="20" spans="1:37" ht="21.95" customHeight="1" x14ac:dyDescent="0.25">
      <c r="A20" s="347">
        <v>45299</v>
      </c>
      <c r="B20" s="350"/>
      <c r="C20" s="326">
        <v>2</v>
      </c>
      <c r="D20" s="326">
        <f t="shared" si="1"/>
        <v>214</v>
      </c>
      <c r="E20" s="327" t="s">
        <v>402</v>
      </c>
      <c r="F20" s="328"/>
      <c r="G20" s="329"/>
      <c r="H20" s="329">
        <f t="shared" si="2"/>
        <v>108</v>
      </c>
      <c r="I20" s="330"/>
      <c r="J20" s="331"/>
      <c r="K20" s="332">
        <v>1</v>
      </c>
      <c r="L20" s="332">
        <f t="shared" si="9"/>
        <v>258.5</v>
      </c>
      <c r="M20" s="332" t="s">
        <v>470</v>
      </c>
      <c r="N20" s="348"/>
      <c r="O20" s="333"/>
      <c r="P20" s="333">
        <f t="shared" si="3"/>
        <v>155</v>
      </c>
      <c r="Q20" s="334"/>
      <c r="R20" s="335"/>
      <c r="S20" s="336">
        <v>3</v>
      </c>
      <c r="T20" s="336">
        <f t="shared" si="4"/>
        <v>198</v>
      </c>
      <c r="U20" s="349" t="s">
        <v>761</v>
      </c>
      <c r="V20" s="338"/>
      <c r="W20" s="339"/>
      <c r="X20" s="339">
        <f t="shared" si="5"/>
        <v>263.5</v>
      </c>
      <c r="Y20" s="340"/>
      <c r="Z20" s="341"/>
      <c r="AA20" s="342"/>
      <c r="AB20" s="342">
        <f t="shared" si="6"/>
        <v>209</v>
      </c>
      <c r="AC20" s="343"/>
      <c r="AD20" s="344"/>
      <c r="AE20" s="344"/>
      <c r="AF20" s="345">
        <f t="shared" si="7"/>
        <v>209</v>
      </c>
      <c r="AG20" s="344"/>
      <c r="AH20" s="344"/>
      <c r="AI20" s="344"/>
      <c r="AJ20" s="345">
        <f t="shared" si="8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1"/>
        <v>214</v>
      </c>
      <c r="E21" s="327"/>
      <c r="F21" s="328"/>
      <c r="G21" s="329"/>
      <c r="H21" s="329">
        <f t="shared" si="2"/>
        <v>108</v>
      </c>
      <c r="I21" s="330"/>
      <c r="J21" s="331"/>
      <c r="K21" s="332">
        <v>2.5</v>
      </c>
      <c r="L21" s="332">
        <f t="shared" si="9"/>
        <v>256</v>
      </c>
      <c r="M21" s="332" t="s">
        <v>471</v>
      </c>
      <c r="N21" s="348"/>
      <c r="O21" s="333"/>
      <c r="P21" s="333">
        <f t="shared" si="3"/>
        <v>155</v>
      </c>
      <c r="Q21" s="334"/>
      <c r="R21" s="335"/>
      <c r="S21" s="336">
        <v>6</v>
      </c>
      <c r="T21" s="336">
        <f t="shared" si="4"/>
        <v>192</v>
      </c>
      <c r="U21" s="349" t="s">
        <v>414</v>
      </c>
      <c r="V21" s="338"/>
      <c r="W21" s="339"/>
      <c r="X21" s="339">
        <f t="shared" si="5"/>
        <v>263.5</v>
      </c>
      <c r="Y21" s="340"/>
      <c r="Z21" s="341"/>
      <c r="AA21" s="342"/>
      <c r="AB21" s="342">
        <f t="shared" si="6"/>
        <v>209</v>
      </c>
      <c r="AC21" s="343"/>
      <c r="AD21" s="344"/>
      <c r="AE21" s="344"/>
      <c r="AF21" s="345">
        <f t="shared" si="7"/>
        <v>209</v>
      </c>
      <c r="AG21" s="344"/>
      <c r="AH21" s="344"/>
      <c r="AI21" s="344"/>
      <c r="AJ21" s="345">
        <f t="shared" si="8"/>
        <v>75</v>
      </c>
      <c r="AK21" s="344"/>
    </row>
    <row r="22" spans="1:37" ht="21.95" customHeight="1" x14ac:dyDescent="0.25">
      <c r="A22" s="347">
        <v>45299</v>
      </c>
      <c r="B22" s="350"/>
      <c r="C22" s="326"/>
      <c r="D22" s="326">
        <f t="shared" si="1"/>
        <v>214</v>
      </c>
      <c r="E22" s="327"/>
      <c r="F22" s="328"/>
      <c r="G22" s="329"/>
      <c r="H22" s="329">
        <f t="shared" si="2"/>
        <v>108</v>
      </c>
      <c r="I22" s="330"/>
      <c r="J22" s="331"/>
      <c r="K22" s="332">
        <v>2</v>
      </c>
      <c r="L22" s="332">
        <f t="shared" si="9"/>
        <v>254</v>
      </c>
      <c r="M22" s="332" t="s">
        <v>402</v>
      </c>
      <c r="N22" s="348"/>
      <c r="O22" s="333"/>
      <c r="P22" s="333">
        <f t="shared" si="3"/>
        <v>155</v>
      </c>
      <c r="Q22" s="334"/>
      <c r="R22" s="335"/>
      <c r="S22" s="336">
        <v>40</v>
      </c>
      <c r="T22" s="336">
        <f t="shared" si="4"/>
        <v>152</v>
      </c>
      <c r="U22" s="349" t="s">
        <v>6499</v>
      </c>
      <c r="V22" s="338"/>
      <c r="W22" s="339"/>
      <c r="X22" s="339">
        <f t="shared" si="5"/>
        <v>263.5</v>
      </c>
      <c r="Y22" s="340"/>
      <c r="Z22" s="341"/>
      <c r="AA22" s="342"/>
      <c r="AB22" s="342">
        <f t="shared" si="6"/>
        <v>209</v>
      </c>
      <c r="AC22" s="343"/>
      <c r="AD22" s="344"/>
      <c r="AE22" s="344"/>
      <c r="AF22" s="345">
        <f t="shared" si="7"/>
        <v>209</v>
      </c>
      <c r="AG22" s="344"/>
      <c r="AH22" s="344"/>
      <c r="AI22" s="344"/>
      <c r="AJ22" s="345">
        <f t="shared" si="8"/>
        <v>75</v>
      </c>
      <c r="AK22" s="344"/>
    </row>
    <row r="23" spans="1:37" ht="21.95" customHeight="1" x14ac:dyDescent="0.25">
      <c r="A23" s="347">
        <v>45300</v>
      </c>
      <c r="B23" s="350"/>
      <c r="C23" s="326">
        <v>2</v>
      </c>
      <c r="D23" s="326">
        <f t="shared" si="1"/>
        <v>212</v>
      </c>
      <c r="E23" s="327" t="s">
        <v>402</v>
      </c>
      <c r="F23" s="328"/>
      <c r="G23" s="329">
        <v>2</v>
      </c>
      <c r="H23" s="329">
        <f t="shared" si="2"/>
        <v>106</v>
      </c>
      <c r="I23" s="330" t="s">
        <v>402</v>
      </c>
      <c r="J23" s="331"/>
      <c r="K23" s="332">
        <v>9</v>
      </c>
      <c r="L23" s="332">
        <f t="shared" si="9"/>
        <v>245</v>
      </c>
      <c r="M23" s="332" t="s">
        <v>566</v>
      </c>
      <c r="N23" s="348"/>
      <c r="O23" s="333"/>
      <c r="P23" s="333">
        <f t="shared" si="3"/>
        <v>155</v>
      </c>
      <c r="Q23" s="334"/>
      <c r="R23" s="335"/>
      <c r="S23" s="336"/>
      <c r="T23" s="336">
        <f t="shared" si="4"/>
        <v>152</v>
      </c>
      <c r="U23" s="349"/>
      <c r="V23" s="338"/>
      <c r="W23" s="339"/>
      <c r="X23" s="339">
        <f t="shared" si="5"/>
        <v>263.5</v>
      </c>
      <c r="Y23" s="340"/>
      <c r="Z23" s="341"/>
      <c r="AA23" s="342"/>
      <c r="AB23" s="342">
        <f t="shared" si="6"/>
        <v>209</v>
      </c>
      <c r="AC23" s="343"/>
      <c r="AD23" s="344"/>
      <c r="AE23" s="344"/>
      <c r="AF23" s="345">
        <f t="shared" si="7"/>
        <v>209</v>
      </c>
      <c r="AG23" s="344"/>
      <c r="AH23" s="344"/>
      <c r="AI23" s="344"/>
      <c r="AJ23" s="345">
        <f t="shared" si="8"/>
        <v>75</v>
      </c>
      <c r="AK23" s="344"/>
    </row>
    <row r="24" spans="1:37" ht="21.95" customHeight="1" x14ac:dyDescent="0.25">
      <c r="A24" s="347">
        <v>45300</v>
      </c>
      <c r="B24" s="350"/>
      <c r="C24" s="326"/>
      <c r="D24" s="326">
        <f t="shared" si="1"/>
        <v>212</v>
      </c>
      <c r="E24" s="327"/>
      <c r="F24" s="328"/>
      <c r="G24" s="329">
        <v>2</v>
      </c>
      <c r="H24" s="329">
        <f t="shared" si="2"/>
        <v>104</v>
      </c>
      <c r="I24" s="330" t="s">
        <v>461</v>
      </c>
      <c r="J24" s="331"/>
      <c r="K24" s="738">
        <v>9</v>
      </c>
      <c r="L24" s="738">
        <f>L23+J24-K24</f>
        <v>236</v>
      </c>
      <c r="M24" s="739" t="s">
        <v>6789</v>
      </c>
      <c r="N24" s="348"/>
      <c r="O24" s="333"/>
      <c r="P24" s="333">
        <f t="shared" si="3"/>
        <v>155</v>
      </c>
      <c r="Q24" s="334"/>
      <c r="R24" s="335"/>
      <c r="S24" s="336"/>
      <c r="T24" s="336">
        <f t="shared" si="4"/>
        <v>152</v>
      </c>
      <c r="U24" s="349"/>
      <c r="V24" s="338"/>
      <c r="W24" s="339"/>
      <c r="X24" s="339">
        <f t="shared" si="5"/>
        <v>263.5</v>
      </c>
      <c r="Y24" s="340"/>
      <c r="Z24" s="341"/>
      <c r="AA24" s="342"/>
      <c r="AB24" s="342">
        <f t="shared" si="6"/>
        <v>209</v>
      </c>
      <c r="AC24" s="343"/>
      <c r="AD24" s="344"/>
      <c r="AE24" s="344"/>
      <c r="AF24" s="345">
        <f t="shared" si="7"/>
        <v>209</v>
      </c>
      <c r="AG24" s="344"/>
      <c r="AH24" s="344"/>
      <c r="AI24" s="344"/>
      <c r="AJ24" s="345">
        <f t="shared" si="8"/>
        <v>75</v>
      </c>
      <c r="AK24" s="344"/>
    </row>
    <row r="25" spans="1:37" ht="21.95" customHeight="1" x14ac:dyDescent="0.25">
      <c r="A25" s="347">
        <v>45301</v>
      </c>
      <c r="B25" s="350"/>
      <c r="C25" s="326"/>
      <c r="D25" s="326">
        <f t="shared" si="1"/>
        <v>212</v>
      </c>
      <c r="E25" s="327"/>
      <c r="F25" s="328"/>
      <c r="G25" s="329"/>
      <c r="H25" s="329">
        <f t="shared" si="2"/>
        <v>104</v>
      </c>
      <c r="I25" s="330"/>
      <c r="J25" s="331"/>
      <c r="K25" s="332"/>
      <c r="L25" s="332">
        <f>L24+J25-K25</f>
        <v>236</v>
      </c>
      <c r="M25" s="332"/>
      <c r="N25" s="348"/>
      <c r="O25" s="333"/>
      <c r="P25" s="333">
        <f t="shared" si="3"/>
        <v>155</v>
      </c>
      <c r="Q25" s="334"/>
      <c r="R25" s="335"/>
      <c r="S25" s="336"/>
      <c r="T25" s="336">
        <f t="shared" si="4"/>
        <v>152</v>
      </c>
      <c r="U25" s="337"/>
      <c r="V25" s="338"/>
      <c r="W25" s="339">
        <v>15</v>
      </c>
      <c r="X25" s="339">
        <f t="shared" si="5"/>
        <v>248.5</v>
      </c>
      <c r="Y25" s="340" t="s">
        <v>6796</v>
      </c>
      <c r="Z25" s="341"/>
      <c r="AA25" s="342"/>
      <c r="AB25" s="342">
        <f t="shared" si="6"/>
        <v>209</v>
      </c>
      <c r="AC25" s="343"/>
      <c r="AD25" s="344"/>
      <c r="AE25" s="344"/>
      <c r="AF25" s="345">
        <f t="shared" si="7"/>
        <v>209</v>
      </c>
      <c r="AG25" s="344"/>
      <c r="AH25" s="344"/>
      <c r="AI25" s="344"/>
      <c r="AJ25" s="345">
        <f t="shared" si="8"/>
        <v>75</v>
      </c>
      <c r="AK25" s="344"/>
    </row>
    <row r="26" spans="1:37" ht="21.95" customHeight="1" x14ac:dyDescent="0.25">
      <c r="A26" s="347">
        <v>45302</v>
      </c>
      <c r="B26" s="350"/>
      <c r="C26" s="326">
        <v>4</v>
      </c>
      <c r="D26" s="326">
        <f t="shared" ref="D26:D32" si="10">D25+B26-C26</f>
        <v>208</v>
      </c>
      <c r="E26" s="327" t="s">
        <v>402</v>
      </c>
      <c r="F26" s="328"/>
      <c r="G26" s="329">
        <v>2</v>
      </c>
      <c r="H26" s="329">
        <f>H24+F26-G26</f>
        <v>102</v>
      </c>
      <c r="I26" s="330" t="s">
        <v>402</v>
      </c>
      <c r="J26" s="331"/>
      <c r="K26" s="332">
        <v>2</v>
      </c>
      <c r="L26" s="332">
        <f t="shared" ref="L26:L45" si="11">L25+J26-K26</f>
        <v>234</v>
      </c>
      <c r="M26" s="332" t="s">
        <v>402</v>
      </c>
      <c r="N26" s="348"/>
      <c r="O26" s="333"/>
      <c r="P26" s="333">
        <f t="shared" ref="P26:P33" si="12">P25+N26-O26</f>
        <v>155</v>
      </c>
      <c r="Q26" s="334"/>
      <c r="R26" s="335"/>
      <c r="S26" s="336">
        <v>4</v>
      </c>
      <c r="T26" s="336">
        <f t="shared" ref="T26:T33" si="13">T25+R26-S26</f>
        <v>148</v>
      </c>
      <c r="U26" s="64" t="s">
        <v>406</v>
      </c>
      <c r="V26" s="338"/>
      <c r="W26" s="339"/>
      <c r="X26" s="339">
        <f t="shared" ref="X26:X33" si="14">X25+V26-W26</f>
        <v>248.5</v>
      </c>
      <c r="Y26" s="340"/>
      <c r="Z26" s="341"/>
      <c r="AA26" s="342"/>
      <c r="AB26" s="342">
        <f t="shared" ref="AB26:AB34" si="15">AB25+Z26-AA26</f>
        <v>209</v>
      </c>
      <c r="AC26" s="343"/>
      <c r="AD26" s="344"/>
      <c r="AE26" s="344">
        <v>40</v>
      </c>
      <c r="AF26" s="345">
        <f t="shared" si="7"/>
        <v>169</v>
      </c>
      <c r="AG26" s="344" t="s">
        <v>728</v>
      </c>
      <c r="AH26" s="344"/>
      <c r="AI26" s="344"/>
      <c r="AJ26" s="345">
        <f t="shared" si="8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10"/>
        <v>208</v>
      </c>
      <c r="E27" s="327"/>
      <c r="F27" s="328"/>
      <c r="G27" s="329"/>
      <c r="H27" s="329">
        <f>H26+F27-G27</f>
        <v>102</v>
      </c>
      <c r="I27" s="330"/>
      <c r="J27" s="331"/>
      <c r="K27" s="332">
        <v>9</v>
      </c>
      <c r="L27" s="332">
        <f t="shared" si="11"/>
        <v>225</v>
      </c>
      <c r="M27" s="332" t="s">
        <v>464</v>
      </c>
      <c r="N27" s="348"/>
      <c r="O27" s="333"/>
      <c r="P27" s="333">
        <f t="shared" si="12"/>
        <v>155</v>
      </c>
      <c r="Q27" s="334"/>
      <c r="R27" s="335"/>
      <c r="S27" s="336">
        <v>12</v>
      </c>
      <c r="T27" s="336">
        <f t="shared" si="13"/>
        <v>136</v>
      </c>
      <c r="U27" s="349" t="s">
        <v>728</v>
      </c>
      <c r="V27" s="338"/>
      <c r="W27" s="339">
        <v>40</v>
      </c>
      <c r="X27" s="339">
        <f t="shared" si="14"/>
        <v>208.5</v>
      </c>
      <c r="Y27" s="340" t="s">
        <v>728</v>
      </c>
      <c r="Z27" s="341"/>
      <c r="AA27" s="342"/>
      <c r="AB27" s="342">
        <f t="shared" si="15"/>
        <v>209</v>
      </c>
      <c r="AC27" s="343"/>
      <c r="AD27" s="344"/>
      <c r="AE27" s="344"/>
      <c r="AF27" s="345">
        <f t="shared" ref="AF27:AF33" si="16">AF26+AD27-AE27</f>
        <v>169</v>
      </c>
      <c r="AG27" s="344"/>
      <c r="AH27" s="344"/>
      <c r="AI27" s="344"/>
      <c r="AJ27" s="345">
        <f t="shared" si="8"/>
        <v>75</v>
      </c>
      <c r="AK27" s="344"/>
    </row>
    <row r="28" spans="1:37" ht="21.95" customHeight="1" x14ac:dyDescent="0.25">
      <c r="A28" s="347">
        <v>45302</v>
      </c>
      <c r="B28" s="350"/>
      <c r="C28" s="326"/>
      <c r="D28" s="326">
        <f t="shared" si="10"/>
        <v>208</v>
      </c>
      <c r="E28" s="327"/>
      <c r="F28" s="328"/>
      <c r="G28" s="329"/>
      <c r="H28" s="329">
        <f>H27+F28-G28</f>
        <v>102</v>
      </c>
      <c r="I28" s="330"/>
      <c r="J28" s="331"/>
      <c r="K28" s="332">
        <v>40</v>
      </c>
      <c r="L28" s="332">
        <f t="shared" si="11"/>
        <v>185</v>
      </c>
      <c r="M28" s="332" t="s">
        <v>728</v>
      </c>
      <c r="N28" s="348"/>
      <c r="O28" s="333"/>
      <c r="P28" s="333">
        <f t="shared" si="12"/>
        <v>155</v>
      </c>
      <c r="Q28" s="334"/>
      <c r="R28" s="335"/>
      <c r="S28" s="336"/>
      <c r="T28" s="336">
        <f t="shared" si="13"/>
        <v>136</v>
      </c>
      <c r="U28" s="349"/>
      <c r="V28" s="338"/>
      <c r="W28" s="339"/>
      <c r="X28" s="339">
        <f t="shared" si="14"/>
        <v>208.5</v>
      </c>
      <c r="Y28" s="340"/>
      <c r="Z28" s="341"/>
      <c r="AA28" s="342"/>
      <c r="AB28" s="342">
        <f t="shared" si="15"/>
        <v>209</v>
      </c>
      <c r="AC28" s="343"/>
      <c r="AD28" s="344"/>
      <c r="AE28" s="344"/>
      <c r="AF28" s="345">
        <f t="shared" si="16"/>
        <v>169</v>
      </c>
      <c r="AG28" s="344"/>
      <c r="AH28" s="344"/>
      <c r="AI28" s="344"/>
      <c r="AJ28" s="345">
        <f t="shared" si="8"/>
        <v>75</v>
      </c>
      <c r="AK28" s="344"/>
    </row>
    <row r="29" spans="1:37" ht="21.95" customHeight="1" x14ac:dyDescent="0.25">
      <c r="A29" s="347">
        <v>45303</v>
      </c>
      <c r="B29" s="350"/>
      <c r="C29" s="326">
        <v>1.5</v>
      </c>
      <c r="D29" s="326">
        <f t="shared" si="10"/>
        <v>206.5</v>
      </c>
      <c r="E29" s="327" t="s">
        <v>594</v>
      </c>
      <c r="F29" s="328"/>
      <c r="G29" s="329"/>
      <c r="H29" s="329">
        <f t="shared" ref="H29:H32" si="17">H28+F29-G29</f>
        <v>102</v>
      </c>
      <c r="I29" s="330"/>
      <c r="J29" s="331"/>
      <c r="K29" s="332"/>
      <c r="L29" s="332">
        <f t="shared" si="11"/>
        <v>185</v>
      </c>
      <c r="M29" s="332"/>
      <c r="N29" s="348"/>
      <c r="O29" s="333"/>
      <c r="P29" s="333">
        <f t="shared" si="12"/>
        <v>155</v>
      </c>
      <c r="Q29" s="334"/>
      <c r="R29" s="335"/>
      <c r="S29" s="336"/>
      <c r="T29" s="336">
        <f t="shared" si="13"/>
        <v>136</v>
      </c>
      <c r="U29" s="349"/>
      <c r="V29" s="338"/>
      <c r="W29" s="339"/>
      <c r="X29" s="339">
        <f t="shared" si="14"/>
        <v>208.5</v>
      </c>
      <c r="Y29" s="340"/>
      <c r="Z29" s="341"/>
      <c r="AA29" s="342"/>
      <c r="AB29" s="342">
        <f t="shared" si="15"/>
        <v>209</v>
      </c>
      <c r="AC29" s="343"/>
      <c r="AD29" s="344"/>
      <c r="AE29" s="344"/>
      <c r="AF29" s="345">
        <f t="shared" si="16"/>
        <v>169</v>
      </c>
      <c r="AG29" s="344"/>
      <c r="AH29" s="344"/>
      <c r="AI29" s="344"/>
      <c r="AJ29" s="345">
        <f t="shared" si="8"/>
        <v>75</v>
      </c>
      <c r="AK29" s="344"/>
    </row>
    <row r="30" spans="1:37" ht="21.95" customHeight="1" x14ac:dyDescent="0.25">
      <c r="A30" s="347">
        <v>45303</v>
      </c>
      <c r="B30" s="350"/>
      <c r="C30" s="326">
        <v>15</v>
      </c>
      <c r="D30" s="326">
        <f t="shared" si="10"/>
        <v>191.5</v>
      </c>
      <c r="E30" s="327" t="s">
        <v>415</v>
      </c>
      <c r="F30" s="328"/>
      <c r="G30" s="329"/>
      <c r="H30" s="329">
        <f t="shared" si="17"/>
        <v>102</v>
      </c>
      <c r="I30" s="330"/>
      <c r="J30" s="331"/>
      <c r="K30" s="332"/>
      <c r="L30" s="332">
        <f t="shared" si="11"/>
        <v>185</v>
      </c>
      <c r="M30" s="332"/>
      <c r="N30" s="348"/>
      <c r="O30" s="333"/>
      <c r="P30" s="333">
        <f t="shared" si="12"/>
        <v>155</v>
      </c>
      <c r="Q30" s="334"/>
      <c r="R30" s="335"/>
      <c r="S30" s="336">
        <v>6</v>
      </c>
      <c r="T30" s="336">
        <f t="shared" si="13"/>
        <v>130</v>
      </c>
      <c r="U30" s="349" t="s">
        <v>594</v>
      </c>
      <c r="V30" s="338"/>
      <c r="W30" s="339"/>
      <c r="X30" s="339">
        <f t="shared" si="14"/>
        <v>208.5</v>
      </c>
      <c r="Y30" s="340"/>
      <c r="Z30" s="341"/>
      <c r="AA30" s="342"/>
      <c r="AB30" s="342">
        <f t="shared" si="15"/>
        <v>209</v>
      </c>
      <c r="AC30" s="343"/>
      <c r="AD30" s="344"/>
      <c r="AE30" s="344"/>
      <c r="AF30" s="345">
        <f t="shared" si="16"/>
        <v>169</v>
      </c>
      <c r="AG30" s="344"/>
      <c r="AH30" s="344"/>
      <c r="AI30" s="344"/>
      <c r="AJ30" s="345">
        <f t="shared" si="8"/>
        <v>75</v>
      </c>
      <c r="AK30" s="344"/>
    </row>
    <row r="31" spans="1:37" ht="21.95" customHeight="1" x14ac:dyDescent="0.25">
      <c r="A31" s="347">
        <v>45303</v>
      </c>
      <c r="B31" s="350"/>
      <c r="C31" s="326">
        <v>2</v>
      </c>
      <c r="D31" s="326">
        <f t="shared" si="10"/>
        <v>189.5</v>
      </c>
      <c r="E31" s="327" t="s">
        <v>402</v>
      </c>
      <c r="F31" s="328"/>
      <c r="G31" s="329"/>
      <c r="H31" s="329">
        <f t="shared" si="17"/>
        <v>102</v>
      </c>
      <c r="I31" s="330"/>
      <c r="J31" s="331"/>
      <c r="K31" s="332"/>
      <c r="L31" s="332">
        <f t="shared" si="11"/>
        <v>185</v>
      </c>
      <c r="M31" s="332"/>
      <c r="N31" s="348"/>
      <c r="O31" s="333"/>
      <c r="P31" s="333">
        <f t="shared" si="12"/>
        <v>155</v>
      </c>
      <c r="Q31" s="334"/>
      <c r="R31" s="335"/>
      <c r="S31" s="336"/>
      <c r="T31" s="336">
        <f t="shared" si="13"/>
        <v>130</v>
      </c>
      <c r="U31" s="349"/>
      <c r="V31" s="338"/>
      <c r="W31" s="339"/>
      <c r="X31" s="339">
        <f t="shared" si="14"/>
        <v>208.5</v>
      </c>
      <c r="Y31" s="340"/>
      <c r="Z31" s="341"/>
      <c r="AA31" s="342"/>
      <c r="AB31" s="342">
        <f t="shared" si="15"/>
        <v>209</v>
      </c>
      <c r="AC31" s="343"/>
      <c r="AD31" s="344"/>
      <c r="AE31" s="344"/>
      <c r="AF31" s="345">
        <f t="shared" si="16"/>
        <v>169</v>
      </c>
      <c r="AG31" s="344"/>
      <c r="AH31" s="344"/>
      <c r="AI31" s="344"/>
      <c r="AJ31" s="345">
        <f t="shared" si="8"/>
        <v>75</v>
      </c>
      <c r="AK31" s="344"/>
    </row>
    <row r="32" spans="1:37" ht="21.95" customHeight="1" x14ac:dyDescent="0.25">
      <c r="A32" s="347">
        <v>45304</v>
      </c>
      <c r="B32" s="350"/>
      <c r="C32" s="326">
        <v>2.5</v>
      </c>
      <c r="D32" s="326">
        <f t="shared" si="10"/>
        <v>187</v>
      </c>
      <c r="E32" s="327" t="s">
        <v>402</v>
      </c>
      <c r="F32" s="328"/>
      <c r="G32" s="329">
        <v>1.5</v>
      </c>
      <c r="H32" s="329">
        <f t="shared" si="17"/>
        <v>100.5</v>
      </c>
      <c r="I32" s="330" t="s">
        <v>401</v>
      </c>
      <c r="J32" s="331"/>
      <c r="K32" s="332">
        <v>1</v>
      </c>
      <c r="L32" s="332">
        <f t="shared" si="11"/>
        <v>184</v>
      </c>
      <c r="M32" s="332" t="s">
        <v>402</v>
      </c>
      <c r="N32" s="348"/>
      <c r="O32" s="333"/>
      <c r="P32" s="333">
        <f t="shared" si="12"/>
        <v>155</v>
      </c>
      <c r="Q32" s="334"/>
      <c r="R32" s="335"/>
      <c r="S32" s="336"/>
      <c r="T32" s="336">
        <f t="shared" si="13"/>
        <v>130</v>
      </c>
      <c r="U32" s="349"/>
      <c r="V32" s="338"/>
      <c r="W32" s="339"/>
      <c r="X32" s="339">
        <f t="shared" si="14"/>
        <v>208.5</v>
      </c>
      <c r="Y32" s="340"/>
      <c r="Z32" s="341"/>
      <c r="AA32" s="342"/>
      <c r="AB32" s="342">
        <f t="shared" si="15"/>
        <v>209</v>
      </c>
      <c r="AC32" s="343"/>
      <c r="AD32" s="344"/>
      <c r="AE32" s="344"/>
      <c r="AF32" s="345">
        <f t="shared" si="16"/>
        <v>169</v>
      </c>
      <c r="AG32" s="344"/>
      <c r="AH32" s="344"/>
      <c r="AI32" s="344"/>
      <c r="AJ32" s="345">
        <f t="shared" si="8"/>
        <v>75</v>
      </c>
      <c r="AK32" s="344"/>
    </row>
    <row r="33" spans="1:37" ht="21.95" customHeight="1" x14ac:dyDescent="0.25">
      <c r="A33" s="347">
        <v>45306</v>
      </c>
      <c r="B33" s="350"/>
      <c r="C33" s="326">
        <v>2</v>
      </c>
      <c r="D33" s="326">
        <f t="shared" ref="D33:D59" si="18">D32+B33-C33</f>
        <v>185</v>
      </c>
      <c r="E33" s="327" t="s">
        <v>402</v>
      </c>
      <c r="F33" s="328"/>
      <c r="G33" s="329"/>
      <c r="H33" s="329">
        <f t="shared" ref="H33:H57" si="19">H32+F33-G33</f>
        <v>100.5</v>
      </c>
      <c r="I33" s="330"/>
      <c r="J33" s="331"/>
      <c r="K33" s="332">
        <v>2</v>
      </c>
      <c r="L33" s="332">
        <f t="shared" si="11"/>
        <v>182</v>
      </c>
      <c r="M33" s="332" t="s">
        <v>471</v>
      </c>
      <c r="N33" s="348"/>
      <c r="O33" s="333"/>
      <c r="P33" s="333">
        <f t="shared" si="12"/>
        <v>155</v>
      </c>
      <c r="Q33" s="334"/>
      <c r="R33" s="335"/>
      <c r="S33" s="336"/>
      <c r="T33" s="336">
        <f t="shared" si="13"/>
        <v>130</v>
      </c>
      <c r="U33" s="349"/>
      <c r="V33" s="338"/>
      <c r="W33" s="339"/>
      <c r="X33" s="339">
        <f t="shared" si="14"/>
        <v>208.5</v>
      </c>
      <c r="Y33" s="340"/>
      <c r="Z33" s="341"/>
      <c r="AA33" s="342"/>
      <c r="AB33" s="342">
        <f t="shared" si="15"/>
        <v>209</v>
      </c>
      <c r="AC33" s="343"/>
      <c r="AD33" s="344"/>
      <c r="AE33" s="344"/>
      <c r="AF33" s="345">
        <f t="shared" si="16"/>
        <v>169</v>
      </c>
      <c r="AG33" s="344"/>
      <c r="AH33" s="344"/>
      <c r="AI33" s="344"/>
      <c r="AJ33" s="345">
        <f t="shared" si="8"/>
        <v>75</v>
      </c>
      <c r="AK33" s="34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18"/>
        <v>184</v>
      </c>
      <c r="E34" s="327" t="s">
        <v>524</v>
      </c>
      <c r="F34" s="328"/>
      <c r="G34" s="329"/>
      <c r="H34" s="329">
        <f t="shared" si="19"/>
        <v>100.5</v>
      </c>
      <c r="I34" s="330"/>
      <c r="J34" s="331"/>
      <c r="K34" s="332">
        <v>1.5</v>
      </c>
      <c r="L34" s="332">
        <f>L33+J34-K34</f>
        <v>180.5</v>
      </c>
      <c r="M34" s="332" t="s">
        <v>430</v>
      </c>
      <c r="N34" s="348"/>
      <c r="O34" s="333"/>
      <c r="P34" s="333">
        <f t="shared" ref="P34:P56" si="20">P33+N34-O34</f>
        <v>155</v>
      </c>
      <c r="Q34" s="334"/>
      <c r="R34" s="335"/>
      <c r="S34" s="336"/>
      <c r="T34" s="336">
        <f t="shared" ref="T34:T62" si="21">T33+R34-S34</f>
        <v>130</v>
      </c>
      <c r="U34" s="349"/>
      <c r="V34" s="338"/>
      <c r="W34" s="339"/>
      <c r="X34" s="339">
        <f t="shared" ref="X34:X62" si="22">X33+V34-W34</f>
        <v>208.5</v>
      </c>
      <c r="Y34" s="340"/>
      <c r="Z34" s="341"/>
      <c r="AA34" s="342"/>
      <c r="AB34" s="342">
        <f t="shared" si="15"/>
        <v>209</v>
      </c>
      <c r="AC34" s="343"/>
      <c r="AD34" s="344"/>
      <c r="AE34" s="344"/>
      <c r="AF34" s="345">
        <f t="shared" ref="AF34:AF65" si="23">AF33+AD34-AE34</f>
        <v>169</v>
      </c>
      <c r="AG34" s="344"/>
      <c r="AH34" s="344"/>
      <c r="AI34" s="344"/>
      <c r="AJ34" s="345">
        <f t="shared" ref="AJ34:AJ62" si="24">AJ33+AH34-AI34</f>
        <v>75</v>
      </c>
      <c r="AK34" s="64"/>
    </row>
    <row r="35" spans="1:37" ht="21.95" customHeight="1" x14ac:dyDescent="0.25">
      <c r="A35" s="347">
        <v>45306</v>
      </c>
      <c r="B35" s="350"/>
      <c r="C35" s="326">
        <v>1</v>
      </c>
      <c r="D35" s="326">
        <f t="shared" si="18"/>
        <v>183</v>
      </c>
      <c r="E35" s="327" t="s">
        <v>430</v>
      </c>
      <c r="F35" s="328"/>
      <c r="G35" s="329"/>
      <c r="H35" s="329">
        <f t="shared" si="19"/>
        <v>100.5</v>
      </c>
      <c r="I35" s="330"/>
      <c r="J35" s="331"/>
      <c r="K35" s="332">
        <v>9</v>
      </c>
      <c r="L35" s="332">
        <f t="shared" si="11"/>
        <v>171.5</v>
      </c>
      <c r="M35" s="332" t="s">
        <v>434</v>
      </c>
      <c r="N35" s="348"/>
      <c r="O35" s="333"/>
      <c r="P35" s="333">
        <f t="shared" si="20"/>
        <v>155</v>
      </c>
      <c r="Q35" s="334"/>
      <c r="R35" s="335"/>
      <c r="S35" s="336"/>
      <c r="T35" s="336">
        <f t="shared" si="21"/>
        <v>130</v>
      </c>
      <c r="U35" s="349"/>
      <c r="V35" s="338"/>
      <c r="W35" s="339"/>
      <c r="X35" s="339">
        <f t="shared" si="22"/>
        <v>208.5</v>
      </c>
      <c r="Y35" s="340"/>
      <c r="Z35" s="341"/>
      <c r="AA35" s="342"/>
      <c r="AB35" s="342">
        <f t="shared" ref="AB35:AB65" si="25">AB34+Z35-AA35</f>
        <v>209</v>
      </c>
      <c r="AC35" s="343"/>
      <c r="AD35" s="344"/>
      <c r="AE35" s="344"/>
      <c r="AF35" s="345">
        <f t="shared" si="23"/>
        <v>169</v>
      </c>
      <c r="AG35" s="344"/>
      <c r="AH35" s="344"/>
      <c r="AI35" s="344"/>
      <c r="AJ35" s="345">
        <f t="shared" si="24"/>
        <v>75</v>
      </c>
      <c r="AK35" s="344"/>
    </row>
    <row r="36" spans="1:37" ht="21.95" customHeight="1" x14ac:dyDescent="0.25">
      <c r="A36" s="347">
        <v>45307</v>
      </c>
      <c r="B36" s="350"/>
      <c r="C36" s="326">
        <v>2</v>
      </c>
      <c r="D36" s="326">
        <f t="shared" si="18"/>
        <v>181</v>
      </c>
      <c r="E36" s="327" t="s">
        <v>402</v>
      </c>
      <c r="F36" s="735">
        <v>209</v>
      </c>
      <c r="G36" s="329"/>
      <c r="H36" s="329">
        <f t="shared" si="19"/>
        <v>309.5</v>
      </c>
      <c r="I36" s="330"/>
      <c r="J36" s="735">
        <v>418</v>
      </c>
      <c r="K36" s="332">
        <v>1.5</v>
      </c>
      <c r="L36" s="332">
        <f t="shared" si="11"/>
        <v>588</v>
      </c>
      <c r="M36" s="332" t="s">
        <v>402</v>
      </c>
      <c r="N36" s="348"/>
      <c r="O36" s="333">
        <v>11.5</v>
      </c>
      <c r="P36" s="333">
        <f t="shared" si="20"/>
        <v>143.5</v>
      </c>
      <c r="Q36" s="334" t="s">
        <v>800</v>
      </c>
      <c r="R36" s="335"/>
      <c r="S36" s="336">
        <v>1.5</v>
      </c>
      <c r="T36" s="336">
        <f t="shared" si="21"/>
        <v>128.5</v>
      </c>
      <c r="U36" s="349" t="s">
        <v>399</v>
      </c>
      <c r="V36" s="338"/>
      <c r="W36" s="339"/>
      <c r="X36" s="339">
        <f t="shared" si="22"/>
        <v>208.5</v>
      </c>
      <c r="Y36" s="340"/>
      <c r="Z36" s="341"/>
      <c r="AA36" s="342"/>
      <c r="AB36" s="342">
        <f t="shared" si="25"/>
        <v>209</v>
      </c>
      <c r="AC36" s="343"/>
      <c r="AD36" s="344"/>
      <c r="AE36" s="344"/>
      <c r="AF36" s="345">
        <f t="shared" si="23"/>
        <v>169</v>
      </c>
      <c r="AG36" s="344"/>
      <c r="AH36" s="344"/>
      <c r="AI36" s="344"/>
      <c r="AJ36" s="345">
        <f t="shared" si="24"/>
        <v>75</v>
      </c>
      <c r="AK36" s="344"/>
    </row>
    <row r="37" spans="1:37" ht="21.95" customHeight="1" x14ac:dyDescent="0.25">
      <c r="A37" s="347">
        <v>45307</v>
      </c>
      <c r="B37" s="350"/>
      <c r="C37" s="326"/>
      <c r="D37" s="326">
        <f t="shared" si="18"/>
        <v>181</v>
      </c>
      <c r="E37" s="327"/>
      <c r="F37" s="328"/>
      <c r="G37" s="329"/>
      <c r="H37" s="329">
        <f t="shared" si="19"/>
        <v>309.5</v>
      </c>
      <c r="I37" s="330"/>
      <c r="J37" s="331"/>
      <c r="K37" s="332">
        <v>1.5</v>
      </c>
      <c r="L37" s="332">
        <f t="shared" si="11"/>
        <v>586.5</v>
      </c>
      <c r="M37" s="332" t="s">
        <v>399</v>
      </c>
      <c r="N37" s="348"/>
      <c r="O37" s="333">
        <v>11.5</v>
      </c>
      <c r="P37" s="333">
        <f t="shared" si="20"/>
        <v>132</v>
      </c>
      <c r="Q37" s="334" t="s">
        <v>773</v>
      </c>
      <c r="R37" s="335"/>
      <c r="S37" s="336"/>
      <c r="T37" s="336">
        <f t="shared" si="21"/>
        <v>128.5</v>
      </c>
      <c r="U37" s="349"/>
      <c r="V37" s="338"/>
      <c r="W37" s="339"/>
      <c r="X37" s="339">
        <f t="shared" si="22"/>
        <v>208.5</v>
      </c>
      <c r="Y37" s="340"/>
      <c r="Z37" s="341"/>
      <c r="AA37" s="342"/>
      <c r="AB37" s="342">
        <f t="shared" si="25"/>
        <v>209</v>
      </c>
      <c r="AC37" s="343"/>
      <c r="AD37" s="344"/>
      <c r="AE37" s="344"/>
      <c r="AF37" s="345">
        <f t="shared" si="23"/>
        <v>169</v>
      </c>
      <c r="AG37" s="344"/>
      <c r="AH37" s="344"/>
      <c r="AI37" s="344"/>
      <c r="AJ37" s="345">
        <f t="shared" si="24"/>
        <v>75</v>
      </c>
      <c r="AK37" s="344"/>
    </row>
    <row r="38" spans="1:37" ht="21.95" customHeight="1" x14ac:dyDescent="0.25">
      <c r="A38" s="347">
        <v>45308</v>
      </c>
      <c r="B38" s="350"/>
      <c r="C38" s="326">
        <v>2</v>
      </c>
      <c r="D38" s="326">
        <f t="shared" si="18"/>
        <v>179</v>
      </c>
      <c r="E38" s="327" t="s">
        <v>402</v>
      </c>
      <c r="F38" s="328"/>
      <c r="G38" s="329"/>
      <c r="H38" s="329">
        <f t="shared" si="19"/>
        <v>309.5</v>
      </c>
      <c r="I38" s="330"/>
      <c r="J38" s="331"/>
      <c r="K38" s="332">
        <v>1.5</v>
      </c>
      <c r="L38" s="332">
        <f t="shared" si="11"/>
        <v>585</v>
      </c>
      <c r="M38" s="332" t="s">
        <v>524</v>
      </c>
      <c r="N38" s="348"/>
      <c r="O38" s="333"/>
      <c r="P38" s="333">
        <f t="shared" si="20"/>
        <v>132</v>
      </c>
      <c r="Q38" s="334"/>
      <c r="R38" s="335"/>
      <c r="S38" s="336"/>
      <c r="T38" s="336">
        <f t="shared" si="21"/>
        <v>128.5</v>
      </c>
      <c r="U38" s="349"/>
      <c r="V38" s="338"/>
      <c r="W38" s="339"/>
      <c r="X38" s="339">
        <f t="shared" si="22"/>
        <v>208.5</v>
      </c>
      <c r="Y38" s="340"/>
      <c r="Z38" s="341"/>
      <c r="AA38" s="342"/>
      <c r="AB38" s="342">
        <f t="shared" si="25"/>
        <v>209</v>
      </c>
      <c r="AC38" s="343"/>
      <c r="AD38" s="344"/>
      <c r="AE38" s="344"/>
      <c r="AF38" s="345">
        <f t="shared" si="23"/>
        <v>169</v>
      </c>
      <c r="AG38" s="344"/>
      <c r="AH38" s="344"/>
      <c r="AI38" s="344"/>
      <c r="AJ38" s="345">
        <f t="shared" si="24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18"/>
        <v>179</v>
      </c>
      <c r="E39" s="327"/>
      <c r="F39" s="328"/>
      <c r="G39" s="329"/>
      <c r="H39" s="329">
        <f t="shared" si="19"/>
        <v>309.5</v>
      </c>
      <c r="I39" s="330"/>
      <c r="J39" s="331"/>
      <c r="K39" s="332">
        <v>9</v>
      </c>
      <c r="L39" s="332">
        <f t="shared" si="11"/>
        <v>576</v>
      </c>
      <c r="M39" s="332" t="s">
        <v>454</v>
      </c>
      <c r="N39" s="348"/>
      <c r="O39" s="333"/>
      <c r="P39" s="333">
        <f t="shared" si="20"/>
        <v>132</v>
      </c>
      <c r="Q39" s="334"/>
      <c r="R39" s="335"/>
      <c r="S39" s="336"/>
      <c r="T39" s="336">
        <f t="shared" si="21"/>
        <v>128.5</v>
      </c>
      <c r="U39" s="349"/>
      <c r="V39" s="338"/>
      <c r="W39" s="339"/>
      <c r="X39" s="339">
        <f t="shared" si="22"/>
        <v>208.5</v>
      </c>
      <c r="Y39" s="340"/>
      <c r="Z39" s="341"/>
      <c r="AA39" s="342"/>
      <c r="AB39" s="342">
        <f t="shared" si="25"/>
        <v>209</v>
      </c>
      <c r="AC39" s="343"/>
      <c r="AD39" s="344"/>
      <c r="AE39" s="344"/>
      <c r="AF39" s="345">
        <f t="shared" si="23"/>
        <v>169</v>
      </c>
      <c r="AG39" s="344"/>
      <c r="AH39" s="344"/>
      <c r="AI39" s="344"/>
      <c r="AJ39" s="345">
        <f t="shared" si="24"/>
        <v>75</v>
      </c>
      <c r="AK39" s="344"/>
    </row>
    <row r="40" spans="1:37" ht="21.95" customHeight="1" x14ac:dyDescent="0.25">
      <c r="A40" s="347">
        <v>45308</v>
      </c>
      <c r="B40" s="350"/>
      <c r="C40" s="326"/>
      <c r="D40" s="326">
        <f t="shared" si="18"/>
        <v>179</v>
      </c>
      <c r="E40" s="327"/>
      <c r="F40" s="328"/>
      <c r="G40" s="329"/>
      <c r="H40" s="329">
        <f t="shared" si="19"/>
        <v>309.5</v>
      </c>
      <c r="I40" s="330"/>
      <c r="J40" s="331"/>
      <c r="K40" s="860">
        <v>209</v>
      </c>
      <c r="L40" s="332">
        <f t="shared" si="11"/>
        <v>367</v>
      </c>
      <c r="M40" s="332" t="s">
        <v>7259</v>
      </c>
      <c r="N40" s="348"/>
      <c r="O40" s="333"/>
      <c r="P40" s="333">
        <f t="shared" si="20"/>
        <v>132</v>
      </c>
      <c r="Q40" s="334"/>
      <c r="R40" s="335"/>
      <c r="S40" s="336"/>
      <c r="T40" s="336">
        <f t="shared" si="21"/>
        <v>128.5</v>
      </c>
      <c r="U40" s="349"/>
      <c r="V40" s="338"/>
      <c r="W40" s="339"/>
      <c r="X40" s="339">
        <f t="shared" si="22"/>
        <v>208.5</v>
      </c>
      <c r="Y40" s="340"/>
      <c r="Z40" s="341"/>
      <c r="AA40" s="342"/>
      <c r="AB40" s="342">
        <f t="shared" si="25"/>
        <v>209</v>
      </c>
      <c r="AC40" s="343"/>
      <c r="AD40" s="344"/>
      <c r="AE40" s="344"/>
      <c r="AF40" s="345">
        <f t="shared" si="23"/>
        <v>169</v>
      </c>
      <c r="AG40" s="344"/>
      <c r="AH40" s="344"/>
      <c r="AI40" s="344"/>
      <c r="AJ40" s="345">
        <f t="shared" si="24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18"/>
        <v>179</v>
      </c>
      <c r="E41" s="327"/>
      <c r="F41" s="328"/>
      <c r="G41" s="329">
        <v>1</v>
      </c>
      <c r="H41" s="329">
        <f t="shared" si="19"/>
        <v>308.5</v>
      </c>
      <c r="I41" s="330" t="s">
        <v>402</v>
      </c>
      <c r="J41" s="331"/>
      <c r="K41" s="332"/>
      <c r="L41" s="332">
        <f>L40+J41-K41</f>
        <v>367</v>
      </c>
      <c r="M41" s="332"/>
      <c r="N41" s="348"/>
      <c r="O41" s="333">
        <v>11.5</v>
      </c>
      <c r="P41" s="333">
        <f t="shared" si="20"/>
        <v>120.5</v>
      </c>
      <c r="Q41" s="334" t="s">
        <v>392</v>
      </c>
      <c r="R41" s="335"/>
      <c r="S41" s="336">
        <v>1.5</v>
      </c>
      <c r="T41" s="336">
        <f t="shared" si="21"/>
        <v>127</v>
      </c>
      <c r="U41" s="349" t="s">
        <v>430</v>
      </c>
      <c r="V41" s="338"/>
      <c r="W41" s="339"/>
      <c r="X41" s="339">
        <f t="shared" si="22"/>
        <v>208.5</v>
      </c>
      <c r="Y41" s="340"/>
      <c r="Z41" s="341"/>
      <c r="AA41" s="342"/>
      <c r="AB41" s="342">
        <f t="shared" si="25"/>
        <v>209</v>
      </c>
      <c r="AC41" s="343"/>
      <c r="AD41" s="344"/>
      <c r="AE41" s="344"/>
      <c r="AF41" s="345">
        <f t="shared" si="23"/>
        <v>169</v>
      </c>
      <c r="AG41" s="344"/>
      <c r="AH41" s="344"/>
      <c r="AI41" s="344"/>
      <c r="AJ41" s="345">
        <f t="shared" si="24"/>
        <v>75</v>
      </c>
      <c r="AK41" s="344"/>
    </row>
    <row r="42" spans="1:37" ht="21.95" customHeight="1" x14ac:dyDescent="0.25">
      <c r="A42" s="347">
        <v>45309</v>
      </c>
      <c r="B42" s="350"/>
      <c r="C42" s="326"/>
      <c r="D42" s="326">
        <f t="shared" si="18"/>
        <v>179</v>
      </c>
      <c r="E42" s="327"/>
      <c r="F42" s="328"/>
      <c r="G42" s="329">
        <v>15</v>
      </c>
      <c r="H42" s="329">
        <f t="shared" si="19"/>
        <v>293.5</v>
      </c>
      <c r="I42" s="330" t="s">
        <v>773</v>
      </c>
      <c r="J42" s="331"/>
      <c r="K42" s="332"/>
      <c r="L42" s="332">
        <f t="shared" si="11"/>
        <v>367</v>
      </c>
      <c r="M42" s="332"/>
      <c r="N42" s="348"/>
      <c r="O42" s="333"/>
      <c r="P42" s="333">
        <f t="shared" si="20"/>
        <v>120.5</v>
      </c>
      <c r="Q42" s="334"/>
      <c r="R42" s="335"/>
      <c r="S42" s="336">
        <v>2</v>
      </c>
      <c r="T42" s="336">
        <f t="shared" si="21"/>
        <v>125</v>
      </c>
      <c r="U42" s="349" t="s">
        <v>399</v>
      </c>
      <c r="V42" s="338"/>
      <c r="W42" s="339"/>
      <c r="X42" s="339">
        <f t="shared" si="22"/>
        <v>208.5</v>
      </c>
      <c r="Y42" s="340"/>
      <c r="Z42" s="341"/>
      <c r="AA42" s="342"/>
      <c r="AB42" s="342">
        <f t="shared" si="25"/>
        <v>209</v>
      </c>
      <c r="AC42" s="343"/>
      <c r="AD42" s="344"/>
      <c r="AE42" s="344"/>
      <c r="AF42" s="345">
        <f t="shared" si="23"/>
        <v>169</v>
      </c>
      <c r="AG42" s="344"/>
      <c r="AH42" s="344"/>
      <c r="AI42" s="344"/>
      <c r="AJ42" s="345">
        <f t="shared" si="24"/>
        <v>75</v>
      </c>
      <c r="AK42" s="64"/>
    </row>
    <row r="43" spans="1:37" ht="21.95" customHeight="1" x14ac:dyDescent="0.25">
      <c r="A43" s="347">
        <v>45309</v>
      </c>
      <c r="B43" s="350"/>
      <c r="C43" s="326"/>
      <c r="D43" s="326">
        <f t="shared" si="18"/>
        <v>179</v>
      </c>
      <c r="E43" s="327"/>
      <c r="F43" s="328"/>
      <c r="G43" s="329"/>
      <c r="H43" s="329">
        <f t="shared" si="19"/>
        <v>293.5</v>
      </c>
      <c r="I43" s="330"/>
      <c r="J43" s="331"/>
      <c r="K43" s="332"/>
      <c r="L43" s="332">
        <f t="shared" si="11"/>
        <v>367</v>
      </c>
      <c r="M43" s="332"/>
      <c r="N43" s="348"/>
      <c r="O43" s="333"/>
      <c r="P43" s="333">
        <f t="shared" si="20"/>
        <v>120.5</v>
      </c>
      <c r="Q43" s="334"/>
      <c r="R43" s="335"/>
      <c r="S43" s="336">
        <v>20</v>
      </c>
      <c r="T43" s="336">
        <f t="shared" si="21"/>
        <v>105</v>
      </c>
      <c r="U43" s="349" t="s">
        <v>7259</v>
      </c>
      <c r="V43" s="338"/>
      <c r="W43" s="339"/>
      <c r="X43" s="339">
        <f t="shared" si="22"/>
        <v>208.5</v>
      </c>
      <c r="Y43" s="340"/>
      <c r="Z43" s="341"/>
      <c r="AA43" s="342"/>
      <c r="AB43" s="342">
        <f t="shared" si="25"/>
        <v>209</v>
      </c>
      <c r="AC43" s="343"/>
      <c r="AD43" s="344"/>
      <c r="AE43" s="344"/>
      <c r="AF43" s="345">
        <f t="shared" si="23"/>
        <v>169</v>
      </c>
      <c r="AG43" s="344"/>
      <c r="AH43" s="344"/>
      <c r="AI43" s="344"/>
      <c r="AJ43" s="345">
        <f t="shared" si="24"/>
        <v>75</v>
      </c>
      <c r="AK43" s="344"/>
    </row>
    <row r="44" spans="1:37" ht="21.95" customHeight="1" x14ac:dyDescent="0.25">
      <c r="A44" s="347">
        <v>45310</v>
      </c>
      <c r="B44" s="350"/>
      <c r="C44" s="326">
        <v>3</v>
      </c>
      <c r="D44" s="326">
        <f t="shared" si="18"/>
        <v>176</v>
      </c>
      <c r="E44" s="327" t="s">
        <v>402</v>
      </c>
      <c r="F44" s="328"/>
      <c r="G44" s="329">
        <v>2</v>
      </c>
      <c r="H44" s="329">
        <f t="shared" si="19"/>
        <v>291.5</v>
      </c>
      <c r="I44" s="330" t="s">
        <v>402</v>
      </c>
      <c r="J44" s="331"/>
      <c r="K44" s="332">
        <v>1.5</v>
      </c>
      <c r="L44" s="332">
        <f t="shared" si="11"/>
        <v>365.5</v>
      </c>
      <c r="M44" s="332" t="s">
        <v>402</v>
      </c>
      <c r="N44" s="348"/>
      <c r="O44" s="333">
        <v>11.5</v>
      </c>
      <c r="P44" s="333">
        <f t="shared" si="20"/>
        <v>109</v>
      </c>
      <c r="Q44" s="334" t="s">
        <v>960</v>
      </c>
      <c r="R44" s="335"/>
      <c r="S44" s="336"/>
      <c r="T44" s="336">
        <f t="shared" si="21"/>
        <v>105</v>
      </c>
      <c r="U44" s="349"/>
      <c r="V44" s="338"/>
      <c r="W44" s="339"/>
      <c r="X44" s="339">
        <f t="shared" si="22"/>
        <v>208.5</v>
      </c>
      <c r="Y44" s="340"/>
      <c r="Z44" s="341"/>
      <c r="AA44" s="342"/>
      <c r="AB44" s="342">
        <f t="shared" si="25"/>
        <v>209</v>
      </c>
      <c r="AC44" s="343"/>
      <c r="AD44" s="344"/>
      <c r="AE44" s="344"/>
      <c r="AF44" s="345">
        <f t="shared" si="23"/>
        <v>169</v>
      </c>
      <c r="AG44" s="344"/>
      <c r="AH44" s="344"/>
      <c r="AI44" s="344"/>
      <c r="AJ44" s="345">
        <f t="shared" si="24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18"/>
        <v>176</v>
      </c>
      <c r="E45" s="327"/>
      <c r="F45" s="328"/>
      <c r="G45" s="329"/>
      <c r="H45" s="329">
        <f t="shared" si="19"/>
        <v>291.5</v>
      </c>
      <c r="I45" s="330"/>
      <c r="J45" s="331"/>
      <c r="K45" s="332">
        <v>1.5</v>
      </c>
      <c r="L45" s="332">
        <f t="shared" si="11"/>
        <v>364</v>
      </c>
      <c r="M45" s="332" t="s">
        <v>471</v>
      </c>
      <c r="N45" s="348"/>
      <c r="O45" s="333"/>
      <c r="P45" s="333">
        <f t="shared" si="20"/>
        <v>109</v>
      </c>
      <c r="Q45" s="334"/>
      <c r="R45" s="335"/>
      <c r="S45" s="336"/>
      <c r="T45" s="336">
        <f t="shared" si="21"/>
        <v>105</v>
      </c>
      <c r="U45" s="349"/>
      <c r="V45" s="338"/>
      <c r="W45" s="339"/>
      <c r="X45" s="339">
        <f t="shared" si="22"/>
        <v>208.5</v>
      </c>
      <c r="Y45" s="340"/>
      <c r="Z45" s="341"/>
      <c r="AA45" s="342"/>
      <c r="AB45" s="342">
        <f t="shared" si="25"/>
        <v>209</v>
      </c>
      <c r="AC45" s="343"/>
      <c r="AD45" s="344"/>
      <c r="AE45" s="344"/>
      <c r="AF45" s="345">
        <f t="shared" si="23"/>
        <v>169</v>
      </c>
      <c r="AG45" s="344"/>
      <c r="AH45" s="344"/>
      <c r="AI45" s="344"/>
      <c r="AJ45" s="345">
        <f t="shared" si="24"/>
        <v>75</v>
      </c>
      <c r="AK45" s="344"/>
    </row>
    <row r="46" spans="1:37" ht="21.95" customHeight="1" x14ac:dyDescent="0.25">
      <c r="A46" s="347">
        <v>45310</v>
      </c>
      <c r="B46" s="350"/>
      <c r="C46" s="326"/>
      <c r="D46" s="326">
        <f t="shared" si="18"/>
        <v>176</v>
      </c>
      <c r="E46" s="327"/>
      <c r="F46" s="328"/>
      <c r="G46" s="329"/>
      <c r="H46" s="329">
        <f t="shared" si="19"/>
        <v>291.5</v>
      </c>
      <c r="I46" s="330"/>
      <c r="J46" s="774"/>
      <c r="K46" s="738">
        <v>8</v>
      </c>
      <c r="L46" s="738">
        <f>L45+J46-K46</f>
        <v>356</v>
      </c>
      <c r="M46" s="739" t="s">
        <v>6789</v>
      </c>
      <c r="N46" s="348"/>
      <c r="O46" s="333"/>
      <c r="P46" s="333">
        <f t="shared" si="20"/>
        <v>109</v>
      </c>
      <c r="Q46" s="334"/>
      <c r="R46" s="335"/>
      <c r="S46" s="336"/>
      <c r="T46" s="336">
        <f t="shared" si="21"/>
        <v>105</v>
      </c>
      <c r="U46" s="349"/>
      <c r="V46" s="338"/>
      <c r="W46" s="339"/>
      <c r="X46" s="339">
        <f t="shared" si="22"/>
        <v>208.5</v>
      </c>
      <c r="Y46" s="340"/>
      <c r="Z46" s="341"/>
      <c r="AA46" s="342"/>
      <c r="AB46" s="342">
        <f t="shared" si="25"/>
        <v>209</v>
      </c>
      <c r="AC46" s="343"/>
      <c r="AD46" s="344"/>
      <c r="AE46" s="344"/>
      <c r="AF46" s="345">
        <f t="shared" si="23"/>
        <v>169</v>
      </c>
      <c r="AG46" s="344"/>
      <c r="AH46" s="344"/>
      <c r="AI46" s="344"/>
      <c r="AJ46" s="345">
        <f t="shared" si="24"/>
        <v>75</v>
      </c>
      <c r="AK46" s="344"/>
    </row>
    <row r="47" spans="1:37" ht="21.95" customHeight="1" x14ac:dyDescent="0.25">
      <c r="A47" s="347">
        <v>45311</v>
      </c>
      <c r="B47" s="350"/>
      <c r="C47" s="326"/>
      <c r="D47" s="326">
        <f t="shared" si="18"/>
        <v>176</v>
      </c>
      <c r="E47" s="327"/>
      <c r="F47" s="328"/>
      <c r="G47" s="329"/>
      <c r="H47" s="329">
        <f t="shared" si="19"/>
        <v>291.5</v>
      </c>
      <c r="I47" s="330"/>
      <c r="J47" s="331"/>
      <c r="K47" s="332"/>
      <c r="L47" s="332">
        <f>L46+J47-K47</f>
        <v>356</v>
      </c>
      <c r="M47" s="332"/>
      <c r="N47" s="348"/>
      <c r="O47" s="333">
        <v>11.5</v>
      </c>
      <c r="P47" s="333">
        <f t="shared" si="20"/>
        <v>97.5</v>
      </c>
      <c r="Q47" s="334" t="s">
        <v>7331</v>
      </c>
      <c r="R47" s="335"/>
      <c r="S47" s="336">
        <v>13</v>
      </c>
      <c r="T47" s="336">
        <f t="shared" si="21"/>
        <v>92</v>
      </c>
      <c r="U47" s="349" t="s">
        <v>6723</v>
      </c>
      <c r="V47" s="338"/>
      <c r="W47" s="339"/>
      <c r="X47" s="339">
        <f t="shared" si="22"/>
        <v>208.5</v>
      </c>
      <c r="Y47" s="340"/>
      <c r="Z47" s="341"/>
      <c r="AA47" s="342"/>
      <c r="AB47" s="342">
        <f t="shared" si="25"/>
        <v>209</v>
      </c>
      <c r="AC47" s="343"/>
      <c r="AD47" s="344"/>
      <c r="AE47" s="344"/>
      <c r="AF47" s="345">
        <f t="shared" si="23"/>
        <v>169</v>
      </c>
      <c r="AG47" s="344"/>
      <c r="AH47" s="344"/>
      <c r="AI47" s="344"/>
      <c r="AJ47" s="345">
        <f t="shared" si="24"/>
        <v>75</v>
      </c>
      <c r="AK47" s="344"/>
    </row>
    <row r="48" spans="1:37" ht="21.95" customHeight="1" x14ac:dyDescent="0.25">
      <c r="A48" s="347">
        <v>45313</v>
      </c>
      <c r="B48" s="350"/>
      <c r="C48" s="326">
        <v>2</v>
      </c>
      <c r="D48" s="326">
        <f t="shared" si="18"/>
        <v>174</v>
      </c>
      <c r="E48" s="327" t="s">
        <v>402</v>
      </c>
      <c r="F48" s="328"/>
      <c r="G48" s="329">
        <v>2</v>
      </c>
      <c r="H48" s="329">
        <f t="shared" si="19"/>
        <v>289.5</v>
      </c>
      <c r="I48" s="330" t="s">
        <v>402</v>
      </c>
      <c r="J48" s="331"/>
      <c r="K48" s="332">
        <v>9</v>
      </c>
      <c r="L48" s="332">
        <f t="shared" ref="L48:L68" si="26">L47+J48-K48</f>
        <v>347</v>
      </c>
      <c r="M48" s="332" t="s">
        <v>518</v>
      </c>
      <c r="N48" s="348"/>
      <c r="O48" s="333"/>
      <c r="P48" s="333">
        <f t="shared" si="20"/>
        <v>97.5</v>
      </c>
      <c r="Q48" s="334"/>
      <c r="R48" s="335"/>
      <c r="S48" s="336">
        <v>1.5</v>
      </c>
      <c r="T48" s="336">
        <f t="shared" si="21"/>
        <v>90.5</v>
      </c>
      <c r="U48" s="349" t="s">
        <v>406</v>
      </c>
      <c r="V48" s="338"/>
      <c r="W48" s="339"/>
      <c r="X48" s="339">
        <f t="shared" si="22"/>
        <v>208.5</v>
      </c>
      <c r="Y48" s="340"/>
      <c r="Z48" s="341"/>
      <c r="AA48" s="342"/>
      <c r="AB48" s="342">
        <f t="shared" si="25"/>
        <v>209</v>
      </c>
      <c r="AC48" s="343"/>
      <c r="AD48" s="344"/>
      <c r="AE48" s="344"/>
      <c r="AF48" s="345">
        <f t="shared" si="23"/>
        <v>169</v>
      </c>
      <c r="AG48" s="344"/>
      <c r="AH48" s="344"/>
      <c r="AI48" s="344"/>
      <c r="AJ48" s="345">
        <f t="shared" si="24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18"/>
        <v>174</v>
      </c>
      <c r="E49" s="327"/>
      <c r="F49" s="328"/>
      <c r="G49" s="329"/>
      <c r="H49" s="329">
        <f t="shared" si="19"/>
        <v>289.5</v>
      </c>
      <c r="I49" s="330"/>
      <c r="J49" s="331"/>
      <c r="K49" s="332">
        <v>2</v>
      </c>
      <c r="L49" s="332">
        <f t="shared" si="26"/>
        <v>345</v>
      </c>
      <c r="M49" s="332" t="s">
        <v>402</v>
      </c>
      <c r="N49" s="348"/>
      <c r="O49" s="333"/>
      <c r="P49" s="333">
        <f t="shared" si="20"/>
        <v>97.5</v>
      </c>
      <c r="Q49" s="334"/>
      <c r="R49" s="335"/>
      <c r="S49" s="336"/>
      <c r="T49" s="336">
        <f t="shared" si="21"/>
        <v>90.5</v>
      </c>
      <c r="U49" s="349"/>
      <c r="V49" s="338"/>
      <c r="W49" s="339"/>
      <c r="X49" s="339">
        <f t="shared" si="22"/>
        <v>208.5</v>
      </c>
      <c r="Y49" s="340"/>
      <c r="Z49" s="341"/>
      <c r="AA49" s="342"/>
      <c r="AB49" s="342">
        <f t="shared" si="25"/>
        <v>209</v>
      </c>
      <c r="AC49" s="343"/>
      <c r="AD49" s="344"/>
      <c r="AE49" s="344"/>
      <c r="AF49" s="345">
        <f t="shared" si="23"/>
        <v>169</v>
      </c>
      <c r="AG49" s="344"/>
      <c r="AH49" s="344"/>
      <c r="AI49" s="344"/>
      <c r="AJ49" s="345">
        <f t="shared" si="24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18"/>
        <v>174</v>
      </c>
      <c r="E50" s="327"/>
      <c r="F50" s="328"/>
      <c r="G50" s="329"/>
      <c r="H50" s="329">
        <f t="shared" si="19"/>
        <v>289.5</v>
      </c>
      <c r="I50" s="330"/>
      <c r="J50" s="331"/>
      <c r="K50" s="332">
        <v>9</v>
      </c>
      <c r="L50" s="332">
        <f t="shared" si="26"/>
        <v>336</v>
      </c>
      <c r="M50" s="332" t="s">
        <v>594</v>
      </c>
      <c r="N50" s="348"/>
      <c r="O50" s="333"/>
      <c r="P50" s="333">
        <f t="shared" si="20"/>
        <v>97.5</v>
      </c>
      <c r="Q50" s="334"/>
      <c r="R50" s="335"/>
      <c r="S50" s="336"/>
      <c r="T50" s="336">
        <f t="shared" si="21"/>
        <v>90.5</v>
      </c>
      <c r="U50" s="349"/>
      <c r="V50" s="338"/>
      <c r="W50" s="339"/>
      <c r="X50" s="339">
        <f t="shared" si="22"/>
        <v>208.5</v>
      </c>
      <c r="Y50" s="340"/>
      <c r="Z50" s="341"/>
      <c r="AA50" s="342"/>
      <c r="AB50" s="342">
        <f t="shared" si="25"/>
        <v>209</v>
      </c>
      <c r="AC50" s="343"/>
      <c r="AD50" s="344"/>
      <c r="AE50" s="344"/>
      <c r="AF50" s="345">
        <f t="shared" si="23"/>
        <v>169</v>
      </c>
      <c r="AG50" s="344"/>
      <c r="AH50" s="344"/>
      <c r="AI50" s="344"/>
      <c r="AJ50" s="345">
        <f t="shared" si="24"/>
        <v>75</v>
      </c>
      <c r="AK50" s="344"/>
    </row>
    <row r="51" spans="1:37" ht="21.95" customHeight="1" x14ac:dyDescent="0.25">
      <c r="A51" s="347">
        <v>45313</v>
      </c>
      <c r="B51" s="350"/>
      <c r="C51" s="326"/>
      <c r="D51" s="326">
        <f t="shared" si="18"/>
        <v>174</v>
      </c>
      <c r="E51" s="327"/>
      <c r="F51" s="328"/>
      <c r="G51" s="329"/>
      <c r="H51" s="329">
        <f t="shared" si="19"/>
        <v>289.5</v>
      </c>
      <c r="I51" s="330"/>
      <c r="J51" s="331"/>
      <c r="K51" s="332">
        <v>1</v>
      </c>
      <c r="L51" s="332">
        <f t="shared" si="26"/>
        <v>335</v>
      </c>
      <c r="M51" s="332" t="s">
        <v>470</v>
      </c>
      <c r="N51" s="348"/>
      <c r="O51" s="333"/>
      <c r="P51" s="333">
        <f t="shared" si="20"/>
        <v>97.5</v>
      </c>
      <c r="Q51" s="334"/>
      <c r="R51" s="335"/>
      <c r="S51" s="336"/>
      <c r="T51" s="336">
        <f t="shared" si="21"/>
        <v>90.5</v>
      </c>
      <c r="U51" s="349"/>
      <c r="V51" s="338"/>
      <c r="W51" s="339"/>
      <c r="X51" s="339">
        <f t="shared" si="22"/>
        <v>208.5</v>
      </c>
      <c r="Y51" s="340"/>
      <c r="Z51" s="341"/>
      <c r="AA51" s="342"/>
      <c r="AB51" s="342">
        <f t="shared" si="25"/>
        <v>209</v>
      </c>
      <c r="AC51" s="343"/>
      <c r="AD51" s="344"/>
      <c r="AE51" s="344"/>
      <c r="AF51" s="345">
        <f t="shared" si="23"/>
        <v>169</v>
      </c>
      <c r="AG51" s="344"/>
      <c r="AH51" s="344"/>
      <c r="AI51" s="344"/>
      <c r="AJ51" s="345">
        <f t="shared" si="24"/>
        <v>75</v>
      </c>
      <c r="AK51" s="344"/>
    </row>
    <row r="52" spans="1:37" ht="21.95" customHeight="1" x14ac:dyDescent="0.25">
      <c r="A52" s="347">
        <v>45314</v>
      </c>
      <c r="B52" s="350"/>
      <c r="C52" s="326">
        <v>2</v>
      </c>
      <c r="D52" s="326">
        <f t="shared" si="18"/>
        <v>172</v>
      </c>
      <c r="E52" s="327" t="s">
        <v>402</v>
      </c>
      <c r="F52" s="328"/>
      <c r="G52" s="329"/>
      <c r="H52" s="329">
        <f t="shared" si="19"/>
        <v>289.5</v>
      </c>
      <c r="I52" s="330"/>
      <c r="J52" s="331"/>
      <c r="K52" s="332">
        <v>9</v>
      </c>
      <c r="L52" s="332">
        <f t="shared" si="26"/>
        <v>326</v>
      </c>
      <c r="M52" s="332" t="s">
        <v>404</v>
      </c>
      <c r="N52" s="348"/>
      <c r="O52" s="333"/>
      <c r="P52" s="333">
        <f t="shared" si="20"/>
        <v>97.5</v>
      </c>
      <c r="Q52" s="334"/>
      <c r="R52" s="335"/>
      <c r="S52" s="336"/>
      <c r="T52" s="336">
        <f t="shared" si="21"/>
        <v>90.5</v>
      </c>
      <c r="U52" s="349"/>
      <c r="V52" s="338"/>
      <c r="W52" s="339"/>
      <c r="X52" s="339">
        <f t="shared" si="22"/>
        <v>208.5</v>
      </c>
      <c r="Y52" s="340"/>
      <c r="Z52" s="341"/>
      <c r="AA52" s="342"/>
      <c r="AB52" s="342">
        <f t="shared" si="25"/>
        <v>209</v>
      </c>
      <c r="AC52" s="343"/>
      <c r="AD52" s="344"/>
      <c r="AE52" s="344"/>
      <c r="AF52" s="345">
        <f t="shared" si="23"/>
        <v>169</v>
      </c>
      <c r="AG52" s="344"/>
      <c r="AH52" s="344"/>
      <c r="AI52" s="344"/>
      <c r="AJ52" s="345">
        <f t="shared" si="24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18"/>
        <v>172</v>
      </c>
      <c r="E53" s="327"/>
      <c r="F53" s="328"/>
      <c r="G53" s="329">
        <v>3</v>
      </c>
      <c r="H53" s="329">
        <f t="shared" si="19"/>
        <v>286.5</v>
      </c>
      <c r="I53" s="330" t="s">
        <v>6723</v>
      </c>
      <c r="J53" s="331"/>
      <c r="K53" s="332">
        <v>2.5</v>
      </c>
      <c r="L53" s="332">
        <f t="shared" si="26"/>
        <v>323.5</v>
      </c>
      <c r="M53" s="332" t="s">
        <v>471</v>
      </c>
      <c r="N53" s="348"/>
      <c r="O53" s="333"/>
      <c r="P53" s="333">
        <f t="shared" si="20"/>
        <v>97.5</v>
      </c>
      <c r="Q53" s="334"/>
      <c r="R53" s="335"/>
      <c r="S53" s="336">
        <v>6</v>
      </c>
      <c r="T53" s="336">
        <f t="shared" si="21"/>
        <v>84.5</v>
      </c>
      <c r="U53" s="349" t="s">
        <v>521</v>
      </c>
      <c r="V53" s="338"/>
      <c r="W53" s="339"/>
      <c r="X53" s="339">
        <f t="shared" si="22"/>
        <v>208.5</v>
      </c>
      <c r="Y53" s="340"/>
      <c r="Z53" s="341"/>
      <c r="AA53" s="342"/>
      <c r="AB53" s="342">
        <f t="shared" si="25"/>
        <v>209</v>
      </c>
      <c r="AC53" s="343"/>
      <c r="AD53" s="344"/>
      <c r="AE53" s="344"/>
      <c r="AF53" s="345">
        <f t="shared" si="23"/>
        <v>169</v>
      </c>
      <c r="AG53" s="344"/>
      <c r="AH53" s="344"/>
      <c r="AI53" s="344"/>
      <c r="AJ53" s="345">
        <f t="shared" si="24"/>
        <v>75</v>
      </c>
      <c r="AK53" s="344"/>
    </row>
    <row r="54" spans="1:37" ht="21.95" customHeight="1" x14ac:dyDescent="0.25">
      <c r="A54" s="347">
        <v>45315</v>
      </c>
      <c r="B54" s="350"/>
      <c r="C54" s="326"/>
      <c r="D54" s="326">
        <f t="shared" si="18"/>
        <v>172</v>
      </c>
      <c r="E54" s="327"/>
      <c r="F54" s="328"/>
      <c r="G54" s="329"/>
      <c r="H54" s="329">
        <f t="shared" si="19"/>
        <v>286.5</v>
      </c>
      <c r="I54" s="330"/>
      <c r="J54" s="331"/>
      <c r="K54" s="332">
        <v>9</v>
      </c>
      <c r="L54" s="332">
        <f t="shared" si="26"/>
        <v>314.5</v>
      </c>
      <c r="M54" s="332" t="s">
        <v>622</v>
      </c>
      <c r="N54" s="348"/>
      <c r="O54" s="333"/>
      <c r="P54" s="333">
        <f t="shared" si="20"/>
        <v>97.5</v>
      </c>
      <c r="Q54" s="334"/>
      <c r="R54" s="335"/>
      <c r="S54" s="336">
        <v>20</v>
      </c>
      <c r="T54" s="336">
        <f t="shared" si="21"/>
        <v>64.5</v>
      </c>
      <c r="U54" s="349" t="s">
        <v>7259</v>
      </c>
      <c r="V54" s="338"/>
      <c r="W54" s="339"/>
      <c r="X54" s="339">
        <f t="shared" si="22"/>
        <v>208.5</v>
      </c>
      <c r="Y54" s="340"/>
      <c r="Z54" s="341"/>
      <c r="AA54" s="342"/>
      <c r="AB54" s="342">
        <f t="shared" si="25"/>
        <v>209</v>
      </c>
      <c r="AC54" s="343"/>
      <c r="AD54" s="344"/>
      <c r="AE54" s="344"/>
      <c r="AF54" s="345">
        <f t="shared" si="23"/>
        <v>169</v>
      </c>
      <c r="AG54" s="344"/>
      <c r="AH54" s="344"/>
      <c r="AI54" s="344"/>
      <c r="AJ54" s="345">
        <f t="shared" si="24"/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>D54+B55-C55</f>
        <v>169</v>
      </c>
      <c r="E55" s="327" t="s">
        <v>402</v>
      </c>
      <c r="F55" s="328"/>
      <c r="G55" s="329"/>
      <c r="H55" s="329">
        <f>H54+F55-G55</f>
        <v>286.5</v>
      </c>
      <c r="I55" s="330"/>
      <c r="J55" s="331"/>
      <c r="K55" s="332">
        <v>2</v>
      </c>
      <c r="L55" s="332">
        <f>L54+J55-K55</f>
        <v>312.5</v>
      </c>
      <c r="M55" s="332" t="s">
        <v>402</v>
      </c>
      <c r="N55" s="348"/>
      <c r="O55" s="333"/>
      <c r="P55" s="333">
        <f>P54+N55-O55</f>
        <v>97.5</v>
      </c>
      <c r="Q55" s="334"/>
      <c r="R55" s="335"/>
      <c r="S55" s="336"/>
      <c r="T55" s="336">
        <f>T54+R55-S55</f>
        <v>64.5</v>
      </c>
      <c r="U55" s="349"/>
      <c r="V55" s="338"/>
      <c r="W55" s="339"/>
      <c r="X55" s="339">
        <f>X54+V55-W55</f>
        <v>208.5</v>
      </c>
      <c r="Y55" s="340"/>
      <c r="Z55" s="341"/>
      <c r="AA55" s="342"/>
      <c r="AB55" s="342">
        <f>AB54+Z55-AA55</f>
        <v>209</v>
      </c>
      <c r="AC55" s="343"/>
      <c r="AD55" s="344"/>
      <c r="AE55" s="344"/>
      <c r="AF55" s="345">
        <f>AF54+AD55-AE55</f>
        <v>169</v>
      </c>
      <c r="AG55" s="344"/>
      <c r="AH55" s="344"/>
      <c r="AI55" s="344"/>
      <c r="AJ55" s="345">
        <f>AJ54+AH55-AI55</f>
        <v>75</v>
      </c>
      <c r="AK55" s="344"/>
    </row>
    <row r="56" spans="1:37" ht="21.95" customHeight="1" x14ac:dyDescent="0.25">
      <c r="A56" s="347">
        <v>45316</v>
      </c>
      <c r="B56" s="350"/>
      <c r="C56" s="326">
        <v>3</v>
      </c>
      <c r="D56" s="326">
        <f t="shared" si="18"/>
        <v>166</v>
      </c>
      <c r="E56" s="327" t="s">
        <v>453</v>
      </c>
      <c r="F56" s="328"/>
      <c r="G56" s="329"/>
      <c r="H56" s="329">
        <f t="shared" si="19"/>
        <v>286.5</v>
      </c>
      <c r="I56" s="330"/>
      <c r="J56" s="331"/>
      <c r="K56" s="332"/>
      <c r="L56" s="332">
        <f t="shared" si="26"/>
        <v>312.5</v>
      </c>
      <c r="M56" s="332"/>
      <c r="N56" s="348"/>
      <c r="O56" s="333"/>
      <c r="P56" s="333">
        <f t="shared" si="20"/>
        <v>97.5</v>
      </c>
      <c r="Q56" s="334"/>
      <c r="R56" s="335"/>
      <c r="S56" s="336"/>
      <c r="T56" s="336">
        <f t="shared" si="21"/>
        <v>64.5</v>
      </c>
      <c r="U56" s="349"/>
      <c r="V56" s="338"/>
      <c r="W56" s="339"/>
      <c r="X56" s="339">
        <f t="shared" si="22"/>
        <v>208.5</v>
      </c>
      <c r="Y56" s="340"/>
      <c r="Z56" s="341"/>
      <c r="AA56" s="342"/>
      <c r="AB56" s="342">
        <f t="shared" si="25"/>
        <v>209</v>
      </c>
      <c r="AC56" s="343"/>
      <c r="AD56" s="344"/>
      <c r="AE56" s="344"/>
      <c r="AF56" s="345">
        <f t="shared" si="23"/>
        <v>169</v>
      </c>
      <c r="AG56" s="344"/>
      <c r="AH56" s="344"/>
      <c r="AI56" s="344"/>
      <c r="AJ56" s="345">
        <f t="shared" si="24"/>
        <v>75</v>
      </c>
      <c r="AK56" s="344"/>
    </row>
    <row r="57" spans="1:37" ht="21.95" customHeight="1" x14ac:dyDescent="0.25">
      <c r="A57" s="347">
        <v>45317</v>
      </c>
      <c r="B57" s="350"/>
      <c r="C57" s="326"/>
      <c r="D57" s="326">
        <f t="shared" si="18"/>
        <v>166</v>
      </c>
      <c r="E57" s="327"/>
      <c r="F57" s="328"/>
      <c r="G57" s="329"/>
      <c r="H57" s="329">
        <f t="shared" si="19"/>
        <v>286.5</v>
      </c>
      <c r="I57" s="330"/>
      <c r="J57" s="331"/>
      <c r="K57" s="332"/>
      <c r="L57" s="332">
        <f t="shared" si="26"/>
        <v>312.5</v>
      </c>
      <c r="M57" s="332"/>
      <c r="N57" s="348"/>
      <c r="O57" s="333">
        <v>11.5</v>
      </c>
      <c r="P57" s="333">
        <f>P55+N57-O57</f>
        <v>86</v>
      </c>
      <c r="Q57" s="334" t="s">
        <v>6495</v>
      </c>
      <c r="R57" s="335"/>
      <c r="S57" s="336"/>
      <c r="T57" s="336">
        <f t="shared" si="21"/>
        <v>64.5</v>
      </c>
      <c r="U57" s="349"/>
      <c r="V57" s="338"/>
      <c r="W57" s="339"/>
      <c r="X57" s="339">
        <f t="shared" si="22"/>
        <v>208.5</v>
      </c>
      <c r="Y57" s="340"/>
      <c r="Z57" s="341"/>
      <c r="AA57" s="342"/>
      <c r="AB57" s="342">
        <f t="shared" si="25"/>
        <v>209</v>
      </c>
      <c r="AC57" s="343"/>
      <c r="AD57" s="344"/>
      <c r="AE57" s="344"/>
      <c r="AF57" s="345">
        <f t="shared" si="23"/>
        <v>169</v>
      </c>
      <c r="AG57" s="344"/>
      <c r="AH57" s="344"/>
      <c r="AI57" s="344"/>
      <c r="AJ57" s="345">
        <f t="shared" si="24"/>
        <v>75</v>
      </c>
      <c r="AK57" s="344"/>
    </row>
    <row r="58" spans="1:37" ht="21.95" customHeight="1" x14ac:dyDescent="0.25">
      <c r="A58" s="347">
        <v>45318</v>
      </c>
      <c r="B58" s="350"/>
      <c r="C58" s="326">
        <v>2</v>
      </c>
      <c r="D58" s="326">
        <f t="shared" si="18"/>
        <v>164</v>
      </c>
      <c r="E58" s="327" t="s">
        <v>402</v>
      </c>
      <c r="F58" s="328"/>
      <c r="G58" s="329">
        <v>2</v>
      </c>
      <c r="H58" s="329">
        <f t="shared" ref="H58:H100" si="27">H57+F58-G58</f>
        <v>284.5</v>
      </c>
      <c r="I58" s="330" t="s">
        <v>402</v>
      </c>
      <c r="J58" s="331"/>
      <c r="K58" s="332">
        <v>1</v>
      </c>
      <c r="L58" s="332">
        <f t="shared" si="26"/>
        <v>311.5</v>
      </c>
      <c r="M58" s="332" t="s">
        <v>402</v>
      </c>
      <c r="N58" s="348"/>
      <c r="O58" s="333"/>
      <c r="P58" s="333">
        <f t="shared" ref="P58:P70" si="28">P57+N58-O58</f>
        <v>86</v>
      </c>
      <c r="Q58" s="334"/>
      <c r="R58" s="335"/>
      <c r="S58" s="336"/>
      <c r="T58" s="336">
        <f t="shared" si="21"/>
        <v>64.5</v>
      </c>
      <c r="U58" s="349"/>
      <c r="V58" s="338"/>
      <c r="W58" s="339"/>
      <c r="X58" s="339">
        <f t="shared" si="22"/>
        <v>208.5</v>
      </c>
      <c r="Y58" s="340"/>
      <c r="Z58" s="341"/>
      <c r="AA58" s="342"/>
      <c r="AB58" s="342">
        <f t="shared" si="25"/>
        <v>209</v>
      </c>
      <c r="AC58" s="343"/>
      <c r="AD58" s="344"/>
      <c r="AE58" s="344"/>
      <c r="AF58" s="345">
        <f t="shared" si="23"/>
        <v>169</v>
      </c>
      <c r="AG58" s="344"/>
      <c r="AH58" s="344"/>
      <c r="AI58" s="344"/>
      <c r="AJ58" s="345">
        <f t="shared" si="24"/>
        <v>75</v>
      </c>
      <c r="AK58" s="344"/>
    </row>
    <row r="59" spans="1:37" ht="21.95" customHeight="1" x14ac:dyDescent="0.25">
      <c r="A59" s="347">
        <v>45318</v>
      </c>
      <c r="B59" s="350"/>
      <c r="C59" s="326"/>
      <c r="D59" s="326">
        <f t="shared" si="18"/>
        <v>164</v>
      </c>
      <c r="E59" s="327"/>
      <c r="F59" s="328"/>
      <c r="G59" s="329"/>
      <c r="H59" s="329">
        <f t="shared" si="27"/>
        <v>284.5</v>
      </c>
      <c r="I59" s="330"/>
      <c r="J59" s="331"/>
      <c r="K59" s="332">
        <v>9</v>
      </c>
      <c r="L59" s="332">
        <f t="shared" si="26"/>
        <v>302.5</v>
      </c>
      <c r="M59" s="332" t="s">
        <v>401</v>
      </c>
      <c r="N59" s="348"/>
      <c r="O59" s="333"/>
      <c r="P59" s="333">
        <f t="shared" si="28"/>
        <v>86</v>
      </c>
      <c r="Q59" s="334"/>
      <c r="R59" s="335"/>
      <c r="S59" s="336"/>
      <c r="T59" s="336">
        <f t="shared" si="21"/>
        <v>64.5</v>
      </c>
      <c r="U59" s="349"/>
      <c r="V59" s="338"/>
      <c r="W59" s="339"/>
      <c r="X59" s="339">
        <f t="shared" si="22"/>
        <v>208.5</v>
      </c>
      <c r="Y59" s="340"/>
      <c r="Z59" s="341"/>
      <c r="AA59" s="342"/>
      <c r="AB59" s="342">
        <f t="shared" si="25"/>
        <v>209</v>
      </c>
      <c r="AC59" s="343"/>
      <c r="AD59" s="344"/>
      <c r="AE59" s="344"/>
      <c r="AF59" s="345">
        <f t="shared" si="23"/>
        <v>169</v>
      </c>
      <c r="AG59" s="344"/>
      <c r="AH59" s="344"/>
      <c r="AI59" s="344"/>
      <c r="AJ59" s="345">
        <f t="shared" si="24"/>
        <v>75</v>
      </c>
      <c r="AK59" s="344"/>
    </row>
    <row r="60" spans="1:37" ht="21.95" customHeight="1" x14ac:dyDescent="0.25">
      <c r="A60" s="347">
        <v>45320</v>
      </c>
      <c r="B60" s="350"/>
      <c r="C60" s="326">
        <v>2</v>
      </c>
      <c r="D60" s="326">
        <f t="shared" ref="D60:D100" si="29">D59+B60-C60</f>
        <v>162</v>
      </c>
      <c r="E60" s="327" t="s">
        <v>402</v>
      </c>
      <c r="F60" s="328"/>
      <c r="G60" s="329"/>
      <c r="H60" s="329">
        <f t="shared" si="27"/>
        <v>284.5</v>
      </c>
      <c r="I60" s="330"/>
      <c r="J60" s="331"/>
      <c r="K60" s="332">
        <v>9</v>
      </c>
      <c r="L60" s="332">
        <f t="shared" si="26"/>
        <v>293.5</v>
      </c>
      <c r="M60" s="332" t="s">
        <v>526</v>
      </c>
      <c r="N60" s="348"/>
      <c r="O60" s="333"/>
      <c r="P60" s="333">
        <f t="shared" si="28"/>
        <v>86</v>
      </c>
      <c r="Q60" s="334"/>
      <c r="R60" s="335"/>
      <c r="S60" s="336">
        <v>3</v>
      </c>
      <c r="T60" s="336">
        <f t="shared" si="21"/>
        <v>61.5</v>
      </c>
      <c r="U60" s="349" t="s">
        <v>406</v>
      </c>
      <c r="V60" s="338"/>
      <c r="W60" s="339"/>
      <c r="X60" s="339">
        <f t="shared" si="22"/>
        <v>208.5</v>
      </c>
      <c r="Y60" s="340"/>
      <c r="Z60" s="341"/>
      <c r="AA60" s="342"/>
      <c r="AB60" s="342">
        <f t="shared" si="25"/>
        <v>209</v>
      </c>
      <c r="AC60" s="343"/>
      <c r="AD60" s="344"/>
      <c r="AE60" s="344"/>
      <c r="AF60" s="345">
        <f t="shared" si="23"/>
        <v>169</v>
      </c>
      <c r="AG60" s="344"/>
      <c r="AH60" s="344"/>
      <c r="AI60" s="344"/>
      <c r="AJ60" s="345">
        <f t="shared" si="24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29"/>
        <v>162</v>
      </c>
      <c r="E61" s="327"/>
      <c r="F61" s="328"/>
      <c r="G61" s="329"/>
      <c r="H61" s="329">
        <f t="shared" si="27"/>
        <v>284.5</v>
      </c>
      <c r="I61" s="330"/>
      <c r="J61" s="331"/>
      <c r="K61" s="332">
        <v>2</v>
      </c>
      <c r="L61" s="332">
        <f>L60+J61-K61</f>
        <v>291.5</v>
      </c>
      <c r="M61" s="332" t="s">
        <v>402</v>
      </c>
      <c r="N61" s="348"/>
      <c r="O61" s="333"/>
      <c r="P61" s="333">
        <f t="shared" si="28"/>
        <v>86</v>
      </c>
      <c r="Q61" s="334"/>
      <c r="R61" s="335"/>
      <c r="S61" s="336">
        <v>20</v>
      </c>
      <c r="T61" s="336">
        <f t="shared" si="21"/>
        <v>41.5</v>
      </c>
      <c r="U61" s="349" t="s">
        <v>488</v>
      </c>
      <c r="V61" s="338"/>
      <c r="W61" s="339"/>
      <c r="X61" s="339">
        <f t="shared" si="22"/>
        <v>208.5</v>
      </c>
      <c r="Y61" s="340"/>
      <c r="Z61" s="341"/>
      <c r="AA61" s="342"/>
      <c r="AB61" s="342">
        <f t="shared" si="25"/>
        <v>209</v>
      </c>
      <c r="AC61" s="343"/>
      <c r="AD61" s="344"/>
      <c r="AE61" s="344"/>
      <c r="AF61" s="345">
        <f t="shared" si="23"/>
        <v>169</v>
      </c>
      <c r="AG61" s="344"/>
      <c r="AH61" s="344"/>
      <c r="AI61" s="344"/>
      <c r="AJ61" s="345">
        <f t="shared" si="24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29"/>
        <v>162</v>
      </c>
      <c r="E62" s="327"/>
      <c r="F62" s="328"/>
      <c r="G62" s="329"/>
      <c r="H62" s="329">
        <f t="shared" si="27"/>
        <v>284.5</v>
      </c>
      <c r="I62" s="330"/>
      <c r="J62" s="331"/>
      <c r="K62" s="332">
        <v>1.5</v>
      </c>
      <c r="L62" s="332">
        <f t="shared" si="26"/>
        <v>290</v>
      </c>
      <c r="M62" s="332" t="s">
        <v>430</v>
      </c>
      <c r="N62" s="348"/>
      <c r="O62" s="333"/>
      <c r="P62" s="333">
        <f t="shared" si="28"/>
        <v>86</v>
      </c>
      <c r="Q62" s="334"/>
      <c r="R62" s="335"/>
      <c r="S62" s="336"/>
      <c r="T62" s="336">
        <f t="shared" si="21"/>
        <v>41.5</v>
      </c>
      <c r="U62" s="349"/>
      <c r="V62" s="338"/>
      <c r="W62" s="339"/>
      <c r="X62" s="339">
        <f t="shared" si="22"/>
        <v>208.5</v>
      </c>
      <c r="Y62" s="340"/>
      <c r="Z62" s="341"/>
      <c r="AA62" s="342"/>
      <c r="AB62" s="342">
        <f t="shared" si="25"/>
        <v>209</v>
      </c>
      <c r="AC62" s="343"/>
      <c r="AD62" s="344"/>
      <c r="AE62" s="344"/>
      <c r="AF62" s="345">
        <f t="shared" si="23"/>
        <v>169</v>
      </c>
      <c r="AG62" s="344"/>
      <c r="AH62" s="344"/>
      <c r="AI62" s="344"/>
      <c r="AJ62" s="345">
        <f t="shared" si="24"/>
        <v>75</v>
      </c>
      <c r="AK62" s="344"/>
    </row>
    <row r="63" spans="1:37" ht="21.95" customHeight="1" x14ac:dyDescent="0.25">
      <c r="A63" s="347">
        <v>45320</v>
      </c>
      <c r="B63" s="350"/>
      <c r="C63" s="326"/>
      <c r="D63" s="326">
        <f>D62+B63-C63</f>
        <v>162</v>
      </c>
      <c r="E63" s="327"/>
      <c r="F63" s="328"/>
      <c r="G63" s="329"/>
      <c r="H63" s="329">
        <f>H62+F63-G63</f>
        <v>284.5</v>
      </c>
      <c r="I63" s="330"/>
      <c r="J63" s="331"/>
      <c r="K63" s="860">
        <v>209</v>
      </c>
      <c r="L63" s="332">
        <f>L62+J63-K63</f>
        <v>81</v>
      </c>
      <c r="M63" s="332" t="s">
        <v>488</v>
      </c>
      <c r="N63" s="348"/>
      <c r="O63" s="333"/>
      <c r="P63" s="333">
        <f>P62+N63-O63</f>
        <v>86</v>
      </c>
      <c r="Q63" s="334"/>
      <c r="R63" s="335"/>
      <c r="S63" s="336"/>
      <c r="T63" s="336">
        <f>T62+R63-S63</f>
        <v>41.5</v>
      </c>
      <c r="U63" s="349"/>
      <c r="V63" s="338"/>
      <c r="W63" s="339"/>
      <c r="X63" s="339">
        <f>X62+V63-W63</f>
        <v>208.5</v>
      </c>
      <c r="Y63" s="340"/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>
        <v>3</v>
      </c>
      <c r="D64" s="326">
        <f>D63+B64-C64</f>
        <v>159</v>
      </c>
      <c r="E64" s="327" t="s">
        <v>402</v>
      </c>
      <c r="F64" s="328"/>
      <c r="G64" s="860">
        <v>209</v>
      </c>
      <c r="H64" s="329">
        <f>H63+F64-G64</f>
        <v>75.5</v>
      </c>
      <c r="I64" s="330" t="s">
        <v>415</v>
      </c>
      <c r="J64" s="331"/>
      <c r="K64" s="332">
        <v>9</v>
      </c>
      <c r="L64" s="332">
        <f>L63+J64-K64</f>
        <v>72</v>
      </c>
      <c r="M64" s="332" t="s">
        <v>420</v>
      </c>
      <c r="N64" s="348"/>
      <c r="O64" s="333"/>
      <c r="P64" s="333">
        <f>P63+N64-O64</f>
        <v>86</v>
      </c>
      <c r="Q64" s="334"/>
      <c r="R64" s="335"/>
      <c r="S64" s="336">
        <v>1</v>
      </c>
      <c r="T64" s="336">
        <f>T63+R64-S64</f>
        <v>40.5</v>
      </c>
      <c r="U64" s="349" t="s">
        <v>478</v>
      </c>
      <c r="V64" s="338"/>
      <c r="W64" s="339">
        <v>1</v>
      </c>
      <c r="X64" s="339">
        <f>X63+V64-W64</f>
        <v>207.5</v>
      </c>
      <c r="Y64" s="340" t="s">
        <v>478</v>
      </c>
      <c r="Z64" s="341"/>
      <c r="AA64" s="342"/>
      <c r="AB64" s="342">
        <f>AB63+Z64-AA64</f>
        <v>209</v>
      </c>
      <c r="AC64" s="343"/>
      <c r="AD64" s="344"/>
      <c r="AE64" s="344"/>
      <c r="AF64" s="345">
        <f>AF63+AD64-AE64</f>
        <v>169</v>
      </c>
      <c r="AG64" s="344"/>
      <c r="AH64" s="344"/>
      <c r="AI64" s="344"/>
      <c r="AJ64" s="345">
        <f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29"/>
        <v>159</v>
      </c>
      <c r="E65" s="327"/>
      <c r="F65" s="328"/>
      <c r="G65" s="329"/>
      <c r="H65" s="329">
        <f t="shared" si="27"/>
        <v>75.5</v>
      </c>
      <c r="I65" s="330"/>
      <c r="J65" s="331"/>
      <c r="K65" s="332">
        <v>1</v>
      </c>
      <c r="L65" s="332">
        <f t="shared" si="26"/>
        <v>71</v>
      </c>
      <c r="M65" s="332" t="s">
        <v>524</v>
      </c>
      <c r="N65" s="348"/>
      <c r="O65" s="333"/>
      <c r="P65" s="333">
        <f t="shared" si="28"/>
        <v>86</v>
      </c>
      <c r="Q65" s="334"/>
      <c r="R65" s="335"/>
      <c r="S65" s="336">
        <v>20</v>
      </c>
      <c r="T65" s="336">
        <f t="shared" ref="T65:T95" si="30">T64+R65-S65</f>
        <v>20.5</v>
      </c>
      <c r="U65" s="349" t="s">
        <v>415</v>
      </c>
      <c r="V65" s="338"/>
      <c r="W65" s="339"/>
      <c r="X65" s="339">
        <f t="shared" ref="X65:X96" si="31">X64+V65-W65</f>
        <v>207.5</v>
      </c>
      <c r="Y65" s="340"/>
      <c r="Z65" s="341"/>
      <c r="AA65" s="342"/>
      <c r="AB65" s="342">
        <f t="shared" si="25"/>
        <v>209</v>
      </c>
      <c r="AC65" s="343"/>
      <c r="AD65" s="344"/>
      <c r="AE65" s="344"/>
      <c r="AF65" s="345">
        <f t="shared" si="23"/>
        <v>169</v>
      </c>
      <c r="AG65" s="344"/>
      <c r="AH65" s="344"/>
      <c r="AI65" s="344"/>
      <c r="AJ65" s="345">
        <f t="shared" ref="AJ65:AJ95" si="32">AJ64+AH65-AI65</f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29"/>
        <v>159</v>
      </c>
      <c r="E66" s="327"/>
      <c r="F66" s="328"/>
      <c r="G66" s="329"/>
      <c r="H66" s="329">
        <f t="shared" si="27"/>
        <v>75.5</v>
      </c>
      <c r="I66" s="330"/>
      <c r="J66" s="331"/>
      <c r="K66" s="332">
        <v>3</v>
      </c>
      <c r="L66" s="332">
        <f t="shared" si="26"/>
        <v>68</v>
      </c>
      <c r="M66" s="332" t="s">
        <v>478</v>
      </c>
      <c r="N66" s="348"/>
      <c r="O66" s="333"/>
      <c r="P66" s="333">
        <f t="shared" si="28"/>
        <v>86</v>
      </c>
      <c r="Q66" s="334"/>
      <c r="R66" s="335"/>
      <c r="S66" s="336"/>
      <c r="T66" s="336">
        <f t="shared" si="30"/>
        <v>20.5</v>
      </c>
      <c r="U66" s="349"/>
      <c r="V66" s="338"/>
      <c r="W66" s="339"/>
      <c r="X66" s="339">
        <f t="shared" si="31"/>
        <v>207.5</v>
      </c>
      <c r="Y66" s="340"/>
      <c r="Z66" s="341"/>
      <c r="AA66" s="342"/>
      <c r="AB66" s="342">
        <f t="shared" ref="AB66:AB97" si="33">AB65+Z66-AA66</f>
        <v>209</v>
      </c>
      <c r="AC66" s="343"/>
      <c r="AD66" s="344"/>
      <c r="AE66" s="344"/>
      <c r="AF66" s="345">
        <f t="shared" ref="AF66:AF97" si="34">AF65+AD66-AE66</f>
        <v>169</v>
      </c>
      <c r="AG66" s="344"/>
      <c r="AH66" s="344"/>
      <c r="AI66" s="344"/>
      <c r="AJ66" s="345">
        <f t="shared" si="32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29"/>
        <v>159</v>
      </c>
      <c r="E67" s="327"/>
      <c r="F67" s="328"/>
      <c r="G67" s="329"/>
      <c r="H67" s="329">
        <f t="shared" si="27"/>
        <v>75.5</v>
      </c>
      <c r="I67" s="330"/>
      <c r="J67" s="331"/>
      <c r="K67" s="332">
        <v>2</v>
      </c>
      <c r="L67" s="332">
        <f t="shared" si="26"/>
        <v>66</v>
      </c>
      <c r="M67" s="332" t="s">
        <v>402</v>
      </c>
      <c r="N67" s="348"/>
      <c r="O67" s="333"/>
      <c r="P67" s="333">
        <f t="shared" si="28"/>
        <v>86</v>
      </c>
      <c r="Q67" s="334"/>
      <c r="R67" s="335"/>
      <c r="S67" s="336"/>
      <c r="T67" s="336">
        <f t="shared" si="30"/>
        <v>20.5</v>
      </c>
      <c r="U67" s="349"/>
      <c r="V67" s="338"/>
      <c r="W67" s="339"/>
      <c r="X67" s="339">
        <f t="shared" si="31"/>
        <v>207.5</v>
      </c>
      <c r="Y67" s="340"/>
      <c r="Z67" s="341"/>
      <c r="AA67" s="342"/>
      <c r="AB67" s="342">
        <f t="shared" si="33"/>
        <v>209</v>
      </c>
      <c r="AC67" s="343"/>
      <c r="AD67" s="344"/>
      <c r="AE67" s="344"/>
      <c r="AF67" s="345">
        <f t="shared" si="34"/>
        <v>169</v>
      </c>
      <c r="AG67" s="344"/>
      <c r="AH67" s="344"/>
      <c r="AI67" s="344"/>
      <c r="AJ67" s="345">
        <f t="shared" si="32"/>
        <v>75</v>
      </c>
      <c r="AK67" s="344"/>
    </row>
    <row r="68" spans="1:37" ht="21.95" customHeight="1" x14ac:dyDescent="0.25">
      <c r="A68" s="347">
        <v>45321</v>
      </c>
      <c r="B68" s="350"/>
      <c r="C68" s="326"/>
      <c r="D68" s="326">
        <f t="shared" si="29"/>
        <v>159</v>
      </c>
      <c r="E68" s="327"/>
      <c r="F68" s="328"/>
      <c r="G68" s="329"/>
      <c r="H68" s="329">
        <f t="shared" si="27"/>
        <v>75.5</v>
      </c>
      <c r="I68" s="330"/>
      <c r="J68" s="331"/>
      <c r="K68" s="332">
        <v>9</v>
      </c>
      <c r="L68" s="332">
        <f t="shared" si="26"/>
        <v>57</v>
      </c>
      <c r="M68" s="332" t="s">
        <v>7490</v>
      </c>
      <c r="N68" s="348"/>
      <c r="O68" s="333"/>
      <c r="P68" s="333">
        <f t="shared" si="28"/>
        <v>86</v>
      </c>
      <c r="Q68" s="334"/>
      <c r="R68" s="335"/>
      <c r="S68" s="336"/>
      <c r="T68" s="336">
        <f t="shared" si="30"/>
        <v>20.5</v>
      </c>
      <c r="U68" s="349"/>
      <c r="V68" s="338"/>
      <c r="W68" s="339"/>
      <c r="X68" s="339">
        <f t="shared" si="31"/>
        <v>207.5</v>
      </c>
      <c r="Y68" s="340"/>
      <c r="Z68" s="341"/>
      <c r="AA68" s="342"/>
      <c r="AB68" s="342">
        <f t="shared" si="33"/>
        <v>209</v>
      </c>
      <c r="AC68" s="343"/>
      <c r="AD68" s="344"/>
      <c r="AE68" s="344"/>
      <c r="AF68" s="345">
        <f t="shared" si="34"/>
        <v>169</v>
      </c>
      <c r="AG68" s="344"/>
      <c r="AH68" s="344"/>
      <c r="AI68" s="344"/>
      <c r="AJ68" s="345">
        <f t="shared" si="32"/>
        <v>75</v>
      </c>
      <c r="AK68" s="344"/>
    </row>
    <row r="69" spans="1:37" ht="21.95" customHeight="1" x14ac:dyDescent="0.25">
      <c r="A69" s="347">
        <v>45322</v>
      </c>
      <c r="B69" s="350"/>
      <c r="C69" s="326">
        <v>1.5</v>
      </c>
      <c r="D69" s="326">
        <f t="shared" si="29"/>
        <v>157.5</v>
      </c>
      <c r="E69" s="327" t="s">
        <v>453</v>
      </c>
      <c r="F69" s="328"/>
      <c r="G69" s="329"/>
      <c r="H69" s="329">
        <f t="shared" si="27"/>
        <v>75.5</v>
      </c>
      <c r="I69" s="330"/>
      <c r="J69" s="331"/>
      <c r="K69" s="332">
        <v>1.5</v>
      </c>
      <c r="L69" s="332">
        <f t="shared" ref="L69:L88" si="35">L68+J69-K69</f>
        <v>55.5</v>
      </c>
      <c r="M69" s="332" t="s">
        <v>453</v>
      </c>
      <c r="N69" s="348"/>
      <c r="O69" s="333"/>
      <c r="P69" s="333">
        <f t="shared" si="28"/>
        <v>86</v>
      </c>
      <c r="Q69" s="334"/>
      <c r="R69" s="335"/>
      <c r="S69" s="336">
        <v>4</v>
      </c>
      <c r="T69" s="336">
        <f t="shared" si="30"/>
        <v>16.5</v>
      </c>
      <c r="U69" s="349" t="s">
        <v>478</v>
      </c>
      <c r="V69" s="338"/>
      <c r="W69" s="339">
        <v>20</v>
      </c>
      <c r="X69" s="339">
        <f t="shared" si="31"/>
        <v>187.5</v>
      </c>
      <c r="Y69" s="340" t="s">
        <v>415</v>
      </c>
      <c r="Z69" s="341"/>
      <c r="AA69" s="342"/>
      <c r="AB69" s="342">
        <f t="shared" si="33"/>
        <v>209</v>
      </c>
      <c r="AC69" s="343"/>
      <c r="AD69" s="344"/>
      <c r="AE69" s="344"/>
      <c r="AF69" s="345">
        <f t="shared" si="34"/>
        <v>169</v>
      </c>
      <c r="AG69" s="344"/>
      <c r="AH69" s="344"/>
      <c r="AI69" s="344"/>
      <c r="AJ69" s="345">
        <f t="shared" si="32"/>
        <v>75</v>
      </c>
      <c r="AK69" s="344"/>
    </row>
    <row r="70" spans="1:37" ht="21.95" customHeight="1" x14ac:dyDescent="0.25">
      <c r="A70" s="347">
        <v>45322</v>
      </c>
      <c r="B70" s="350"/>
      <c r="C70" s="326"/>
      <c r="D70" s="326">
        <f t="shared" si="29"/>
        <v>157.5</v>
      </c>
      <c r="E70" s="327"/>
      <c r="F70" s="328"/>
      <c r="G70" s="329"/>
      <c r="H70" s="329">
        <f t="shared" si="27"/>
        <v>75.5</v>
      </c>
      <c r="I70" s="330"/>
      <c r="J70" s="331"/>
      <c r="K70" s="332">
        <v>1</v>
      </c>
      <c r="L70" s="332">
        <f t="shared" si="35"/>
        <v>54.5</v>
      </c>
      <c r="M70" s="332" t="s">
        <v>414</v>
      </c>
      <c r="N70" s="348"/>
      <c r="O70" s="333"/>
      <c r="P70" s="333">
        <f t="shared" si="28"/>
        <v>86</v>
      </c>
      <c r="Q70" s="334"/>
      <c r="R70" s="335"/>
      <c r="S70" s="336">
        <v>1</v>
      </c>
      <c r="T70" s="336">
        <f t="shared" si="30"/>
        <v>15.5</v>
      </c>
      <c r="U70" s="349" t="s">
        <v>406</v>
      </c>
      <c r="V70" s="338"/>
      <c r="W70" s="339"/>
      <c r="X70" s="339">
        <f t="shared" si="31"/>
        <v>187.5</v>
      </c>
      <c r="Y70" s="340"/>
      <c r="Z70" s="341"/>
      <c r="AA70" s="342"/>
      <c r="AB70" s="342">
        <f t="shared" si="33"/>
        <v>209</v>
      </c>
      <c r="AC70" s="343"/>
      <c r="AD70" s="344"/>
      <c r="AE70" s="344"/>
      <c r="AF70" s="345">
        <f t="shared" si="34"/>
        <v>169</v>
      </c>
      <c r="AG70" s="344"/>
      <c r="AH70" s="344"/>
      <c r="AI70" s="344"/>
      <c r="AJ70" s="345">
        <f t="shared" si="32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29"/>
        <v>157.5</v>
      </c>
      <c r="E71" s="327"/>
      <c r="F71" s="328"/>
      <c r="G71" s="329"/>
      <c r="H71" s="329">
        <f t="shared" si="27"/>
        <v>75.5</v>
      </c>
      <c r="I71" s="330"/>
      <c r="J71" s="331"/>
      <c r="K71" s="332"/>
      <c r="L71" s="332">
        <f t="shared" si="35"/>
        <v>54.5</v>
      </c>
      <c r="M71" s="332"/>
      <c r="N71" s="348"/>
      <c r="O71" s="333"/>
      <c r="P71" s="333">
        <f>P69+N71-O71</f>
        <v>86</v>
      </c>
      <c r="Q71" s="334"/>
      <c r="R71" s="335"/>
      <c r="S71" s="336"/>
      <c r="T71" s="336">
        <f t="shared" si="30"/>
        <v>15.5</v>
      </c>
      <c r="U71" s="349"/>
      <c r="V71" s="338"/>
      <c r="W71" s="339"/>
      <c r="X71" s="339">
        <f t="shared" si="31"/>
        <v>187.5</v>
      </c>
      <c r="Y71" s="340"/>
      <c r="Z71" s="341"/>
      <c r="AA71" s="342"/>
      <c r="AB71" s="342">
        <f t="shared" si="33"/>
        <v>209</v>
      </c>
      <c r="AC71" s="343"/>
      <c r="AD71" s="344"/>
      <c r="AE71" s="344"/>
      <c r="AF71" s="345">
        <f t="shared" si="34"/>
        <v>169</v>
      </c>
      <c r="AG71" s="344"/>
      <c r="AH71" s="344"/>
      <c r="AI71" s="344"/>
      <c r="AJ71" s="345">
        <f t="shared" si="32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29"/>
        <v>157.5</v>
      </c>
      <c r="E72" s="327"/>
      <c r="F72" s="328"/>
      <c r="G72" s="329"/>
      <c r="H72" s="329">
        <f t="shared" si="27"/>
        <v>75.5</v>
      </c>
      <c r="I72" s="330"/>
      <c r="J72" s="331"/>
      <c r="K72" s="332"/>
      <c r="L72" s="332">
        <f t="shared" si="35"/>
        <v>54.5</v>
      </c>
      <c r="M72" s="332"/>
      <c r="N72" s="348"/>
      <c r="O72" s="333"/>
      <c r="P72" s="333">
        <f t="shared" ref="P72:P100" si="36">P71+N72-O72</f>
        <v>86</v>
      </c>
      <c r="Q72" s="334"/>
      <c r="R72" s="335"/>
      <c r="S72" s="336"/>
      <c r="T72" s="336">
        <f t="shared" si="30"/>
        <v>15.5</v>
      </c>
      <c r="U72" s="349"/>
      <c r="V72" s="338"/>
      <c r="W72" s="339"/>
      <c r="X72" s="339">
        <f t="shared" si="31"/>
        <v>187.5</v>
      </c>
      <c r="Y72" s="340"/>
      <c r="Z72" s="341"/>
      <c r="AA72" s="342"/>
      <c r="AB72" s="342">
        <f t="shared" si="33"/>
        <v>209</v>
      </c>
      <c r="AC72" s="343"/>
      <c r="AD72" s="344"/>
      <c r="AE72" s="344"/>
      <c r="AF72" s="345">
        <f t="shared" si="34"/>
        <v>169</v>
      </c>
      <c r="AG72" s="344"/>
      <c r="AH72" s="344"/>
      <c r="AI72" s="344"/>
      <c r="AJ72" s="345">
        <f t="shared" si="32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29"/>
        <v>157.5</v>
      </c>
      <c r="E73" s="327"/>
      <c r="F73" s="328"/>
      <c r="G73" s="329"/>
      <c r="H73" s="329">
        <f t="shared" si="27"/>
        <v>75.5</v>
      </c>
      <c r="I73" s="330"/>
      <c r="J73" s="331"/>
      <c r="K73" s="332"/>
      <c r="L73" s="332">
        <f t="shared" si="35"/>
        <v>54.5</v>
      </c>
      <c r="M73" s="332"/>
      <c r="N73" s="348"/>
      <c r="O73" s="333"/>
      <c r="P73" s="333">
        <f t="shared" si="36"/>
        <v>86</v>
      </c>
      <c r="Q73" s="351"/>
      <c r="R73" s="335"/>
      <c r="S73" s="336"/>
      <c r="T73" s="336">
        <f t="shared" si="30"/>
        <v>15.5</v>
      </c>
      <c r="U73" s="349"/>
      <c r="V73" s="338"/>
      <c r="W73" s="339"/>
      <c r="X73" s="339">
        <f t="shared" si="31"/>
        <v>187.5</v>
      </c>
      <c r="Y73" s="340"/>
      <c r="Z73" s="341"/>
      <c r="AA73" s="342"/>
      <c r="AB73" s="342">
        <f t="shared" si="33"/>
        <v>209</v>
      </c>
      <c r="AC73" s="343"/>
      <c r="AD73" s="344"/>
      <c r="AE73" s="344"/>
      <c r="AF73" s="345">
        <f t="shared" si="34"/>
        <v>169</v>
      </c>
      <c r="AG73" s="344"/>
      <c r="AH73" s="344"/>
      <c r="AI73" s="344"/>
      <c r="AJ73" s="345">
        <f t="shared" si="32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29"/>
        <v>157.5</v>
      </c>
      <c r="E74" s="327"/>
      <c r="F74" s="328"/>
      <c r="G74" s="329"/>
      <c r="H74" s="329">
        <f t="shared" si="27"/>
        <v>75.5</v>
      </c>
      <c r="I74" s="330"/>
      <c r="J74" s="331"/>
      <c r="K74" s="332"/>
      <c r="L74" s="332">
        <f t="shared" si="35"/>
        <v>54.5</v>
      </c>
      <c r="M74" s="332"/>
      <c r="N74" s="348"/>
      <c r="O74" s="333"/>
      <c r="P74" s="333">
        <f t="shared" si="36"/>
        <v>86</v>
      </c>
      <c r="Q74" s="352"/>
      <c r="R74" s="335"/>
      <c r="S74" s="336"/>
      <c r="T74" s="336">
        <f t="shared" si="30"/>
        <v>15.5</v>
      </c>
      <c r="U74" s="349"/>
      <c r="V74" s="338"/>
      <c r="W74" s="339"/>
      <c r="X74" s="339">
        <f t="shared" si="31"/>
        <v>187.5</v>
      </c>
      <c r="Y74" s="340"/>
      <c r="Z74" s="341"/>
      <c r="AA74" s="342"/>
      <c r="AB74" s="342">
        <f t="shared" si="33"/>
        <v>209</v>
      </c>
      <c r="AC74" s="343"/>
      <c r="AD74" s="344"/>
      <c r="AE74" s="344"/>
      <c r="AF74" s="345">
        <f t="shared" si="34"/>
        <v>169</v>
      </c>
      <c r="AG74" s="344"/>
      <c r="AH74" s="344"/>
      <c r="AI74" s="344"/>
      <c r="AJ74" s="345">
        <f t="shared" si="32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29"/>
        <v>157.5</v>
      </c>
      <c r="E75" s="327"/>
      <c r="F75" s="328"/>
      <c r="G75" s="329"/>
      <c r="H75" s="329">
        <f t="shared" si="27"/>
        <v>75.5</v>
      </c>
      <c r="I75" s="330"/>
      <c r="J75" s="331"/>
      <c r="K75" s="332"/>
      <c r="L75" s="332">
        <f t="shared" si="35"/>
        <v>54.5</v>
      </c>
      <c r="M75" s="332"/>
      <c r="N75" s="348"/>
      <c r="O75" s="333"/>
      <c r="P75" s="333">
        <f t="shared" si="36"/>
        <v>86</v>
      </c>
      <c r="Q75" s="334"/>
      <c r="R75" s="335"/>
      <c r="S75" s="336"/>
      <c r="T75" s="336">
        <f t="shared" si="30"/>
        <v>15.5</v>
      </c>
      <c r="U75" s="349"/>
      <c r="V75" s="338"/>
      <c r="W75" s="339"/>
      <c r="X75" s="339">
        <f t="shared" si="31"/>
        <v>187.5</v>
      </c>
      <c r="Y75" s="340"/>
      <c r="Z75" s="341"/>
      <c r="AA75" s="342"/>
      <c r="AB75" s="342">
        <f t="shared" si="33"/>
        <v>209</v>
      </c>
      <c r="AC75" s="343"/>
      <c r="AD75" s="344"/>
      <c r="AE75" s="344"/>
      <c r="AF75" s="345">
        <f t="shared" si="34"/>
        <v>169</v>
      </c>
      <c r="AG75" s="344"/>
      <c r="AH75" s="344"/>
      <c r="AI75" s="344"/>
      <c r="AJ75" s="345">
        <f t="shared" si="32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29"/>
        <v>157.5</v>
      </c>
      <c r="E76" s="327"/>
      <c r="F76" s="328"/>
      <c r="G76" s="329"/>
      <c r="H76" s="329">
        <f t="shared" si="27"/>
        <v>75.5</v>
      </c>
      <c r="I76" s="330"/>
      <c r="J76" s="331"/>
      <c r="K76" s="332"/>
      <c r="L76" s="332">
        <f t="shared" si="35"/>
        <v>54.5</v>
      </c>
      <c r="M76" s="332"/>
      <c r="N76" s="348"/>
      <c r="O76" s="333"/>
      <c r="P76" s="333">
        <f t="shared" si="36"/>
        <v>86</v>
      </c>
      <c r="Q76" s="334"/>
      <c r="R76" s="335"/>
      <c r="S76" s="336"/>
      <c r="T76" s="336">
        <f t="shared" si="30"/>
        <v>15.5</v>
      </c>
      <c r="U76" s="349"/>
      <c r="V76" s="338"/>
      <c r="W76" s="339"/>
      <c r="X76" s="339">
        <f t="shared" si="31"/>
        <v>187.5</v>
      </c>
      <c r="Y76" s="340"/>
      <c r="Z76" s="341"/>
      <c r="AA76" s="342"/>
      <c r="AB76" s="342">
        <f t="shared" si="33"/>
        <v>209</v>
      </c>
      <c r="AC76" s="343"/>
      <c r="AD76" s="344"/>
      <c r="AE76" s="344"/>
      <c r="AF76" s="345">
        <f t="shared" si="34"/>
        <v>169</v>
      </c>
      <c r="AG76" s="344"/>
      <c r="AH76" s="344"/>
      <c r="AI76" s="344"/>
      <c r="AJ76" s="345">
        <f t="shared" si="32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29"/>
        <v>157.5</v>
      </c>
      <c r="E77" s="327"/>
      <c r="F77" s="328"/>
      <c r="G77" s="329"/>
      <c r="H77" s="329">
        <f t="shared" si="27"/>
        <v>75.5</v>
      </c>
      <c r="I77" s="330"/>
      <c r="J77" s="331"/>
      <c r="K77" s="332"/>
      <c r="L77" s="332">
        <f t="shared" si="35"/>
        <v>54.5</v>
      </c>
      <c r="M77" s="332"/>
      <c r="N77" s="348"/>
      <c r="O77" s="333"/>
      <c r="P77" s="333">
        <f t="shared" si="36"/>
        <v>86</v>
      </c>
      <c r="Q77" s="334"/>
      <c r="R77" s="335"/>
      <c r="S77" s="336"/>
      <c r="T77" s="336">
        <f t="shared" si="30"/>
        <v>15.5</v>
      </c>
      <c r="U77" s="349"/>
      <c r="V77" s="338"/>
      <c r="W77" s="339"/>
      <c r="X77" s="339">
        <f t="shared" si="31"/>
        <v>187.5</v>
      </c>
      <c r="Y77" s="340"/>
      <c r="Z77" s="341"/>
      <c r="AA77" s="342"/>
      <c r="AB77" s="342">
        <f t="shared" si="33"/>
        <v>209</v>
      </c>
      <c r="AC77" s="343"/>
      <c r="AD77" s="344"/>
      <c r="AE77" s="344"/>
      <c r="AF77" s="345">
        <f t="shared" si="34"/>
        <v>169</v>
      </c>
      <c r="AG77" s="344"/>
      <c r="AH77" s="344"/>
      <c r="AI77" s="344"/>
      <c r="AJ77" s="345">
        <f t="shared" si="32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29"/>
        <v>157.5</v>
      </c>
      <c r="E78" s="327"/>
      <c r="F78" s="328"/>
      <c r="G78" s="329"/>
      <c r="H78" s="329">
        <f t="shared" si="27"/>
        <v>75.5</v>
      </c>
      <c r="I78" s="330"/>
      <c r="J78" s="331"/>
      <c r="K78" s="332"/>
      <c r="L78" s="332">
        <f t="shared" si="35"/>
        <v>54.5</v>
      </c>
      <c r="M78" s="332"/>
      <c r="N78" s="348"/>
      <c r="O78" s="333"/>
      <c r="P78" s="333">
        <f t="shared" si="36"/>
        <v>86</v>
      </c>
      <c r="Q78" s="334"/>
      <c r="R78" s="335"/>
      <c r="S78" s="336"/>
      <c r="T78" s="336">
        <f t="shared" si="30"/>
        <v>15.5</v>
      </c>
      <c r="U78" s="349"/>
      <c r="V78" s="338"/>
      <c r="W78" s="339"/>
      <c r="X78" s="339">
        <f t="shared" si="31"/>
        <v>187.5</v>
      </c>
      <c r="Y78" s="340"/>
      <c r="Z78" s="341"/>
      <c r="AA78" s="342"/>
      <c r="AB78" s="342">
        <f t="shared" si="33"/>
        <v>209</v>
      </c>
      <c r="AC78" s="343"/>
      <c r="AD78" s="344"/>
      <c r="AE78" s="344"/>
      <c r="AF78" s="345">
        <f t="shared" si="34"/>
        <v>169</v>
      </c>
      <c r="AG78" s="344"/>
      <c r="AH78" s="344"/>
      <c r="AI78" s="344"/>
      <c r="AJ78" s="345">
        <f t="shared" si="32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29"/>
        <v>157.5</v>
      </c>
      <c r="E79" s="327"/>
      <c r="F79" s="328"/>
      <c r="G79" s="329"/>
      <c r="H79" s="329">
        <f t="shared" si="27"/>
        <v>75.5</v>
      </c>
      <c r="I79" s="330"/>
      <c r="J79" s="331"/>
      <c r="K79" s="332"/>
      <c r="L79" s="332">
        <f t="shared" si="35"/>
        <v>54.5</v>
      </c>
      <c r="M79" s="332"/>
      <c r="N79" s="348"/>
      <c r="O79" s="333"/>
      <c r="P79" s="333">
        <f t="shared" si="36"/>
        <v>86</v>
      </c>
      <c r="Q79" s="334"/>
      <c r="R79" s="335"/>
      <c r="S79" s="336"/>
      <c r="T79" s="336">
        <f t="shared" si="30"/>
        <v>15.5</v>
      </c>
      <c r="U79" s="349"/>
      <c r="V79" s="338"/>
      <c r="W79" s="339"/>
      <c r="X79" s="339">
        <f t="shared" si="31"/>
        <v>187.5</v>
      </c>
      <c r="Y79" s="340"/>
      <c r="Z79" s="341"/>
      <c r="AA79" s="342"/>
      <c r="AB79" s="342">
        <f t="shared" si="33"/>
        <v>209</v>
      </c>
      <c r="AC79" s="343"/>
      <c r="AD79" s="344"/>
      <c r="AE79" s="344"/>
      <c r="AF79" s="345">
        <f t="shared" si="34"/>
        <v>169</v>
      </c>
      <c r="AG79" s="344"/>
      <c r="AH79" s="344"/>
      <c r="AI79" s="344"/>
      <c r="AJ79" s="345">
        <f t="shared" si="32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29"/>
        <v>157.5</v>
      </c>
      <c r="E80" s="327"/>
      <c r="F80" s="328"/>
      <c r="G80" s="329"/>
      <c r="H80" s="329">
        <f t="shared" si="27"/>
        <v>75.5</v>
      </c>
      <c r="I80" s="330"/>
      <c r="J80" s="331"/>
      <c r="K80" s="332"/>
      <c r="L80" s="332">
        <f t="shared" si="35"/>
        <v>54.5</v>
      </c>
      <c r="M80" s="332"/>
      <c r="N80" s="348"/>
      <c r="O80" s="333"/>
      <c r="P80" s="333">
        <f t="shared" si="36"/>
        <v>86</v>
      </c>
      <c r="Q80" s="334"/>
      <c r="R80" s="335"/>
      <c r="S80" s="336"/>
      <c r="T80" s="336">
        <f t="shared" si="30"/>
        <v>15.5</v>
      </c>
      <c r="U80" s="349"/>
      <c r="V80" s="338"/>
      <c r="W80" s="339"/>
      <c r="X80" s="339">
        <f t="shared" si="31"/>
        <v>187.5</v>
      </c>
      <c r="Y80" s="340"/>
      <c r="Z80" s="341"/>
      <c r="AA80" s="342"/>
      <c r="AB80" s="342">
        <f t="shared" si="33"/>
        <v>209</v>
      </c>
      <c r="AC80" s="343"/>
      <c r="AD80" s="344"/>
      <c r="AE80" s="344"/>
      <c r="AF80" s="345">
        <f t="shared" si="34"/>
        <v>169</v>
      </c>
      <c r="AG80" s="344"/>
      <c r="AH80" s="344"/>
      <c r="AI80" s="344"/>
      <c r="AJ80" s="345">
        <f t="shared" si="32"/>
        <v>75</v>
      </c>
      <c r="AK80" s="344"/>
    </row>
    <row r="81" spans="1:37 16361:16384" ht="21.95" customHeight="1" x14ac:dyDescent="0.25">
      <c r="A81" s="347"/>
      <c r="B81" s="350"/>
      <c r="C81" s="326"/>
      <c r="D81" s="326">
        <f t="shared" si="29"/>
        <v>157.5</v>
      </c>
      <c r="E81" s="327"/>
      <c r="F81" s="328"/>
      <c r="G81" s="329"/>
      <c r="H81" s="329">
        <f t="shared" si="27"/>
        <v>75.5</v>
      </c>
      <c r="I81" s="330"/>
      <c r="J81" s="331"/>
      <c r="K81" s="332"/>
      <c r="L81" s="332">
        <f t="shared" si="35"/>
        <v>54.5</v>
      </c>
      <c r="M81" s="332"/>
      <c r="N81" s="348"/>
      <c r="O81" s="333"/>
      <c r="P81" s="333">
        <f t="shared" si="36"/>
        <v>86</v>
      </c>
      <c r="Q81" s="334"/>
      <c r="R81" s="335"/>
      <c r="S81" s="336"/>
      <c r="T81" s="336">
        <f t="shared" si="30"/>
        <v>15.5</v>
      </c>
      <c r="U81" s="349"/>
      <c r="V81" s="338"/>
      <c r="W81" s="339"/>
      <c r="X81" s="339">
        <f t="shared" si="31"/>
        <v>187.5</v>
      </c>
      <c r="Y81" s="340"/>
      <c r="Z81" s="341"/>
      <c r="AA81" s="342"/>
      <c r="AB81" s="342">
        <f t="shared" si="33"/>
        <v>209</v>
      </c>
      <c r="AC81" s="343"/>
      <c r="AD81" s="344"/>
      <c r="AE81" s="344"/>
      <c r="AF81" s="345">
        <f t="shared" si="34"/>
        <v>169</v>
      </c>
      <c r="AG81" s="344"/>
      <c r="AH81" s="344"/>
      <c r="AI81" s="344"/>
      <c r="AJ81" s="345">
        <f t="shared" si="32"/>
        <v>75</v>
      </c>
      <c r="AK81" s="344"/>
    </row>
    <row r="82" spans="1:37 16361:16384" ht="21.95" customHeight="1" x14ac:dyDescent="0.25">
      <c r="A82" s="347"/>
      <c r="B82" s="350"/>
      <c r="C82" s="326"/>
      <c r="D82" s="326">
        <f t="shared" si="29"/>
        <v>157.5</v>
      </c>
      <c r="E82" s="327"/>
      <c r="F82" s="328"/>
      <c r="G82" s="329"/>
      <c r="H82" s="329">
        <f t="shared" si="27"/>
        <v>75.5</v>
      </c>
      <c r="I82" s="330"/>
      <c r="J82" s="331"/>
      <c r="K82" s="332"/>
      <c r="L82" s="332">
        <f t="shared" si="35"/>
        <v>54.5</v>
      </c>
      <c r="M82" s="332"/>
      <c r="N82" s="348"/>
      <c r="O82" s="333"/>
      <c r="P82" s="333">
        <f t="shared" si="36"/>
        <v>86</v>
      </c>
      <c r="Q82" s="334"/>
      <c r="R82" s="335"/>
      <c r="S82" s="336"/>
      <c r="T82" s="336">
        <f t="shared" si="30"/>
        <v>15.5</v>
      </c>
      <c r="U82" s="349"/>
      <c r="V82" s="338"/>
      <c r="W82" s="339"/>
      <c r="X82" s="339">
        <f t="shared" si="31"/>
        <v>187.5</v>
      </c>
      <c r="Y82" s="340"/>
      <c r="Z82" s="341"/>
      <c r="AA82" s="342"/>
      <c r="AB82" s="342">
        <f t="shared" si="33"/>
        <v>209</v>
      </c>
      <c r="AC82" s="343"/>
      <c r="AD82" s="344"/>
      <c r="AE82" s="344"/>
      <c r="AF82" s="345">
        <f t="shared" si="34"/>
        <v>169</v>
      </c>
      <c r="AG82" s="344"/>
      <c r="AH82" s="344"/>
      <c r="AI82" s="344"/>
      <c r="AJ82" s="345">
        <f t="shared" si="32"/>
        <v>75</v>
      </c>
      <c r="AK82" s="344"/>
    </row>
    <row r="83" spans="1:37 16361:16384" ht="21.95" customHeight="1" x14ac:dyDescent="0.25">
      <c r="A83" s="353"/>
      <c r="B83" s="350"/>
      <c r="C83" s="326"/>
      <c r="D83" s="326">
        <f t="shared" si="29"/>
        <v>157.5</v>
      </c>
      <c r="E83" s="327"/>
      <c r="F83" s="328"/>
      <c r="G83" s="329"/>
      <c r="H83" s="329">
        <f t="shared" si="27"/>
        <v>75.5</v>
      </c>
      <c r="I83" s="330"/>
      <c r="J83" s="331"/>
      <c r="K83" s="332"/>
      <c r="L83" s="332">
        <f t="shared" si="35"/>
        <v>54.5</v>
      </c>
      <c r="M83" s="332"/>
      <c r="N83" s="348"/>
      <c r="O83" s="333"/>
      <c r="P83" s="333">
        <f t="shared" si="36"/>
        <v>86</v>
      </c>
      <c r="Q83" s="334"/>
      <c r="R83" s="335"/>
      <c r="S83" s="336"/>
      <c r="T83" s="336">
        <f t="shared" si="30"/>
        <v>15.5</v>
      </c>
      <c r="U83" s="349"/>
      <c r="V83" s="338"/>
      <c r="W83" s="339"/>
      <c r="X83" s="339">
        <f t="shared" si="31"/>
        <v>187.5</v>
      </c>
      <c r="Y83" s="340"/>
      <c r="Z83" s="341"/>
      <c r="AA83" s="342"/>
      <c r="AB83" s="342">
        <f t="shared" si="33"/>
        <v>209</v>
      </c>
      <c r="AC83" s="343"/>
      <c r="AD83" s="344"/>
      <c r="AE83" s="344"/>
      <c r="AF83" s="345">
        <f t="shared" si="34"/>
        <v>169</v>
      </c>
      <c r="AG83" s="344"/>
      <c r="AH83" s="344"/>
      <c r="AI83" s="344"/>
      <c r="AJ83" s="345">
        <f t="shared" si="32"/>
        <v>75</v>
      </c>
      <c r="AK83" s="344"/>
    </row>
    <row r="84" spans="1:37 16361:16384" ht="21.95" customHeight="1" x14ac:dyDescent="0.25">
      <c r="A84" s="353"/>
      <c r="B84" s="350"/>
      <c r="C84" s="326"/>
      <c r="D84" s="326">
        <f t="shared" si="29"/>
        <v>157.5</v>
      </c>
      <c r="E84" s="327"/>
      <c r="F84" s="328"/>
      <c r="G84" s="329"/>
      <c r="H84" s="329">
        <f t="shared" si="27"/>
        <v>75.5</v>
      </c>
      <c r="I84" s="330"/>
      <c r="J84" s="331"/>
      <c r="K84" s="332"/>
      <c r="L84" s="332">
        <f t="shared" si="35"/>
        <v>54.5</v>
      </c>
      <c r="M84" s="332"/>
      <c r="N84" s="348"/>
      <c r="O84" s="333"/>
      <c r="P84" s="333">
        <f t="shared" si="36"/>
        <v>86</v>
      </c>
      <c r="Q84" s="334"/>
      <c r="R84" s="335"/>
      <c r="S84" s="336"/>
      <c r="T84" s="336">
        <f t="shared" si="30"/>
        <v>15.5</v>
      </c>
      <c r="U84" s="349"/>
      <c r="V84" s="338"/>
      <c r="W84" s="339"/>
      <c r="X84" s="339">
        <f t="shared" si="31"/>
        <v>187.5</v>
      </c>
      <c r="Y84" s="340"/>
      <c r="Z84" s="341"/>
      <c r="AA84" s="342"/>
      <c r="AB84" s="342">
        <f t="shared" si="33"/>
        <v>209</v>
      </c>
      <c r="AC84" s="343"/>
      <c r="AD84" s="344"/>
      <c r="AE84" s="344"/>
      <c r="AF84" s="345">
        <f t="shared" si="34"/>
        <v>169</v>
      </c>
      <c r="AG84" s="344"/>
      <c r="AH84" s="344"/>
      <c r="AI84" s="344"/>
      <c r="AJ84" s="345">
        <f t="shared" si="32"/>
        <v>75</v>
      </c>
      <c r="AK84" s="344"/>
    </row>
    <row r="85" spans="1:37 16361:16384" ht="21.95" customHeight="1" x14ac:dyDescent="0.25">
      <c r="A85" s="353"/>
      <c r="B85" s="350"/>
      <c r="C85" s="326"/>
      <c r="D85" s="326">
        <f t="shared" si="29"/>
        <v>157.5</v>
      </c>
      <c r="E85" s="327"/>
      <c r="F85" s="328"/>
      <c r="G85" s="329"/>
      <c r="H85" s="329">
        <f t="shared" si="27"/>
        <v>75.5</v>
      </c>
      <c r="I85" s="330"/>
      <c r="J85" s="331"/>
      <c r="K85" s="332"/>
      <c r="L85" s="332">
        <f t="shared" si="35"/>
        <v>54.5</v>
      </c>
      <c r="M85" s="332"/>
      <c r="N85" s="348"/>
      <c r="O85" s="333"/>
      <c r="P85" s="333">
        <f t="shared" si="36"/>
        <v>86</v>
      </c>
      <c r="Q85" s="334"/>
      <c r="R85" s="335"/>
      <c r="S85" s="336"/>
      <c r="T85" s="336">
        <f t="shared" si="30"/>
        <v>15.5</v>
      </c>
      <c r="U85" s="349"/>
      <c r="V85" s="338"/>
      <c r="W85" s="339"/>
      <c r="X85" s="339">
        <f t="shared" si="31"/>
        <v>187.5</v>
      </c>
      <c r="Y85" s="340"/>
      <c r="Z85" s="341"/>
      <c r="AA85" s="342"/>
      <c r="AB85" s="342">
        <f t="shared" si="33"/>
        <v>209</v>
      </c>
      <c r="AC85" s="343"/>
      <c r="AD85" s="344"/>
      <c r="AE85" s="344"/>
      <c r="AF85" s="345">
        <f t="shared" si="34"/>
        <v>169</v>
      </c>
      <c r="AG85" s="344"/>
      <c r="AH85" s="344"/>
      <c r="AI85" s="344"/>
      <c r="AJ85" s="345">
        <f t="shared" si="32"/>
        <v>75</v>
      </c>
      <c r="AK85" s="344"/>
    </row>
    <row r="86" spans="1:37 16361:16384" ht="21.95" customHeight="1" x14ac:dyDescent="0.25">
      <c r="A86" s="354"/>
      <c r="B86" s="350"/>
      <c r="C86" s="326"/>
      <c r="D86" s="326">
        <f t="shared" si="29"/>
        <v>157.5</v>
      </c>
      <c r="E86" s="327"/>
      <c r="F86" s="328"/>
      <c r="G86" s="329"/>
      <c r="H86" s="329">
        <f t="shared" si="27"/>
        <v>75.5</v>
      </c>
      <c r="I86" s="330"/>
      <c r="J86" s="331"/>
      <c r="K86" s="332"/>
      <c r="L86" s="332">
        <f t="shared" si="35"/>
        <v>54.5</v>
      </c>
      <c r="M86" s="332"/>
      <c r="N86" s="348"/>
      <c r="O86" s="333"/>
      <c r="P86" s="333">
        <f t="shared" si="36"/>
        <v>86</v>
      </c>
      <c r="Q86" s="334"/>
      <c r="R86" s="335"/>
      <c r="S86" s="336"/>
      <c r="T86" s="336">
        <f t="shared" si="30"/>
        <v>15.5</v>
      </c>
      <c r="U86" s="349"/>
      <c r="V86" s="338"/>
      <c r="W86" s="339"/>
      <c r="X86" s="339">
        <f t="shared" si="31"/>
        <v>187.5</v>
      </c>
      <c r="Y86" s="340"/>
      <c r="Z86" s="341"/>
      <c r="AA86" s="342"/>
      <c r="AB86" s="342">
        <f t="shared" si="33"/>
        <v>209</v>
      </c>
      <c r="AC86" s="343"/>
      <c r="AD86" s="344"/>
      <c r="AE86" s="344"/>
      <c r="AF86" s="345">
        <f t="shared" si="34"/>
        <v>169</v>
      </c>
      <c r="AG86" s="344"/>
      <c r="AH86" s="344"/>
      <c r="AI86" s="344"/>
      <c r="AJ86" s="345">
        <f t="shared" si="32"/>
        <v>75</v>
      </c>
      <c r="AK86" s="344"/>
    </row>
    <row r="87" spans="1:37 16361:16384" ht="21.95" customHeight="1" x14ac:dyDescent="0.25">
      <c r="A87" s="355"/>
      <c r="B87" s="356"/>
      <c r="C87" s="357"/>
      <c r="D87" s="326">
        <f t="shared" si="29"/>
        <v>157.5</v>
      </c>
      <c r="E87" s="358"/>
      <c r="F87" s="359"/>
      <c r="G87" s="329"/>
      <c r="H87" s="329">
        <f t="shared" si="27"/>
        <v>75.5</v>
      </c>
      <c r="I87" s="330"/>
      <c r="J87" s="361"/>
      <c r="K87" s="362"/>
      <c r="L87" s="332">
        <f t="shared" si="35"/>
        <v>54.5</v>
      </c>
      <c r="M87" s="332"/>
      <c r="N87" s="364"/>
      <c r="O87" s="365"/>
      <c r="P87" s="333">
        <f t="shared" si="36"/>
        <v>86</v>
      </c>
      <c r="Q87" s="366"/>
      <c r="R87" s="367"/>
      <c r="S87" s="368"/>
      <c r="T87" s="336">
        <f t="shared" si="30"/>
        <v>15.5</v>
      </c>
      <c r="U87" s="369"/>
      <c r="V87" s="370"/>
      <c r="W87" s="371"/>
      <c r="X87" s="339">
        <f t="shared" si="31"/>
        <v>187.5</v>
      </c>
      <c r="Y87" s="372"/>
      <c r="Z87" s="373"/>
      <c r="AA87" s="374"/>
      <c r="AB87" s="342">
        <f t="shared" si="33"/>
        <v>209</v>
      </c>
      <c r="AC87" s="375"/>
      <c r="AD87" s="344"/>
      <c r="AE87" s="344"/>
      <c r="AF87" s="345">
        <f t="shared" si="34"/>
        <v>169</v>
      </c>
      <c r="AG87" s="344"/>
      <c r="AH87" s="344"/>
      <c r="AI87" s="344"/>
      <c r="AJ87" s="345">
        <f t="shared" si="32"/>
        <v>75</v>
      </c>
      <c r="AK87" s="344"/>
    </row>
    <row r="88" spans="1:37 16361:16384" ht="21.95" customHeight="1" x14ac:dyDescent="0.25">
      <c r="A88" s="355"/>
      <c r="B88" s="356"/>
      <c r="C88" s="357"/>
      <c r="D88" s="326">
        <f t="shared" si="29"/>
        <v>157.5</v>
      </c>
      <c r="E88" s="358"/>
      <c r="F88" s="359"/>
      <c r="G88" s="329"/>
      <c r="H88" s="329">
        <f t="shared" si="27"/>
        <v>75.5</v>
      </c>
      <c r="I88" s="330"/>
      <c r="J88" s="361"/>
      <c r="K88" s="362"/>
      <c r="L88" s="332">
        <f t="shared" si="35"/>
        <v>54.5</v>
      </c>
      <c r="M88" s="332"/>
      <c r="N88" s="364"/>
      <c r="O88" s="365"/>
      <c r="P88" s="333">
        <f t="shared" si="36"/>
        <v>86</v>
      </c>
      <c r="Q88" s="366"/>
      <c r="R88" s="367"/>
      <c r="S88" s="368"/>
      <c r="T88" s="336">
        <f t="shared" si="30"/>
        <v>15.5</v>
      </c>
      <c r="U88" s="369"/>
      <c r="V88" s="370"/>
      <c r="W88" s="371"/>
      <c r="X88" s="339">
        <f t="shared" si="31"/>
        <v>187.5</v>
      </c>
      <c r="Y88" s="372"/>
      <c r="Z88" s="373"/>
      <c r="AA88" s="374"/>
      <c r="AB88" s="342">
        <f t="shared" si="33"/>
        <v>209</v>
      </c>
      <c r="AC88" s="375"/>
      <c r="AD88" s="344"/>
      <c r="AE88" s="344"/>
      <c r="AF88" s="345">
        <f t="shared" si="34"/>
        <v>169</v>
      </c>
      <c r="AG88" s="344"/>
      <c r="AH88" s="344"/>
      <c r="AI88" s="344"/>
      <c r="AJ88" s="345">
        <f t="shared" si="32"/>
        <v>75</v>
      </c>
      <c r="AK88" s="344"/>
    </row>
    <row r="89" spans="1:37 16361:16384" ht="21.95" customHeight="1" x14ac:dyDescent="0.25">
      <c r="A89" s="355"/>
      <c r="B89" s="356"/>
      <c r="C89" s="357"/>
      <c r="D89" s="326">
        <f t="shared" si="29"/>
        <v>157.5</v>
      </c>
      <c r="E89" s="358"/>
      <c r="F89" s="359"/>
      <c r="G89" s="329"/>
      <c r="H89" s="329">
        <f t="shared" si="27"/>
        <v>75.5</v>
      </c>
      <c r="I89" s="330"/>
      <c r="J89" s="361"/>
      <c r="K89" s="362"/>
      <c r="L89" s="332">
        <f t="shared" ref="L89:L100" si="37">L88+J89-K89</f>
        <v>54.5</v>
      </c>
      <c r="M89" s="332"/>
      <c r="N89" s="364"/>
      <c r="O89" s="365"/>
      <c r="P89" s="333">
        <f t="shared" si="36"/>
        <v>86</v>
      </c>
      <c r="Q89" s="366"/>
      <c r="R89" s="367"/>
      <c r="S89" s="368"/>
      <c r="T89" s="336">
        <f t="shared" si="30"/>
        <v>15.5</v>
      </c>
      <c r="U89" s="369"/>
      <c r="V89" s="370"/>
      <c r="W89" s="371"/>
      <c r="X89" s="339">
        <f t="shared" si="31"/>
        <v>187.5</v>
      </c>
      <c r="Y89" s="372"/>
      <c r="Z89" s="373"/>
      <c r="AA89" s="374"/>
      <c r="AB89" s="342">
        <f t="shared" si="33"/>
        <v>209</v>
      </c>
      <c r="AC89" s="375"/>
      <c r="AD89" s="344"/>
      <c r="AE89" s="344"/>
      <c r="AF89" s="345">
        <f t="shared" si="34"/>
        <v>169</v>
      </c>
      <c r="AG89" s="344"/>
      <c r="AH89" s="344"/>
      <c r="AI89" s="344"/>
      <c r="AJ89" s="345">
        <f t="shared" si="32"/>
        <v>75</v>
      </c>
      <c r="AK89" s="344"/>
    </row>
    <row r="90" spans="1:37 16361:16384" ht="21.95" customHeight="1" x14ac:dyDescent="0.25">
      <c r="A90" s="355"/>
      <c r="B90" s="356"/>
      <c r="C90" s="357"/>
      <c r="D90" s="326">
        <f t="shared" si="29"/>
        <v>157.5</v>
      </c>
      <c r="E90" s="358"/>
      <c r="F90" s="359"/>
      <c r="G90" s="329"/>
      <c r="H90" s="329">
        <f t="shared" si="27"/>
        <v>75.5</v>
      </c>
      <c r="I90" s="330"/>
      <c r="J90" s="361"/>
      <c r="K90" s="362"/>
      <c r="L90" s="332">
        <f t="shared" si="37"/>
        <v>54.5</v>
      </c>
      <c r="M90" s="332"/>
      <c r="N90" s="364"/>
      <c r="O90" s="365"/>
      <c r="P90" s="333">
        <f t="shared" si="36"/>
        <v>86</v>
      </c>
      <c r="Q90" s="366"/>
      <c r="R90" s="367"/>
      <c r="S90" s="368"/>
      <c r="T90" s="336">
        <f t="shared" si="30"/>
        <v>15.5</v>
      </c>
      <c r="U90" s="369"/>
      <c r="V90" s="370"/>
      <c r="W90" s="371"/>
      <c r="X90" s="339">
        <f t="shared" si="31"/>
        <v>187.5</v>
      </c>
      <c r="Y90" s="372"/>
      <c r="Z90" s="373"/>
      <c r="AA90" s="374"/>
      <c r="AB90" s="342">
        <f t="shared" si="33"/>
        <v>209</v>
      </c>
      <c r="AC90" s="375"/>
      <c r="AD90" s="344"/>
      <c r="AE90" s="344"/>
      <c r="AF90" s="345">
        <f t="shared" si="34"/>
        <v>169</v>
      </c>
      <c r="AG90" s="344"/>
      <c r="AH90" s="344"/>
      <c r="AI90" s="344"/>
      <c r="AJ90" s="345">
        <f t="shared" si="32"/>
        <v>75</v>
      </c>
      <c r="AK90" s="344"/>
    </row>
    <row r="91" spans="1:37 16361:16384" ht="21.95" customHeight="1" x14ac:dyDescent="0.25">
      <c r="A91" s="355"/>
      <c r="B91" s="356"/>
      <c r="C91" s="357"/>
      <c r="D91" s="326">
        <f t="shared" si="29"/>
        <v>157.5</v>
      </c>
      <c r="E91" s="358"/>
      <c r="F91" s="359"/>
      <c r="G91" s="329"/>
      <c r="H91" s="329">
        <f t="shared" si="27"/>
        <v>75.5</v>
      </c>
      <c r="I91" s="330"/>
      <c r="J91" s="361"/>
      <c r="K91" s="362"/>
      <c r="L91" s="332">
        <f t="shared" si="37"/>
        <v>54.5</v>
      </c>
      <c r="M91" s="332"/>
      <c r="N91" s="364"/>
      <c r="O91" s="365"/>
      <c r="P91" s="333">
        <f t="shared" si="36"/>
        <v>86</v>
      </c>
      <c r="Q91" s="366"/>
      <c r="R91" s="367"/>
      <c r="S91" s="368"/>
      <c r="T91" s="336">
        <f t="shared" si="30"/>
        <v>15.5</v>
      </c>
      <c r="U91" s="369"/>
      <c r="V91" s="370"/>
      <c r="W91" s="371"/>
      <c r="X91" s="339">
        <f t="shared" si="31"/>
        <v>187.5</v>
      </c>
      <c r="Y91" s="372"/>
      <c r="Z91" s="373"/>
      <c r="AA91" s="374"/>
      <c r="AB91" s="342">
        <f t="shared" si="33"/>
        <v>209</v>
      </c>
      <c r="AC91" s="375"/>
      <c r="AD91" s="344"/>
      <c r="AE91" s="344"/>
      <c r="AF91" s="345">
        <f t="shared" si="34"/>
        <v>169</v>
      </c>
      <c r="AG91" s="344"/>
      <c r="AH91" s="344"/>
      <c r="AI91" s="344"/>
      <c r="AJ91" s="345">
        <f t="shared" si="32"/>
        <v>75</v>
      </c>
      <c r="AK91" s="344"/>
    </row>
    <row r="92" spans="1:37 16361:16384" ht="21.95" customHeight="1" x14ac:dyDescent="0.25">
      <c r="A92" s="355"/>
      <c r="B92" s="356"/>
      <c r="C92" s="357"/>
      <c r="D92" s="326">
        <f t="shared" si="29"/>
        <v>157.5</v>
      </c>
      <c r="E92" s="358"/>
      <c r="F92" s="359"/>
      <c r="G92" s="329"/>
      <c r="H92" s="329">
        <f t="shared" si="27"/>
        <v>75.5</v>
      </c>
      <c r="I92" s="330"/>
      <c r="J92" s="361"/>
      <c r="K92" s="362"/>
      <c r="L92" s="332">
        <f t="shared" si="37"/>
        <v>54.5</v>
      </c>
      <c r="M92" s="332"/>
      <c r="N92" s="364"/>
      <c r="O92" s="365"/>
      <c r="P92" s="333">
        <f t="shared" si="36"/>
        <v>86</v>
      </c>
      <c r="Q92" s="366"/>
      <c r="R92" s="367"/>
      <c r="S92" s="368"/>
      <c r="T92" s="336">
        <f t="shared" si="30"/>
        <v>15.5</v>
      </c>
      <c r="U92" s="369"/>
      <c r="V92" s="370"/>
      <c r="W92" s="371"/>
      <c r="X92" s="339">
        <f t="shared" si="31"/>
        <v>187.5</v>
      </c>
      <c r="Y92" s="372"/>
      <c r="Z92" s="373"/>
      <c r="AA92" s="374"/>
      <c r="AB92" s="342">
        <f t="shared" si="33"/>
        <v>209</v>
      </c>
      <c r="AC92" s="375"/>
      <c r="AD92" s="344"/>
      <c r="AE92" s="344"/>
      <c r="AF92" s="345">
        <f t="shared" si="34"/>
        <v>169</v>
      </c>
      <c r="AG92" s="344"/>
      <c r="AH92" s="344"/>
      <c r="AI92" s="344"/>
      <c r="AJ92" s="345">
        <f t="shared" si="32"/>
        <v>75</v>
      </c>
      <c r="AK92" s="344"/>
    </row>
    <row r="93" spans="1:37 16361:16384" ht="21.95" customHeight="1" x14ac:dyDescent="0.25">
      <c r="A93" s="355"/>
      <c r="B93" s="356"/>
      <c r="C93" s="357"/>
      <c r="D93" s="326">
        <f t="shared" si="29"/>
        <v>157.5</v>
      </c>
      <c r="E93" s="358"/>
      <c r="F93" s="359"/>
      <c r="G93" s="329"/>
      <c r="H93" s="329">
        <f t="shared" si="27"/>
        <v>75.5</v>
      </c>
      <c r="I93" s="360"/>
      <c r="J93" s="361"/>
      <c r="K93" s="362"/>
      <c r="L93" s="332">
        <f t="shared" si="37"/>
        <v>54.5</v>
      </c>
      <c r="M93" s="332"/>
      <c r="N93" s="364"/>
      <c r="O93" s="365"/>
      <c r="P93" s="333">
        <f t="shared" si="36"/>
        <v>86</v>
      </c>
      <c r="Q93" s="366"/>
      <c r="R93" s="367"/>
      <c r="S93" s="368"/>
      <c r="T93" s="336">
        <f t="shared" si="30"/>
        <v>15.5</v>
      </c>
      <c r="U93" s="369"/>
      <c r="V93" s="370"/>
      <c r="W93" s="371"/>
      <c r="X93" s="339">
        <f t="shared" si="31"/>
        <v>187.5</v>
      </c>
      <c r="Y93" s="372"/>
      <c r="Z93" s="373"/>
      <c r="AA93" s="374"/>
      <c r="AB93" s="342">
        <f t="shared" si="33"/>
        <v>209</v>
      </c>
      <c r="AC93" s="375"/>
      <c r="AD93" s="344"/>
      <c r="AE93" s="344"/>
      <c r="AF93" s="345">
        <f t="shared" si="34"/>
        <v>169</v>
      </c>
      <c r="AG93" s="344"/>
      <c r="AH93" s="344"/>
      <c r="AI93" s="344"/>
      <c r="AJ93" s="345">
        <f t="shared" si="32"/>
        <v>75</v>
      </c>
      <c r="AK93" s="344"/>
    </row>
    <row r="94" spans="1:37 16361:16384" ht="21.95" customHeight="1" thickBot="1" x14ac:dyDescent="0.3">
      <c r="A94" s="355"/>
      <c r="B94" s="356"/>
      <c r="C94" s="357"/>
      <c r="D94" s="326">
        <f t="shared" si="29"/>
        <v>157.5</v>
      </c>
      <c r="E94" s="358"/>
      <c r="F94" s="359"/>
      <c r="G94" s="329"/>
      <c r="H94" s="329">
        <f t="shared" si="27"/>
        <v>75.5</v>
      </c>
      <c r="I94" s="360"/>
      <c r="J94" s="361"/>
      <c r="K94" s="362"/>
      <c r="L94" s="332">
        <f t="shared" si="37"/>
        <v>54.5</v>
      </c>
      <c r="M94" s="332"/>
      <c r="N94" s="364"/>
      <c r="O94" s="365"/>
      <c r="P94" s="333">
        <f t="shared" si="36"/>
        <v>86</v>
      </c>
      <c r="Q94" s="366"/>
      <c r="R94" s="367"/>
      <c r="S94" s="368"/>
      <c r="T94" s="336">
        <f t="shared" si="30"/>
        <v>15.5</v>
      </c>
      <c r="U94" s="369"/>
      <c r="V94" s="370"/>
      <c r="W94" s="371"/>
      <c r="X94" s="339">
        <f t="shared" si="31"/>
        <v>187.5</v>
      </c>
      <c r="Y94" s="372"/>
      <c r="Z94" s="373"/>
      <c r="AA94" s="374"/>
      <c r="AB94" s="342">
        <f t="shared" si="33"/>
        <v>209</v>
      </c>
      <c r="AC94" s="375"/>
      <c r="AD94" s="344"/>
      <c r="AE94" s="344"/>
      <c r="AF94" s="345">
        <f t="shared" si="34"/>
        <v>169</v>
      </c>
      <c r="AG94" s="344"/>
      <c r="AH94" s="344"/>
      <c r="AI94" s="344"/>
      <c r="AJ94" s="345">
        <f t="shared" si="32"/>
        <v>75</v>
      </c>
      <c r="AK94" s="344"/>
      <c r="XEG94" s="401"/>
      <c r="XEH94" s="401"/>
      <c r="XEI94" s="401"/>
      <c r="XEJ94" s="401"/>
      <c r="XEK94" s="401"/>
      <c r="XEL94" s="401"/>
      <c r="XEM94" s="401"/>
      <c r="XEN94" s="401"/>
      <c r="XEO94" s="401"/>
      <c r="XEP94" s="401"/>
      <c r="XEQ94" s="401"/>
      <c r="XER94" s="401"/>
      <c r="XES94" s="401"/>
      <c r="XET94" s="401"/>
      <c r="XEU94" s="401"/>
      <c r="XEV94" s="401"/>
      <c r="XEW94" s="401"/>
      <c r="XEX94" s="401"/>
      <c r="XEY94" s="401"/>
      <c r="XEZ94" s="401"/>
      <c r="XFA94" s="401"/>
      <c r="XFB94" s="401"/>
      <c r="XFC94" s="401"/>
      <c r="XFD94" s="401"/>
    </row>
    <row r="95" spans="1:37 16361:16384" ht="21.95" customHeight="1" thickTop="1" x14ac:dyDescent="0.25">
      <c r="A95" s="355"/>
      <c r="B95" s="356"/>
      <c r="C95" s="357"/>
      <c r="D95" s="326">
        <f t="shared" si="29"/>
        <v>157.5</v>
      </c>
      <c r="E95" s="358"/>
      <c r="F95" s="359"/>
      <c r="G95" s="329"/>
      <c r="H95" s="329">
        <f t="shared" si="27"/>
        <v>75.5</v>
      </c>
      <c r="I95" s="360"/>
      <c r="J95" s="361"/>
      <c r="K95" s="362"/>
      <c r="L95" s="332">
        <f t="shared" si="37"/>
        <v>54.5</v>
      </c>
      <c r="M95" s="332"/>
      <c r="N95" s="364"/>
      <c r="O95" s="365"/>
      <c r="P95" s="333">
        <f t="shared" si="36"/>
        <v>86</v>
      </c>
      <c r="Q95" s="366"/>
      <c r="R95" s="367"/>
      <c r="S95" s="368"/>
      <c r="T95" s="336">
        <f t="shared" si="30"/>
        <v>15.5</v>
      </c>
      <c r="U95" s="369"/>
      <c r="V95" s="370"/>
      <c r="W95" s="371"/>
      <c r="X95" s="339">
        <f t="shared" si="31"/>
        <v>187.5</v>
      </c>
      <c r="Y95" s="372"/>
      <c r="Z95" s="373"/>
      <c r="AA95" s="374"/>
      <c r="AB95" s="342">
        <f t="shared" si="33"/>
        <v>209</v>
      </c>
      <c r="AC95" s="375"/>
      <c r="AD95" s="344"/>
      <c r="AE95" s="344"/>
      <c r="AF95" s="345">
        <f t="shared" si="34"/>
        <v>169</v>
      </c>
      <c r="AG95" s="344"/>
      <c r="AH95" s="344"/>
      <c r="AI95" s="344"/>
      <c r="AJ95" s="345">
        <f t="shared" si="32"/>
        <v>75</v>
      </c>
      <c r="AK95" s="344"/>
      <c r="XEG95" s="402"/>
      <c r="XEH95" s="402"/>
      <c r="XEI95" s="402"/>
      <c r="XEJ95" s="402"/>
      <c r="XEK95" s="402"/>
      <c r="XEL95" s="402"/>
      <c r="XEM95" s="402"/>
      <c r="XEN95" s="402"/>
      <c r="XEO95" s="402"/>
      <c r="XEP95" s="402"/>
      <c r="XEQ95" s="402"/>
      <c r="XER95" s="402"/>
      <c r="XES95" s="402"/>
      <c r="XET95" s="402"/>
      <c r="XEU95" s="402"/>
      <c r="XEV95" s="402"/>
      <c r="XEW95" s="402"/>
      <c r="XEX95" s="402"/>
      <c r="XEY95" s="402"/>
      <c r="XEZ95" s="402"/>
      <c r="XFA95" s="402"/>
      <c r="XFB95" s="402"/>
      <c r="XFC95" s="402"/>
      <c r="XFD95" s="402"/>
    </row>
    <row r="96" spans="1:37 16361:16384" ht="21.95" customHeight="1" x14ac:dyDescent="0.25">
      <c r="A96" s="355"/>
      <c r="B96" s="356"/>
      <c r="C96" s="357"/>
      <c r="D96" s="326">
        <f t="shared" si="29"/>
        <v>157.5</v>
      </c>
      <c r="E96" s="358"/>
      <c r="F96" s="359"/>
      <c r="G96" s="329"/>
      <c r="H96" s="329">
        <f t="shared" si="27"/>
        <v>75.5</v>
      </c>
      <c r="I96" s="360"/>
      <c r="J96" s="361"/>
      <c r="K96" s="362"/>
      <c r="L96" s="332">
        <f t="shared" si="37"/>
        <v>54.5</v>
      </c>
      <c r="M96" s="332"/>
      <c r="N96" s="364"/>
      <c r="O96" s="365"/>
      <c r="P96" s="333">
        <f t="shared" si="36"/>
        <v>86</v>
      </c>
      <c r="Q96" s="366"/>
      <c r="R96" s="367"/>
      <c r="S96" s="368"/>
      <c r="T96" s="336">
        <f t="shared" ref="T96:T100" si="38">T95+R96-S96</f>
        <v>15.5</v>
      </c>
      <c r="U96" s="369"/>
      <c r="V96" s="370"/>
      <c r="W96" s="371"/>
      <c r="X96" s="339">
        <f t="shared" si="31"/>
        <v>187.5</v>
      </c>
      <c r="Y96" s="372"/>
      <c r="Z96" s="373"/>
      <c r="AA96" s="374"/>
      <c r="AB96" s="342">
        <f t="shared" si="33"/>
        <v>209</v>
      </c>
      <c r="AC96" s="375"/>
      <c r="AD96" s="344"/>
      <c r="AE96" s="344"/>
      <c r="AF96" s="345">
        <f t="shared" si="34"/>
        <v>169</v>
      </c>
      <c r="AG96" s="344"/>
      <c r="AH96" s="344"/>
      <c r="AI96" s="344"/>
      <c r="AJ96" s="345">
        <f t="shared" ref="AJ96:AJ100" si="39">AJ95+AH96-AI96</f>
        <v>75</v>
      </c>
      <c r="AK96" s="344"/>
      <c r="XEG96" s="403"/>
      <c r="XEH96" s="403"/>
      <c r="XEI96" s="403"/>
      <c r="XEJ96" s="403"/>
      <c r="XEK96" s="403"/>
      <c r="XEL96" s="403"/>
      <c r="XEM96" s="403"/>
      <c r="XEN96" s="403"/>
      <c r="XEO96" s="403"/>
      <c r="XEP96" s="403"/>
      <c r="XEQ96" s="403"/>
      <c r="XER96" s="403"/>
      <c r="XES96" s="403"/>
      <c r="XET96" s="403"/>
      <c r="XEU96" s="403"/>
      <c r="XEV96" s="403"/>
      <c r="XEW96" s="403"/>
      <c r="XEX96" s="403"/>
      <c r="XEY96" s="403"/>
      <c r="XEZ96" s="403"/>
      <c r="XFA96" s="403"/>
      <c r="XFB96" s="403"/>
      <c r="XFC96" s="403"/>
      <c r="XFD96" s="403"/>
    </row>
    <row r="97" spans="1:16384" ht="21.95" customHeight="1" thickBot="1" x14ac:dyDescent="0.3">
      <c r="A97" s="355"/>
      <c r="B97" s="356"/>
      <c r="C97" s="357"/>
      <c r="D97" s="326">
        <f t="shared" si="29"/>
        <v>157.5</v>
      </c>
      <c r="E97" s="358"/>
      <c r="F97" s="359"/>
      <c r="G97" s="329"/>
      <c r="H97" s="329">
        <f t="shared" si="27"/>
        <v>75.5</v>
      </c>
      <c r="I97" s="360"/>
      <c r="J97" s="361"/>
      <c r="K97" s="362"/>
      <c r="L97" s="332">
        <f t="shared" si="37"/>
        <v>54.5</v>
      </c>
      <c r="M97" s="332"/>
      <c r="N97" s="364"/>
      <c r="O97" s="365"/>
      <c r="P97" s="333">
        <f t="shared" si="36"/>
        <v>86</v>
      </c>
      <c r="Q97" s="366"/>
      <c r="R97" s="367"/>
      <c r="S97" s="368"/>
      <c r="T97" s="336">
        <f t="shared" si="38"/>
        <v>15.5</v>
      </c>
      <c r="U97" s="369"/>
      <c r="V97" s="370"/>
      <c r="W97" s="371"/>
      <c r="X97" s="339">
        <f t="shared" ref="X97:X100" si="40">X96+V97-W97</f>
        <v>187.5</v>
      </c>
      <c r="Y97" s="372"/>
      <c r="Z97" s="373"/>
      <c r="AA97" s="374"/>
      <c r="AB97" s="342">
        <f t="shared" si="33"/>
        <v>209</v>
      </c>
      <c r="AC97" s="375"/>
      <c r="AD97" s="344"/>
      <c r="AE97" s="344"/>
      <c r="AF97" s="345">
        <f t="shared" si="34"/>
        <v>169</v>
      </c>
      <c r="AG97" s="344"/>
      <c r="AH97" s="344"/>
      <c r="AI97" s="344"/>
      <c r="AJ97" s="345">
        <f t="shared" si="39"/>
        <v>75</v>
      </c>
      <c r="AK97" s="344"/>
      <c r="AL97" s="401"/>
      <c r="AM97" s="401"/>
      <c r="AN97" s="401"/>
      <c r="AO97" s="401"/>
      <c r="AP97" s="401"/>
      <c r="AQ97" s="401"/>
      <c r="AR97" s="401"/>
      <c r="AS97" s="401"/>
      <c r="AT97" s="401"/>
      <c r="AU97" s="401"/>
      <c r="AV97" s="401"/>
      <c r="AW97" s="401"/>
      <c r="AX97" s="401"/>
      <c r="AY97" s="401"/>
      <c r="AZ97" s="401"/>
      <c r="BA97" s="401"/>
      <c r="BB97" s="401"/>
      <c r="BC97" s="401"/>
      <c r="BD97" s="401"/>
      <c r="BE97" s="401"/>
      <c r="BF97" s="401"/>
      <c r="BG97" s="401"/>
      <c r="BH97" s="401"/>
      <c r="BI97" s="401"/>
      <c r="BJ97" s="401"/>
      <c r="BK97" s="401"/>
      <c r="BL97" s="401"/>
      <c r="BM97" s="401"/>
      <c r="BN97" s="401"/>
      <c r="BO97" s="401"/>
      <c r="BP97" s="401"/>
      <c r="BQ97" s="401"/>
      <c r="BR97" s="401"/>
      <c r="BS97" s="401"/>
      <c r="BT97" s="401"/>
      <c r="BU97" s="401"/>
      <c r="BV97" s="401"/>
      <c r="BW97" s="401"/>
      <c r="BX97" s="401"/>
      <c r="BY97" s="401"/>
      <c r="BZ97" s="401"/>
      <c r="CA97" s="401"/>
      <c r="CB97" s="401"/>
      <c r="CC97" s="401"/>
      <c r="CD97" s="401"/>
      <c r="CE97" s="401"/>
      <c r="CF97" s="401"/>
      <c r="CG97" s="401"/>
      <c r="CH97" s="401"/>
      <c r="CI97" s="401"/>
      <c r="CJ97" s="401"/>
      <c r="CK97" s="401"/>
      <c r="CL97" s="401"/>
      <c r="CM97" s="401"/>
      <c r="CN97" s="401"/>
      <c r="CO97" s="401"/>
      <c r="CP97" s="401"/>
      <c r="CQ97" s="401"/>
      <c r="CR97" s="401"/>
      <c r="CS97" s="401"/>
      <c r="CT97" s="401"/>
      <c r="CU97" s="401"/>
      <c r="CV97" s="401"/>
      <c r="CW97" s="401"/>
      <c r="CX97" s="401"/>
      <c r="CY97" s="401"/>
      <c r="CZ97" s="401"/>
      <c r="DA97" s="401"/>
      <c r="DB97" s="401"/>
      <c r="DC97" s="401"/>
      <c r="DD97" s="401"/>
      <c r="DE97" s="401"/>
      <c r="DF97" s="401"/>
      <c r="DG97" s="401"/>
      <c r="DH97" s="401"/>
      <c r="DI97" s="401"/>
      <c r="DJ97" s="401"/>
      <c r="DK97" s="401"/>
      <c r="DL97" s="401"/>
      <c r="DM97" s="401"/>
      <c r="DN97" s="401"/>
      <c r="DO97" s="401"/>
      <c r="DP97" s="401"/>
      <c r="DQ97" s="401"/>
      <c r="DR97" s="401"/>
      <c r="DS97" s="401"/>
      <c r="DT97" s="401"/>
      <c r="DU97" s="401"/>
      <c r="DV97" s="401"/>
      <c r="DW97" s="401"/>
      <c r="DX97" s="401"/>
      <c r="DY97" s="401"/>
      <c r="DZ97" s="401"/>
      <c r="EA97" s="401"/>
      <c r="EB97" s="401"/>
      <c r="EC97" s="401"/>
      <c r="ED97" s="401"/>
      <c r="EE97" s="401"/>
      <c r="EF97" s="401"/>
      <c r="EG97" s="401"/>
      <c r="EH97" s="401"/>
      <c r="EI97" s="401"/>
      <c r="EJ97" s="401"/>
      <c r="EK97" s="401"/>
      <c r="EL97" s="401"/>
      <c r="EM97" s="401"/>
      <c r="EN97" s="401"/>
      <c r="EO97" s="401"/>
      <c r="EP97" s="401"/>
      <c r="EQ97" s="401"/>
      <c r="ER97" s="401"/>
      <c r="ES97" s="401"/>
      <c r="ET97" s="401"/>
      <c r="EU97" s="401"/>
      <c r="EV97" s="401"/>
      <c r="EW97" s="401"/>
      <c r="EX97" s="401"/>
      <c r="EY97" s="401"/>
      <c r="EZ97" s="401"/>
      <c r="FA97" s="401"/>
      <c r="FB97" s="401"/>
      <c r="FC97" s="401"/>
      <c r="FD97" s="401"/>
      <c r="FE97" s="401"/>
      <c r="FF97" s="401"/>
      <c r="FG97" s="401"/>
      <c r="FH97" s="401"/>
      <c r="FI97" s="401"/>
      <c r="FJ97" s="401"/>
      <c r="FK97" s="401"/>
      <c r="FL97" s="401"/>
      <c r="FM97" s="401"/>
      <c r="FN97" s="401"/>
      <c r="FO97" s="401"/>
      <c r="FP97" s="401"/>
      <c r="FQ97" s="401"/>
      <c r="FR97" s="401"/>
      <c r="FS97" s="401"/>
      <c r="FT97" s="401"/>
      <c r="FU97" s="401"/>
      <c r="FV97" s="401"/>
      <c r="FW97" s="401"/>
      <c r="FX97" s="401"/>
      <c r="FY97" s="401"/>
      <c r="FZ97" s="401"/>
      <c r="GA97" s="401"/>
      <c r="GB97" s="401"/>
      <c r="GC97" s="401"/>
      <c r="GD97" s="401"/>
      <c r="GE97" s="401"/>
      <c r="GF97" s="401"/>
      <c r="GG97" s="401"/>
      <c r="GH97" s="401"/>
      <c r="GI97" s="401"/>
      <c r="GJ97" s="401"/>
      <c r="GK97" s="401"/>
      <c r="GL97" s="401"/>
      <c r="GM97" s="401"/>
      <c r="GN97" s="401"/>
      <c r="GO97" s="401"/>
      <c r="GP97" s="401"/>
      <c r="GQ97" s="401"/>
      <c r="GR97" s="401"/>
      <c r="GS97" s="401"/>
      <c r="GT97" s="401"/>
      <c r="GU97" s="401"/>
      <c r="GV97" s="401"/>
      <c r="GW97" s="401"/>
      <c r="GX97" s="401"/>
      <c r="GY97" s="401"/>
      <c r="GZ97" s="401"/>
      <c r="HA97" s="401"/>
      <c r="HB97" s="401"/>
      <c r="HC97" s="401"/>
      <c r="HD97" s="401"/>
      <c r="HE97" s="401"/>
      <c r="HF97" s="401"/>
      <c r="HG97" s="401"/>
      <c r="HH97" s="401"/>
      <c r="HI97" s="401"/>
      <c r="HJ97" s="401"/>
      <c r="HK97" s="401"/>
      <c r="HL97" s="401"/>
      <c r="HM97" s="401"/>
      <c r="HN97" s="401"/>
      <c r="HO97" s="401"/>
      <c r="HP97" s="401"/>
      <c r="HQ97" s="401"/>
      <c r="HR97" s="401"/>
      <c r="HS97" s="401"/>
      <c r="HT97" s="401"/>
      <c r="HU97" s="401"/>
      <c r="HV97" s="401"/>
      <c r="HW97" s="401"/>
      <c r="HX97" s="401"/>
      <c r="HY97" s="401"/>
      <c r="HZ97" s="401"/>
      <c r="IA97" s="401"/>
      <c r="IB97" s="401"/>
      <c r="IC97" s="401"/>
      <c r="ID97" s="401"/>
      <c r="IE97" s="401"/>
      <c r="IF97" s="401"/>
      <c r="IG97" s="401"/>
      <c r="IH97" s="401"/>
      <c r="II97" s="401"/>
      <c r="IJ97" s="401"/>
      <c r="IK97" s="401"/>
      <c r="IL97" s="401"/>
      <c r="IM97" s="401"/>
      <c r="IN97" s="401"/>
      <c r="IO97" s="401"/>
      <c r="IP97" s="401"/>
      <c r="IQ97" s="401"/>
      <c r="IR97" s="401"/>
      <c r="IS97" s="401"/>
      <c r="IT97" s="401"/>
      <c r="IU97" s="401"/>
      <c r="IV97" s="401"/>
      <c r="IW97" s="401"/>
      <c r="IX97" s="401"/>
      <c r="IY97" s="401"/>
      <c r="IZ97" s="401"/>
      <c r="JA97" s="401"/>
      <c r="JB97" s="401"/>
      <c r="JC97" s="401"/>
      <c r="JD97" s="401"/>
      <c r="JE97" s="401"/>
      <c r="JF97" s="401"/>
      <c r="JG97" s="401"/>
      <c r="JH97" s="401"/>
      <c r="JI97" s="401"/>
      <c r="JJ97" s="401"/>
      <c r="JK97" s="401"/>
      <c r="JL97" s="401"/>
      <c r="JM97" s="401"/>
      <c r="JN97" s="401"/>
      <c r="JO97" s="401"/>
      <c r="JP97" s="401"/>
      <c r="JQ97" s="401"/>
      <c r="JR97" s="401"/>
      <c r="JS97" s="401"/>
      <c r="JT97" s="401"/>
      <c r="JU97" s="401"/>
      <c r="JV97" s="401"/>
      <c r="JW97" s="401"/>
      <c r="JX97" s="401"/>
      <c r="JY97" s="401"/>
      <c r="JZ97" s="401"/>
      <c r="KA97" s="401"/>
      <c r="KB97" s="401"/>
      <c r="KC97" s="401"/>
      <c r="KD97" s="401"/>
      <c r="KE97" s="401"/>
      <c r="KF97" s="401"/>
      <c r="KG97" s="401"/>
      <c r="KH97" s="401"/>
      <c r="KI97" s="401"/>
      <c r="KJ97" s="401"/>
      <c r="KK97" s="401"/>
      <c r="KL97" s="401"/>
      <c r="KM97" s="401"/>
      <c r="KN97" s="401"/>
      <c r="KO97" s="401"/>
      <c r="KP97" s="401"/>
      <c r="KQ97" s="401"/>
      <c r="KR97" s="401"/>
      <c r="KS97" s="401"/>
      <c r="KT97" s="401"/>
      <c r="KU97" s="401"/>
      <c r="KV97" s="401"/>
      <c r="KW97" s="401"/>
      <c r="KX97" s="401"/>
      <c r="KY97" s="401"/>
      <c r="KZ97" s="401"/>
      <c r="LA97" s="401"/>
      <c r="LB97" s="401"/>
      <c r="LC97" s="401"/>
      <c r="LD97" s="401"/>
      <c r="LE97" s="401"/>
      <c r="LF97" s="401"/>
      <c r="LG97" s="401"/>
      <c r="LH97" s="401"/>
      <c r="LI97" s="401"/>
      <c r="LJ97" s="401"/>
      <c r="LK97" s="401"/>
      <c r="LL97" s="401"/>
      <c r="LM97" s="401"/>
      <c r="LN97" s="401"/>
      <c r="LO97" s="401"/>
      <c r="LP97" s="401"/>
      <c r="LQ97" s="401"/>
      <c r="LR97" s="401"/>
      <c r="LS97" s="401"/>
      <c r="LT97" s="401"/>
      <c r="LU97" s="401"/>
      <c r="LV97" s="401"/>
      <c r="LW97" s="401"/>
      <c r="LX97" s="401"/>
      <c r="LY97" s="401"/>
      <c r="LZ97" s="401"/>
      <c r="MA97" s="401"/>
      <c r="MB97" s="401"/>
      <c r="MC97" s="401"/>
      <c r="MD97" s="401"/>
      <c r="ME97" s="401"/>
      <c r="MF97" s="401"/>
      <c r="MG97" s="401"/>
      <c r="MH97" s="401"/>
      <c r="MI97" s="401"/>
      <c r="MJ97" s="401"/>
      <c r="MK97" s="401"/>
      <c r="ML97" s="401"/>
      <c r="MM97" s="401"/>
      <c r="MN97" s="401"/>
      <c r="MO97" s="401"/>
      <c r="MP97" s="401"/>
      <c r="MQ97" s="401"/>
      <c r="MR97" s="401"/>
      <c r="MS97" s="401"/>
      <c r="MT97" s="401"/>
      <c r="MU97" s="401"/>
      <c r="MV97" s="401"/>
      <c r="MW97" s="401"/>
      <c r="MX97" s="401"/>
      <c r="MY97" s="401"/>
      <c r="MZ97" s="401"/>
      <c r="NA97" s="401"/>
      <c r="NB97" s="401"/>
      <c r="NC97" s="401"/>
      <c r="ND97" s="401"/>
      <c r="NE97" s="401"/>
      <c r="NF97" s="401"/>
      <c r="NG97" s="401"/>
      <c r="NH97" s="401"/>
      <c r="NI97" s="401"/>
      <c r="NJ97" s="401"/>
      <c r="NK97" s="401"/>
      <c r="NL97" s="401"/>
      <c r="NM97" s="401"/>
      <c r="NN97" s="401"/>
      <c r="NO97" s="401"/>
      <c r="NP97" s="401"/>
      <c r="NQ97" s="401"/>
      <c r="NR97" s="401"/>
      <c r="NS97" s="401"/>
      <c r="NT97" s="401"/>
      <c r="NU97" s="401"/>
      <c r="NV97" s="401"/>
      <c r="NW97" s="401"/>
      <c r="NX97" s="401"/>
      <c r="NY97" s="401"/>
      <c r="NZ97" s="401"/>
      <c r="OA97" s="401"/>
      <c r="OB97" s="401"/>
      <c r="OC97" s="401"/>
      <c r="OD97" s="401"/>
      <c r="OE97" s="401"/>
      <c r="OF97" s="401"/>
      <c r="OG97" s="401"/>
      <c r="OH97" s="401"/>
      <c r="OI97" s="401"/>
      <c r="OJ97" s="401"/>
      <c r="OK97" s="401"/>
      <c r="OL97" s="401"/>
      <c r="OM97" s="401"/>
      <c r="ON97" s="401"/>
      <c r="OO97" s="401"/>
      <c r="OP97" s="401"/>
      <c r="OQ97" s="401"/>
      <c r="OR97" s="401"/>
      <c r="OS97" s="401"/>
      <c r="OT97" s="401"/>
      <c r="OU97" s="401"/>
      <c r="OV97" s="401"/>
      <c r="OW97" s="401"/>
      <c r="OX97" s="401"/>
      <c r="OY97" s="401"/>
      <c r="OZ97" s="401"/>
      <c r="PA97" s="401"/>
      <c r="PB97" s="401"/>
      <c r="PC97" s="401"/>
      <c r="PD97" s="401"/>
      <c r="PE97" s="401"/>
      <c r="PF97" s="401"/>
      <c r="PG97" s="401"/>
      <c r="PH97" s="401"/>
      <c r="PI97" s="401"/>
      <c r="PJ97" s="401"/>
      <c r="PK97" s="401"/>
      <c r="PL97" s="401"/>
      <c r="PM97" s="401"/>
      <c r="PN97" s="401"/>
      <c r="PO97" s="401"/>
      <c r="PP97" s="401"/>
      <c r="PQ97" s="401"/>
      <c r="PR97" s="401"/>
      <c r="PS97" s="401"/>
      <c r="PT97" s="401"/>
      <c r="PU97" s="401"/>
      <c r="PV97" s="401"/>
      <c r="PW97" s="401"/>
      <c r="PX97" s="401"/>
      <c r="PY97" s="401"/>
      <c r="PZ97" s="401"/>
      <c r="QA97" s="401"/>
      <c r="QB97" s="401"/>
      <c r="QC97" s="401"/>
      <c r="QD97" s="401"/>
      <c r="QE97" s="401"/>
      <c r="QF97" s="401"/>
      <c r="QG97" s="401"/>
      <c r="QH97" s="401"/>
      <c r="QI97" s="401"/>
      <c r="QJ97" s="401"/>
      <c r="QK97" s="401"/>
      <c r="QL97" s="401"/>
      <c r="QM97" s="401"/>
      <c r="QN97" s="401"/>
      <c r="QO97" s="401"/>
      <c r="QP97" s="401"/>
      <c r="QQ97" s="401"/>
      <c r="QR97" s="401"/>
      <c r="QS97" s="401"/>
      <c r="QT97" s="401"/>
      <c r="QU97" s="401"/>
      <c r="QV97" s="401"/>
      <c r="QW97" s="401"/>
      <c r="QX97" s="401"/>
      <c r="QY97" s="401"/>
      <c r="QZ97" s="401"/>
      <c r="RA97" s="401"/>
      <c r="RB97" s="401"/>
      <c r="RC97" s="401"/>
      <c r="RD97" s="401"/>
      <c r="RE97" s="401"/>
      <c r="RF97" s="401"/>
      <c r="RG97" s="401"/>
      <c r="RH97" s="401"/>
      <c r="RI97" s="401"/>
      <c r="RJ97" s="401"/>
      <c r="RK97" s="401"/>
      <c r="RL97" s="401"/>
      <c r="RM97" s="401"/>
      <c r="RN97" s="401"/>
      <c r="RO97" s="401"/>
      <c r="RP97" s="401"/>
      <c r="RQ97" s="401"/>
      <c r="RR97" s="401"/>
      <c r="RS97" s="401"/>
      <c r="RT97" s="401"/>
      <c r="RU97" s="401"/>
      <c r="RV97" s="401"/>
      <c r="RW97" s="401"/>
      <c r="RX97" s="401"/>
      <c r="RY97" s="401"/>
      <c r="RZ97" s="401"/>
      <c r="SA97" s="401"/>
      <c r="SB97" s="401"/>
      <c r="SC97" s="401"/>
      <c r="SD97" s="401"/>
      <c r="SE97" s="401"/>
      <c r="SF97" s="401"/>
      <c r="SG97" s="401"/>
      <c r="SH97" s="401"/>
      <c r="SI97" s="401"/>
      <c r="SJ97" s="401"/>
      <c r="SK97" s="401"/>
      <c r="SL97" s="401"/>
      <c r="SM97" s="401"/>
      <c r="SN97" s="401"/>
      <c r="SO97" s="401"/>
      <c r="SP97" s="401"/>
      <c r="SQ97" s="401"/>
      <c r="SR97" s="401"/>
      <c r="SS97" s="401"/>
      <c r="ST97" s="401"/>
      <c r="SU97" s="401"/>
      <c r="SV97" s="401"/>
      <c r="SW97" s="401"/>
      <c r="SX97" s="401"/>
      <c r="SY97" s="401"/>
      <c r="SZ97" s="401"/>
      <c r="TA97" s="401"/>
      <c r="TB97" s="401"/>
      <c r="TC97" s="401"/>
      <c r="TD97" s="401"/>
      <c r="TE97" s="401"/>
      <c r="TF97" s="401"/>
      <c r="TG97" s="401"/>
      <c r="TH97" s="401"/>
      <c r="TI97" s="401"/>
      <c r="TJ97" s="401"/>
      <c r="TK97" s="401"/>
      <c r="TL97" s="401"/>
      <c r="TM97" s="401"/>
      <c r="TN97" s="401"/>
      <c r="TO97" s="401"/>
      <c r="TP97" s="401"/>
      <c r="TQ97" s="401"/>
      <c r="TR97" s="401"/>
      <c r="TS97" s="401"/>
      <c r="TT97" s="401"/>
      <c r="TU97" s="401"/>
      <c r="TV97" s="401"/>
      <c r="TW97" s="401"/>
      <c r="TX97" s="401"/>
      <c r="TY97" s="401"/>
      <c r="TZ97" s="401"/>
      <c r="UA97" s="401"/>
      <c r="UB97" s="401"/>
      <c r="UC97" s="401"/>
      <c r="UD97" s="401"/>
      <c r="UE97" s="401"/>
      <c r="UF97" s="401"/>
      <c r="UG97" s="401"/>
      <c r="UH97" s="401"/>
      <c r="UI97" s="401"/>
      <c r="UJ97" s="401"/>
      <c r="UK97" s="401"/>
      <c r="UL97" s="401"/>
      <c r="UM97" s="401"/>
      <c r="UN97" s="401"/>
      <c r="UO97" s="401"/>
      <c r="UP97" s="401"/>
      <c r="UQ97" s="401"/>
      <c r="UR97" s="401"/>
      <c r="US97" s="401"/>
      <c r="UT97" s="401"/>
      <c r="UU97" s="401"/>
      <c r="UV97" s="401"/>
      <c r="UW97" s="401"/>
      <c r="UX97" s="401"/>
      <c r="UY97" s="401"/>
      <c r="UZ97" s="401"/>
      <c r="VA97" s="401"/>
      <c r="VB97" s="401"/>
      <c r="VC97" s="401"/>
      <c r="VD97" s="401"/>
      <c r="VE97" s="401"/>
      <c r="VF97" s="401"/>
      <c r="VG97" s="401"/>
      <c r="VH97" s="401"/>
      <c r="VI97" s="401"/>
      <c r="VJ97" s="401"/>
      <c r="VK97" s="401"/>
      <c r="VL97" s="401"/>
      <c r="VM97" s="401"/>
      <c r="VN97" s="401"/>
      <c r="VO97" s="401"/>
      <c r="VP97" s="401"/>
      <c r="VQ97" s="401"/>
      <c r="VR97" s="401"/>
      <c r="VS97" s="401"/>
      <c r="VT97" s="401"/>
      <c r="VU97" s="401"/>
      <c r="VV97" s="401"/>
      <c r="VW97" s="401"/>
      <c r="VX97" s="401"/>
      <c r="VY97" s="401"/>
      <c r="VZ97" s="401"/>
      <c r="WA97" s="401"/>
      <c r="WB97" s="401"/>
      <c r="WC97" s="401"/>
      <c r="WD97" s="401"/>
      <c r="WE97" s="401"/>
      <c r="WF97" s="401"/>
      <c r="WG97" s="401"/>
      <c r="WH97" s="401"/>
      <c r="WI97" s="401"/>
      <c r="WJ97" s="401"/>
      <c r="WK97" s="401"/>
      <c r="WL97" s="401"/>
      <c r="WM97" s="401"/>
      <c r="WN97" s="401"/>
      <c r="WO97" s="401"/>
      <c r="WP97" s="401"/>
      <c r="WQ97" s="401"/>
      <c r="WR97" s="401"/>
      <c r="WS97" s="401"/>
      <c r="WT97" s="401"/>
      <c r="WU97" s="401"/>
      <c r="WV97" s="401"/>
      <c r="WW97" s="401"/>
      <c r="WX97" s="401"/>
      <c r="WY97" s="401"/>
      <c r="WZ97" s="401"/>
      <c r="XA97" s="401"/>
      <c r="XB97" s="401"/>
      <c r="XC97" s="401"/>
      <c r="XD97" s="401"/>
      <c r="XE97" s="401"/>
      <c r="XF97" s="401"/>
      <c r="XG97" s="401"/>
      <c r="XH97" s="401"/>
      <c r="XI97" s="401"/>
      <c r="XJ97" s="401"/>
      <c r="XK97" s="401"/>
      <c r="XL97" s="401"/>
      <c r="XM97" s="401"/>
      <c r="XN97" s="401"/>
      <c r="XO97" s="401"/>
      <c r="XP97" s="401"/>
      <c r="XQ97" s="401"/>
      <c r="XR97" s="401"/>
      <c r="XS97" s="401"/>
      <c r="XT97" s="401"/>
      <c r="XU97" s="401"/>
      <c r="XV97" s="401"/>
      <c r="XW97" s="401"/>
      <c r="XX97" s="401"/>
      <c r="XY97" s="401"/>
      <c r="XZ97" s="401"/>
      <c r="YA97" s="401"/>
      <c r="YB97" s="401"/>
      <c r="YC97" s="401"/>
      <c r="YD97" s="401"/>
      <c r="YE97" s="401"/>
      <c r="YF97" s="401"/>
      <c r="YG97" s="401"/>
      <c r="YH97" s="401"/>
      <c r="YI97" s="401"/>
      <c r="YJ97" s="401"/>
      <c r="YK97" s="401"/>
      <c r="YL97" s="401"/>
      <c r="YM97" s="401"/>
      <c r="YN97" s="401"/>
      <c r="YO97" s="401"/>
      <c r="YP97" s="401"/>
      <c r="YQ97" s="401"/>
      <c r="YR97" s="401"/>
      <c r="YS97" s="401"/>
      <c r="YT97" s="401"/>
      <c r="YU97" s="401"/>
      <c r="YV97" s="401"/>
      <c r="YW97" s="401"/>
      <c r="YX97" s="401"/>
      <c r="YY97" s="401"/>
      <c r="YZ97" s="401"/>
      <c r="ZA97" s="401"/>
      <c r="ZB97" s="401"/>
      <c r="ZC97" s="401"/>
      <c r="ZD97" s="401"/>
      <c r="ZE97" s="401"/>
      <c r="ZF97" s="401"/>
      <c r="ZG97" s="401"/>
      <c r="ZH97" s="401"/>
      <c r="ZI97" s="401"/>
      <c r="ZJ97" s="401"/>
      <c r="ZK97" s="401"/>
      <c r="ZL97" s="401"/>
      <c r="ZM97" s="401"/>
      <c r="ZN97" s="401"/>
      <c r="ZO97" s="401"/>
      <c r="ZP97" s="401"/>
      <c r="ZQ97" s="401"/>
      <c r="ZR97" s="401"/>
      <c r="ZS97" s="401"/>
      <c r="ZT97" s="401"/>
      <c r="ZU97" s="401"/>
      <c r="ZV97" s="401"/>
      <c r="ZW97" s="401"/>
      <c r="ZX97" s="401"/>
      <c r="ZY97" s="401"/>
      <c r="ZZ97" s="401"/>
      <c r="AAA97" s="401"/>
      <c r="AAB97" s="401"/>
      <c r="AAC97" s="401"/>
      <c r="AAD97" s="401"/>
      <c r="AAE97" s="401"/>
      <c r="AAF97" s="401"/>
      <c r="AAG97" s="401"/>
      <c r="AAH97" s="401"/>
      <c r="AAI97" s="401"/>
      <c r="AAJ97" s="401"/>
      <c r="AAK97" s="401"/>
      <c r="AAL97" s="401"/>
      <c r="AAM97" s="401"/>
      <c r="AAN97" s="401"/>
      <c r="AAO97" s="401"/>
      <c r="AAP97" s="401"/>
      <c r="AAQ97" s="401"/>
      <c r="AAR97" s="401"/>
      <c r="AAS97" s="401"/>
      <c r="AAT97" s="401"/>
      <c r="AAU97" s="401"/>
      <c r="AAV97" s="401"/>
      <c r="AAW97" s="401"/>
      <c r="AAX97" s="401"/>
      <c r="AAY97" s="401"/>
      <c r="AAZ97" s="401"/>
      <c r="ABA97" s="401"/>
      <c r="ABB97" s="401"/>
      <c r="ABC97" s="401"/>
      <c r="ABD97" s="401"/>
      <c r="ABE97" s="401"/>
      <c r="ABF97" s="401"/>
      <c r="ABG97" s="401"/>
      <c r="ABH97" s="401"/>
      <c r="ABI97" s="401"/>
      <c r="ABJ97" s="401"/>
      <c r="ABK97" s="401"/>
      <c r="ABL97" s="401"/>
      <c r="ABM97" s="401"/>
      <c r="ABN97" s="401"/>
      <c r="ABO97" s="401"/>
      <c r="ABP97" s="401"/>
      <c r="ABQ97" s="401"/>
      <c r="ABR97" s="401"/>
      <c r="ABS97" s="401"/>
      <c r="ABT97" s="401"/>
      <c r="ABU97" s="401"/>
      <c r="ABV97" s="401"/>
      <c r="ABW97" s="401"/>
      <c r="ABX97" s="401"/>
      <c r="ABY97" s="401"/>
      <c r="ABZ97" s="401"/>
      <c r="ACA97" s="401"/>
      <c r="ACB97" s="401"/>
      <c r="ACC97" s="401"/>
      <c r="ACD97" s="401"/>
      <c r="ACE97" s="401"/>
      <c r="ACF97" s="401"/>
      <c r="ACG97" s="401"/>
      <c r="ACH97" s="401"/>
      <c r="ACI97" s="401"/>
      <c r="ACJ97" s="401"/>
      <c r="ACK97" s="401"/>
      <c r="ACL97" s="401"/>
      <c r="ACM97" s="401"/>
      <c r="ACN97" s="401"/>
      <c r="ACO97" s="401"/>
      <c r="ACP97" s="401"/>
      <c r="ACQ97" s="401"/>
      <c r="ACR97" s="401"/>
      <c r="ACS97" s="401"/>
      <c r="ACT97" s="401"/>
      <c r="ACU97" s="401"/>
      <c r="ACV97" s="401"/>
      <c r="ACW97" s="401"/>
      <c r="ACX97" s="401"/>
      <c r="ACY97" s="401"/>
      <c r="ACZ97" s="401"/>
      <c r="ADA97" s="401"/>
      <c r="ADB97" s="401"/>
      <c r="ADC97" s="401"/>
      <c r="ADD97" s="401"/>
      <c r="ADE97" s="401"/>
      <c r="ADF97" s="401"/>
      <c r="ADG97" s="401"/>
      <c r="ADH97" s="401"/>
      <c r="ADI97" s="401"/>
      <c r="ADJ97" s="401"/>
      <c r="ADK97" s="401"/>
      <c r="ADL97" s="401"/>
      <c r="ADM97" s="401"/>
      <c r="ADN97" s="401"/>
      <c r="ADO97" s="401"/>
      <c r="ADP97" s="401"/>
      <c r="ADQ97" s="401"/>
      <c r="ADR97" s="401"/>
      <c r="ADS97" s="401"/>
      <c r="ADT97" s="401"/>
      <c r="ADU97" s="401"/>
      <c r="ADV97" s="401"/>
      <c r="ADW97" s="401"/>
      <c r="ADX97" s="401"/>
      <c r="ADY97" s="401"/>
      <c r="ADZ97" s="401"/>
      <c r="AEA97" s="401"/>
      <c r="AEB97" s="401"/>
      <c r="AEC97" s="401"/>
      <c r="AED97" s="401"/>
      <c r="AEE97" s="401"/>
      <c r="AEF97" s="401"/>
      <c r="AEG97" s="401"/>
      <c r="AEH97" s="401"/>
      <c r="AEI97" s="401"/>
      <c r="AEJ97" s="401"/>
      <c r="AEK97" s="401"/>
      <c r="AEL97" s="401"/>
      <c r="AEM97" s="401"/>
      <c r="AEN97" s="401"/>
      <c r="AEO97" s="401"/>
      <c r="AEP97" s="401"/>
      <c r="AEQ97" s="401"/>
      <c r="AER97" s="401"/>
      <c r="AES97" s="401"/>
      <c r="AET97" s="401"/>
      <c r="AEU97" s="401"/>
      <c r="AEV97" s="401"/>
      <c r="AEW97" s="401"/>
      <c r="AEX97" s="401"/>
      <c r="AEY97" s="401"/>
      <c r="AEZ97" s="401"/>
      <c r="AFA97" s="401"/>
      <c r="AFB97" s="401"/>
      <c r="AFC97" s="401"/>
      <c r="AFD97" s="401"/>
      <c r="AFE97" s="401"/>
      <c r="AFF97" s="401"/>
      <c r="AFG97" s="401"/>
      <c r="AFH97" s="401"/>
      <c r="AFI97" s="401"/>
      <c r="AFJ97" s="401"/>
      <c r="AFK97" s="401"/>
      <c r="AFL97" s="401"/>
      <c r="AFM97" s="401"/>
      <c r="AFN97" s="401"/>
      <c r="AFO97" s="401"/>
      <c r="AFP97" s="401"/>
      <c r="AFQ97" s="401"/>
      <c r="AFR97" s="401"/>
      <c r="AFS97" s="401"/>
      <c r="AFT97" s="401"/>
      <c r="AFU97" s="401"/>
      <c r="AFV97" s="401"/>
      <c r="AFW97" s="401"/>
      <c r="AFX97" s="401"/>
      <c r="AFY97" s="401"/>
      <c r="AFZ97" s="401"/>
      <c r="AGA97" s="401"/>
      <c r="AGB97" s="401"/>
      <c r="AGC97" s="401"/>
      <c r="AGD97" s="401"/>
      <c r="AGE97" s="401"/>
      <c r="AGF97" s="401"/>
      <c r="AGG97" s="401"/>
      <c r="AGH97" s="401"/>
      <c r="AGI97" s="401"/>
      <c r="AGJ97" s="401"/>
      <c r="AGK97" s="401"/>
      <c r="AGL97" s="401"/>
      <c r="AGM97" s="401"/>
      <c r="AGN97" s="401"/>
      <c r="AGO97" s="401"/>
      <c r="AGP97" s="401"/>
      <c r="AGQ97" s="401"/>
      <c r="AGR97" s="401"/>
      <c r="AGS97" s="401"/>
      <c r="AGT97" s="401"/>
      <c r="AGU97" s="401"/>
      <c r="AGV97" s="401"/>
      <c r="AGW97" s="401"/>
      <c r="AGX97" s="401"/>
      <c r="AGY97" s="401"/>
      <c r="AGZ97" s="401"/>
      <c r="AHA97" s="401"/>
      <c r="AHB97" s="401"/>
      <c r="AHC97" s="401"/>
      <c r="AHD97" s="401"/>
      <c r="AHE97" s="401"/>
      <c r="AHF97" s="401"/>
      <c r="AHG97" s="401"/>
      <c r="AHH97" s="401"/>
      <c r="AHI97" s="401"/>
      <c r="AHJ97" s="401"/>
      <c r="AHK97" s="401"/>
      <c r="AHL97" s="401"/>
      <c r="AHM97" s="401"/>
      <c r="AHN97" s="401"/>
      <c r="AHO97" s="401"/>
      <c r="AHP97" s="401"/>
      <c r="AHQ97" s="401"/>
      <c r="AHR97" s="401"/>
      <c r="AHS97" s="401"/>
      <c r="AHT97" s="401"/>
      <c r="AHU97" s="401"/>
      <c r="AHV97" s="401"/>
      <c r="AHW97" s="401"/>
      <c r="AHX97" s="401"/>
      <c r="AHY97" s="401"/>
      <c r="AHZ97" s="401"/>
      <c r="AIA97" s="401"/>
      <c r="AIB97" s="401"/>
      <c r="AIC97" s="401"/>
      <c r="AID97" s="401"/>
      <c r="AIE97" s="401"/>
      <c r="AIF97" s="401"/>
      <c r="AIG97" s="401"/>
      <c r="AIH97" s="401"/>
      <c r="AII97" s="401"/>
      <c r="AIJ97" s="401"/>
      <c r="AIK97" s="401"/>
      <c r="AIL97" s="401"/>
      <c r="AIM97" s="401"/>
      <c r="AIN97" s="401"/>
      <c r="AIO97" s="401"/>
      <c r="AIP97" s="401"/>
      <c r="AIQ97" s="401"/>
      <c r="AIR97" s="401"/>
      <c r="AIS97" s="401"/>
      <c r="AIT97" s="401"/>
      <c r="AIU97" s="401"/>
      <c r="AIV97" s="401"/>
      <c r="AIW97" s="401"/>
      <c r="AIX97" s="401"/>
      <c r="AIY97" s="401"/>
      <c r="AIZ97" s="401"/>
      <c r="AJA97" s="401"/>
      <c r="AJB97" s="401"/>
      <c r="AJC97" s="401"/>
      <c r="AJD97" s="401"/>
      <c r="AJE97" s="401"/>
      <c r="AJF97" s="401"/>
      <c r="AJG97" s="401"/>
      <c r="AJH97" s="401"/>
      <c r="AJI97" s="401"/>
      <c r="AJJ97" s="401"/>
      <c r="AJK97" s="401"/>
      <c r="AJL97" s="401"/>
      <c r="AJM97" s="401"/>
      <c r="AJN97" s="401"/>
      <c r="AJO97" s="401"/>
      <c r="AJP97" s="401"/>
      <c r="AJQ97" s="401"/>
      <c r="AJR97" s="401"/>
      <c r="AJS97" s="401"/>
      <c r="AJT97" s="401"/>
      <c r="AJU97" s="401"/>
      <c r="AJV97" s="401"/>
      <c r="AJW97" s="401"/>
      <c r="AJX97" s="401"/>
      <c r="AJY97" s="401"/>
      <c r="AJZ97" s="401"/>
      <c r="AKA97" s="401"/>
      <c r="AKB97" s="401"/>
      <c r="AKC97" s="401"/>
      <c r="AKD97" s="401"/>
      <c r="AKE97" s="401"/>
      <c r="AKF97" s="401"/>
      <c r="AKG97" s="401"/>
      <c r="AKH97" s="401"/>
      <c r="AKI97" s="401"/>
      <c r="AKJ97" s="401"/>
      <c r="AKK97" s="401"/>
      <c r="AKL97" s="401"/>
      <c r="AKM97" s="401"/>
      <c r="AKN97" s="401"/>
      <c r="AKO97" s="401"/>
      <c r="AKP97" s="401"/>
      <c r="AKQ97" s="401"/>
      <c r="AKR97" s="401"/>
      <c r="AKS97" s="401"/>
      <c r="AKT97" s="401"/>
      <c r="AKU97" s="401"/>
      <c r="AKV97" s="401"/>
      <c r="AKW97" s="401"/>
      <c r="AKX97" s="401"/>
      <c r="AKY97" s="401"/>
      <c r="AKZ97" s="401"/>
      <c r="ALA97" s="401"/>
      <c r="ALB97" s="401"/>
      <c r="ALC97" s="401"/>
      <c r="ALD97" s="401"/>
      <c r="ALE97" s="401"/>
      <c r="ALF97" s="401"/>
      <c r="ALG97" s="401"/>
      <c r="ALH97" s="401"/>
      <c r="ALI97" s="401"/>
      <c r="ALJ97" s="401"/>
      <c r="ALK97" s="401"/>
      <c r="ALL97" s="401"/>
      <c r="ALM97" s="401"/>
      <c r="ALN97" s="401"/>
      <c r="ALO97" s="401"/>
      <c r="ALP97" s="401"/>
      <c r="ALQ97" s="401"/>
      <c r="ALR97" s="401"/>
      <c r="ALS97" s="401"/>
      <c r="ALT97" s="401"/>
      <c r="ALU97" s="401"/>
      <c r="ALV97" s="401"/>
      <c r="ALW97" s="401"/>
      <c r="ALX97" s="401"/>
      <c r="ALY97" s="401"/>
      <c r="ALZ97" s="401"/>
      <c r="AMA97" s="401"/>
      <c r="AMB97" s="401"/>
      <c r="AMC97" s="401"/>
      <c r="AMD97" s="401"/>
      <c r="AME97" s="401"/>
      <c r="AMF97" s="401"/>
      <c r="AMG97" s="401"/>
      <c r="AMH97" s="401"/>
      <c r="AMI97" s="401"/>
      <c r="AMJ97" s="401"/>
      <c r="AMK97" s="401"/>
      <c r="AML97" s="401"/>
      <c r="AMM97" s="401"/>
      <c r="AMN97" s="401"/>
      <c r="AMO97" s="401"/>
      <c r="AMP97" s="401"/>
      <c r="AMQ97" s="401"/>
      <c r="AMR97" s="401"/>
      <c r="AMS97" s="401"/>
      <c r="AMT97" s="401"/>
      <c r="AMU97" s="401"/>
      <c r="AMV97" s="401"/>
      <c r="AMW97" s="401"/>
      <c r="AMX97" s="401"/>
      <c r="AMY97" s="401"/>
      <c r="AMZ97" s="401"/>
      <c r="ANA97" s="401"/>
      <c r="ANB97" s="401"/>
      <c r="ANC97" s="401"/>
      <c r="AND97" s="401"/>
      <c r="ANE97" s="401"/>
      <c r="ANF97" s="401"/>
      <c r="ANG97" s="401"/>
      <c r="ANH97" s="401"/>
      <c r="ANI97" s="401"/>
      <c r="ANJ97" s="401"/>
      <c r="ANK97" s="401"/>
      <c r="ANL97" s="401"/>
      <c r="ANM97" s="401"/>
      <c r="ANN97" s="401"/>
      <c r="ANO97" s="401"/>
      <c r="ANP97" s="401"/>
      <c r="ANQ97" s="401"/>
      <c r="ANR97" s="401"/>
      <c r="ANS97" s="401"/>
      <c r="ANT97" s="401"/>
      <c r="ANU97" s="401"/>
      <c r="ANV97" s="401"/>
      <c r="ANW97" s="401"/>
      <c r="ANX97" s="401"/>
      <c r="ANY97" s="401"/>
      <c r="ANZ97" s="401"/>
      <c r="AOA97" s="401"/>
      <c r="AOB97" s="401"/>
      <c r="AOC97" s="401"/>
      <c r="AOD97" s="401"/>
      <c r="AOE97" s="401"/>
      <c r="AOF97" s="401"/>
      <c r="AOG97" s="401"/>
      <c r="AOH97" s="401"/>
      <c r="AOI97" s="401"/>
      <c r="AOJ97" s="401"/>
      <c r="AOK97" s="401"/>
      <c r="AOL97" s="401"/>
      <c r="AOM97" s="401"/>
      <c r="AON97" s="401"/>
      <c r="AOO97" s="401"/>
      <c r="AOP97" s="401"/>
      <c r="AOQ97" s="401"/>
      <c r="AOR97" s="401"/>
      <c r="AOS97" s="401"/>
      <c r="AOT97" s="401"/>
      <c r="AOU97" s="401"/>
      <c r="AOV97" s="401"/>
      <c r="AOW97" s="401"/>
      <c r="AOX97" s="401"/>
      <c r="AOY97" s="401"/>
      <c r="AOZ97" s="401"/>
      <c r="APA97" s="401"/>
      <c r="APB97" s="401"/>
      <c r="APC97" s="401"/>
      <c r="APD97" s="401"/>
      <c r="APE97" s="401"/>
      <c r="APF97" s="401"/>
      <c r="APG97" s="401"/>
      <c r="APH97" s="401"/>
      <c r="API97" s="401"/>
      <c r="APJ97" s="401"/>
      <c r="APK97" s="401"/>
      <c r="APL97" s="401"/>
      <c r="APM97" s="401"/>
      <c r="APN97" s="401"/>
      <c r="APO97" s="401"/>
      <c r="APP97" s="401"/>
      <c r="APQ97" s="401"/>
      <c r="APR97" s="401"/>
      <c r="APS97" s="401"/>
      <c r="APT97" s="401"/>
      <c r="APU97" s="401"/>
      <c r="APV97" s="401"/>
      <c r="APW97" s="401"/>
      <c r="APX97" s="401"/>
      <c r="APY97" s="401"/>
      <c r="APZ97" s="401"/>
      <c r="AQA97" s="401"/>
      <c r="AQB97" s="401"/>
      <c r="AQC97" s="401"/>
      <c r="AQD97" s="401"/>
      <c r="AQE97" s="401"/>
      <c r="AQF97" s="401"/>
      <c r="AQG97" s="401"/>
      <c r="AQH97" s="401"/>
      <c r="AQI97" s="401"/>
      <c r="AQJ97" s="401"/>
      <c r="AQK97" s="401"/>
      <c r="AQL97" s="401"/>
      <c r="AQM97" s="401"/>
      <c r="AQN97" s="401"/>
      <c r="AQO97" s="401"/>
      <c r="AQP97" s="401"/>
      <c r="AQQ97" s="401"/>
      <c r="AQR97" s="401"/>
      <c r="AQS97" s="401"/>
      <c r="AQT97" s="401"/>
      <c r="AQU97" s="401"/>
      <c r="AQV97" s="401"/>
      <c r="AQW97" s="401"/>
      <c r="AQX97" s="401"/>
      <c r="AQY97" s="401"/>
      <c r="AQZ97" s="401"/>
      <c r="ARA97" s="401"/>
      <c r="ARB97" s="401"/>
      <c r="ARC97" s="401"/>
      <c r="ARD97" s="401"/>
      <c r="ARE97" s="401"/>
      <c r="ARF97" s="401"/>
      <c r="ARG97" s="401"/>
      <c r="ARH97" s="401"/>
      <c r="ARI97" s="401"/>
      <c r="ARJ97" s="401"/>
      <c r="ARK97" s="401"/>
      <c r="ARL97" s="401"/>
      <c r="ARM97" s="401"/>
      <c r="ARN97" s="401"/>
      <c r="ARO97" s="401"/>
      <c r="ARP97" s="401"/>
      <c r="ARQ97" s="401"/>
      <c r="ARR97" s="401"/>
      <c r="ARS97" s="401"/>
      <c r="ART97" s="401"/>
      <c r="ARU97" s="401"/>
      <c r="ARV97" s="401"/>
      <c r="ARW97" s="401"/>
      <c r="ARX97" s="401"/>
      <c r="ARY97" s="401"/>
      <c r="ARZ97" s="401"/>
      <c r="ASA97" s="401"/>
      <c r="ASB97" s="401"/>
      <c r="ASC97" s="401"/>
      <c r="ASD97" s="401"/>
      <c r="ASE97" s="401"/>
      <c r="ASF97" s="401"/>
      <c r="ASG97" s="401"/>
      <c r="ASH97" s="401"/>
      <c r="ASI97" s="401"/>
      <c r="ASJ97" s="401"/>
      <c r="ASK97" s="401"/>
      <c r="ASL97" s="401"/>
      <c r="ASM97" s="401"/>
      <c r="ASN97" s="401"/>
      <c r="ASO97" s="401"/>
      <c r="ASP97" s="401"/>
      <c r="ASQ97" s="401"/>
      <c r="ASR97" s="401"/>
      <c r="ASS97" s="401"/>
      <c r="AST97" s="401"/>
      <c r="ASU97" s="401"/>
      <c r="ASV97" s="401"/>
      <c r="ASW97" s="401"/>
      <c r="ASX97" s="401"/>
      <c r="ASY97" s="401"/>
      <c r="ASZ97" s="401"/>
      <c r="ATA97" s="401"/>
      <c r="ATB97" s="401"/>
      <c r="ATC97" s="401"/>
      <c r="ATD97" s="401"/>
      <c r="ATE97" s="401"/>
      <c r="ATF97" s="401"/>
      <c r="ATG97" s="401"/>
      <c r="ATH97" s="401"/>
      <c r="ATI97" s="401"/>
      <c r="ATJ97" s="401"/>
      <c r="ATK97" s="401"/>
      <c r="ATL97" s="401"/>
      <c r="ATM97" s="401"/>
      <c r="ATN97" s="401"/>
      <c r="ATO97" s="401"/>
      <c r="ATP97" s="401"/>
      <c r="ATQ97" s="401"/>
      <c r="ATR97" s="401"/>
      <c r="ATS97" s="401"/>
      <c r="ATT97" s="401"/>
      <c r="ATU97" s="401"/>
      <c r="ATV97" s="401"/>
      <c r="ATW97" s="401"/>
      <c r="ATX97" s="401"/>
      <c r="ATY97" s="401"/>
      <c r="ATZ97" s="401"/>
      <c r="AUA97" s="401"/>
      <c r="AUB97" s="401"/>
      <c r="AUC97" s="401"/>
      <c r="AUD97" s="401"/>
      <c r="AUE97" s="401"/>
      <c r="AUF97" s="401"/>
      <c r="AUG97" s="401"/>
      <c r="AUH97" s="401"/>
      <c r="AUI97" s="401"/>
      <c r="AUJ97" s="401"/>
      <c r="AUK97" s="401"/>
      <c r="AUL97" s="401"/>
      <c r="AUM97" s="401"/>
      <c r="AUN97" s="401"/>
      <c r="AUO97" s="401"/>
      <c r="AUP97" s="401"/>
      <c r="AUQ97" s="401"/>
      <c r="AUR97" s="401"/>
      <c r="AUS97" s="401"/>
      <c r="AUT97" s="401"/>
      <c r="AUU97" s="401"/>
      <c r="AUV97" s="401"/>
      <c r="AUW97" s="401"/>
      <c r="AUX97" s="401"/>
      <c r="AUY97" s="401"/>
      <c r="AUZ97" s="401"/>
      <c r="AVA97" s="401"/>
      <c r="AVB97" s="401"/>
      <c r="AVC97" s="401"/>
      <c r="AVD97" s="401"/>
      <c r="AVE97" s="401"/>
      <c r="AVF97" s="401"/>
      <c r="AVG97" s="401"/>
      <c r="AVH97" s="401"/>
      <c r="AVI97" s="401"/>
      <c r="AVJ97" s="401"/>
      <c r="AVK97" s="401"/>
      <c r="AVL97" s="401"/>
      <c r="AVM97" s="401"/>
      <c r="AVN97" s="401"/>
      <c r="AVO97" s="401"/>
      <c r="AVP97" s="401"/>
      <c r="AVQ97" s="401"/>
      <c r="AVR97" s="401"/>
      <c r="AVS97" s="401"/>
      <c r="AVT97" s="401"/>
      <c r="AVU97" s="401"/>
      <c r="AVV97" s="401"/>
      <c r="AVW97" s="401"/>
      <c r="AVX97" s="401"/>
      <c r="AVY97" s="401"/>
      <c r="AVZ97" s="401"/>
      <c r="AWA97" s="401"/>
      <c r="AWB97" s="401"/>
      <c r="AWC97" s="401"/>
      <c r="AWD97" s="401"/>
      <c r="AWE97" s="401"/>
      <c r="AWF97" s="401"/>
      <c r="AWG97" s="401"/>
      <c r="AWH97" s="401"/>
      <c r="AWI97" s="401"/>
      <c r="AWJ97" s="401"/>
      <c r="AWK97" s="401"/>
      <c r="AWL97" s="401"/>
      <c r="AWM97" s="401"/>
      <c r="AWN97" s="401"/>
      <c r="AWO97" s="401"/>
      <c r="AWP97" s="401"/>
      <c r="AWQ97" s="401"/>
      <c r="AWR97" s="401"/>
      <c r="AWS97" s="401"/>
      <c r="AWT97" s="401"/>
      <c r="AWU97" s="401"/>
      <c r="AWV97" s="401"/>
      <c r="AWW97" s="401"/>
      <c r="AWX97" s="401"/>
      <c r="AWY97" s="401"/>
      <c r="AWZ97" s="401"/>
      <c r="AXA97" s="401"/>
      <c r="AXB97" s="401"/>
      <c r="AXC97" s="401"/>
      <c r="AXD97" s="401"/>
      <c r="AXE97" s="401"/>
      <c r="AXF97" s="401"/>
      <c r="AXG97" s="401"/>
      <c r="AXH97" s="401"/>
      <c r="AXI97" s="401"/>
      <c r="AXJ97" s="401"/>
      <c r="AXK97" s="401"/>
      <c r="AXL97" s="401"/>
      <c r="AXM97" s="401"/>
      <c r="AXN97" s="401"/>
      <c r="AXO97" s="401"/>
      <c r="AXP97" s="401"/>
      <c r="AXQ97" s="401"/>
      <c r="AXR97" s="401"/>
      <c r="AXS97" s="401"/>
      <c r="AXT97" s="401"/>
      <c r="AXU97" s="401"/>
      <c r="AXV97" s="401"/>
      <c r="AXW97" s="401"/>
      <c r="AXX97" s="401"/>
      <c r="AXY97" s="401"/>
      <c r="AXZ97" s="401"/>
      <c r="AYA97" s="401"/>
      <c r="AYB97" s="401"/>
      <c r="AYC97" s="401"/>
      <c r="AYD97" s="401"/>
      <c r="AYE97" s="401"/>
      <c r="AYF97" s="401"/>
      <c r="AYG97" s="401"/>
      <c r="AYH97" s="401"/>
      <c r="AYI97" s="401"/>
      <c r="AYJ97" s="401"/>
      <c r="AYK97" s="401"/>
      <c r="AYL97" s="401"/>
      <c r="AYM97" s="401"/>
      <c r="AYN97" s="401"/>
      <c r="AYO97" s="401"/>
      <c r="AYP97" s="401"/>
      <c r="AYQ97" s="401"/>
      <c r="AYR97" s="401"/>
      <c r="AYS97" s="401"/>
      <c r="AYT97" s="401"/>
      <c r="AYU97" s="401"/>
      <c r="AYV97" s="401"/>
      <c r="AYW97" s="401"/>
      <c r="AYX97" s="401"/>
      <c r="AYY97" s="401"/>
      <c r="AYZ97" s="401"/>
      <c r="AZA97" s="401"/>
      <c r="AZB97" s="401"/>
      <c r="AZC97" s="401"/>
      <c r="AZD97" s="401"/>
      <c r="AZE97" s="401"/>
      <c r="AZF97" s="401"/>
      <c r="AZG97" s="401"/>
      <c r="AZH97" s="401"/>
      <c r="AZI97" s="401"/>
      <c r="AZJ97" s="401"/>
      <c r="AZK97" s="401"/>
      <c r="AZL97" s="401"/>
      <c r="AZM97" s="401"/>
      <c r="AZN97" s="401"/>
      <c r="AZO97" s="401"/>
      <c r="AZP97" s="401"/>
      <c r="AZQ97" s="401"/>
      <c r="AZR97" s="401"/>
      <c r="AZS97" s="401"/>
      <c r="AZT97" s="401"/>
      <c r="AZU97" s="401"/>
      <c r="AZV97" s="401"/>
      <c r="AZW97" s="401"/>
      <c r="AZX97" s="401"/>
      <c r="AZY97" s="401"/>
      <c r="AZZ97" s="401"/>
      <c r="BAA97" s="401"/>
      <c r="BAB97" s="401"/>
      <c r="BAC97" s="401"/>
      <c r="BAD97" s="401"/>
      <c r="BAE97" s="401"/>
      <c r="BAF97" s="401"/>
      <c r="BAG97" s="401"/>
      <c r="BAH97" s="401"/>
      <c r="BAI97" s="401"/>
      <c r="BAJ97" s="401"/>
      <c r="BAK97" s="401"/>
      <c r="BAL97" s="401"/>
      <c r="BAM97" s="401"/>
      <c r="BAN97" s="401"/>
      <c r="BAO97" s="401"/>
      <c r="BAP97" s="401"/>
      <c r="BAQ97" s="401"/>
      <c r="BAR97" s="401"/>
      <c r="BAS97" s="401"/>
      <c r="BAT97" s="401"/>
      <c r="BAU97" s="401"/>
      <c r="BAV97" s="401"/>
      <c r="BAW97" s="401"/>
      <c r="BAX97" s="401"/>
      <c r="BAY97" s="401"/>
      <c r="BAZ97" s="401"/>
      <c r="BBA97" s="401"/>
      <c r="BBB97" s="401"/>
      <c r="BBC97" s="401"/>
      <c r="BBD97" s="401"/>
      <c r="BBE97" s="401"/>
      <c r="BBF97" s="401"/>
      <c r="BBG97" s="401"/>
      <c r="BBH97" s="401"/>
      <c r="BBI97" s="401"/>
      <c r="BBJ97" s="401"/>
      <c r="BBK97" s="401"/>
      <c r="BBL97" s="401"/>
      <c r="BBM97" s="401"/>
      <c r="BBN97" s="401"/>
      <c r="BBO97" s="401"/>
      <c r="BBP97" s="401"/>
      <c r="BBQ97" s="401"/>
      <c r="BBR97" s="401"/>
      <c r="BBS97" s="401"/>
      <c r="BBT97" s="401"/>
      <c r="BBU97" s="401"/>
      <c r="BBV97" s="401"/>
      <c r="BBW97" s="401"/>
      <c r="BBX97" s="401"/>
      <c r="BBY97" s="401"/>
      <c r="BBZ97" s="401"/>
      <c r="BCA97" s="401"/>
      <c r="BCB97" s="401"/>
      <c r="BCC97" s="401"/>
      <c r="BCD97" s="401"/>
      <c r="BCE97" s="401"/>
      <c r="BCF97" s="401"/>
      <c r="BCG97" s="401"/>
      <c r="BCH97" s="401"/>
      <c r="BCI97" s="401"/>
      <c r="BCJ97" s="401"/>
      <c r="BCK97" s="401"/>
      <c r="BCL97" s="401"/>
      <c r="BCM97" s="401"/>
      <c r="BCN97" s="401"/>
      <c r="BCO97" s="401"/>
      <c r="BCP97" s="401"/>
      <c r="BCQ97" s="401"/>
      <c r="BCR97" s="401"/>
      <c r="BCS97" s="401"/>
      <c r="BCT97" s="401"/>
      <c r="BCU97" s="401"/>
      <c r="BCV97" s="401"/>
      <c r="BCW97" s="401"/>
      <c r="BCX97" s="401"/>
      <c r="BCY97" s="401"/>
      <c r="BCZ97" s="401"/>
      <c r="BDA97" s="401"/>
      <c r="BDB97" s="401"/>
      <c r="BDC97" s="401"/>
      <c r="BDD97" s="401"/>
      <c r="BDE97" s="401"/>
      <c r="BDF97" s="401"/>
      <c r="BDG97" s="401"/>
      <c r="BDH97" s="401"/>
      <c r="BDI97" s="401"/>
      <c r="BDJ97" s="401"/>
      <c r="BDK97" s="401"/>
      <c r="BDL97" s="401"/>
      <c r="BDM97" s="401"/>
      <c r="BDN97" s="401"/>
      <c r="BDO97" s="401"/>
      <c r="BDP97" s="401"/>
      <c r="BDQ97" s="401"/>
      <c r="BDR97" s="401"/>
      <c r="BDS97" s="401"/>
      <c r="BDT97" s="401"/>
      <c r="BDU97" s="401"/>
      <c r="BDV97" s="401"/>
      <c r="BDW97" s="401"/>
      <c r="BDX97" s="401"/>
      <c r="BDY97" s="401"/>
      <c r="BDZ97" s="401"/>
      <c r="BEA97" s="401"/>
      <c r="BEB97" s="401"/>
      <c r="BEC97" s="401"/>
      <c r="BED97" s="401"/>
      <c r="BEE97" s="401"/>
      <c r="BEF97" s="401"/>
      <c r="BEG97" s="401"/>
      <c r="BEH97" s="401"/>
      <c r="BEI97" s="401"/>
      <c r="BEJ97" s="401"/>
      <c r="BEK97" s="401"/>
      <c r="BEL97" s="401"/>
      <c r="BEM97" s="401"/>
      <c r="BEN97" s="401"/>
      <c r="BEO97" s="401"/>
      <c r="BEP97" s="401"/>
      <c r="BEQ97" s="401"/>
      <c r="BER97" s="401"/>
      <c r="BES97" s="401"/>
      <c r="BET97" s="401"/>
      <c r="BEU97" s="401"/>
      <c r="BEV97" s="401"/>
      <c r="BEW97" s="401"/>
      <c r="BEX97" s="401"/>
      <c r="BEY97" s="401"/>
      <c r="BEZ97" s="401"/>
      <c r="BFA97" s="401"/>
      <c r="BFB97" s="401"/>
      <c r="BFC97" s="401"/>
      <c r="BFD97" s="401"/>
      <c r="BFE97" s="401"/>
      <c r="BFF97" s="401"/>
      <c r="BFG97" s="401"/>
      <c r="BFH97" s="401"/>
      <c r="BFI97" s="401"/>
      <c r="BFJ97" s="401"/>
      <c r="BFK97" s="401"/>
      <c r="BFL97" s="401"/>
      <c r="BFM97" s="401"/>
      <c r="BFN97" s="401"/>
      <c r="BFO97" s="401"/>
      <c r="BFP97" s="401"/>
      <c r="BFQ97" s="401"/>
      <c r="BFR97" s="401"/>
      <c r="BFS97" s="401"/>
      <c r="BFT97" s="401"/>
      <c r="BFU97" s="401"/>
      <c r="BFV97" s="401"/>
      <c r="BFW97" s="401"/>
      <c r="BFX97" s="401"/>
      <c r="BFY97" s="401"/>
      <c r="BFZ97" s="401"/>
      <c r="BGA97" s="401"/>
      <c r="BGB97" s="401"/>
      <c r="BGC97" s="401"/>
      <c r="BGD97" s="401"/>
      <c r="BGE97" s="401"/>
      <c r="BGF97" s="401"/>
      <c r="BGG97" s="401"/>
      <c r="BGH97" s="401"/>
      <c r="BGI97" s="401"/>
      <c r="BGJ97" s="401"/>
      <c r="BGK97" s="401"/>
      <c r="BGL97" s="401"/>
      <c r="BGM97" s="401"/>
      <c r="BGN97" s="401"/>
      <c r="BGO97" s="401"/>
      <c r="BGP97" s="401"/>
      <c r="BGQ97" s="401"/>
      <c r="BGR97" s="401"/>
      <c r="BGS97" s="401"/>
      <c r="BGT97" s="401"/>
      <c r="BGU97" s="401"/>
      <c r="BGV97" s="401"/>
      <c r="BGW97" s="401"/>
      <c r="BGX97" s="401"/>
      <c r="BGY97" s="401"/>
      <c r="BGZ97" s="401"/>
      <c r="BHA97" s="401"/>
      <c r="BHB97" s="401"/>
      <c r="BHC97" s="401"/>
      <c r="BHD97" s="401"/>
      <c r="BHE97" s="401"/>
      <c r="BHF97" s="401"/>
      <c r="BHG97" s="401"/>
      <c r="BHH97" s="401"/>
      <c r="BHI97" s="401"/>
      <c r="BHJ97" s="401"/>
      <c r="BHK97" s="401"/>
      <c r="BHL97" s="401"/>
      <c r="BHM97" s="401"/>
      <c r="BHN97" s="401"/>
      <c r="BHO97" s="401"/>
      <c r="BHP97" s="401"/>
      <c r="BHQ97" s="401"/>
      <c r="BHR97" s="401"/>
      <c r="BHS97" s="401"/>
      <c r="BHT97" s="401"/>
      <c r="BHU97" s="401"/>
      <c r="BHV97" s="401"/>
      <c r="BHW97" s="401"/>
      <c r="BHX97" s="401"/>
      <c r="BHY97" s="401"/>
      <c r="BHZ97" s="401"/>
      <c r="BIA97" s="401"/>
      <c r="BIB97" s="401"/>
      <c r="BIC97" s="401"/>
      <c r="BID97" s="401"/>
      <c r="BIE97" s="401"/>
      <c r="BIF97" s="401"/>
      <c r="BIG97" s="401"/>
      <c r="BIH97" s="401"/>
      <c r="BII97" s="401"/>
      <c r="BIJ97" s="401"/>
      <c r="BIK97" s="401"/>
      <c r="BIL97" s="401"/>
      <c r="BIM97" s="401"/>
      <c r="BIN97" s="401"/>
      <c r="BIO97" s="401"/>
      <c r="BIP97" s="401"/>
      <c r="BIQ97" s="401"/>
      <c r="BIR97" s="401"/>
      <c r="BIS97" s="401"/>
      <c r="BIT97" s="401"/>
      <c r="BIU97" s="401"/>
      <c r="BIV97" s="401"/>
      <c r="BIW97" s="401"/>
      <c r="BIX97" s="401"/>
      <c r="BIY97" s="401"/>
      <c r="BIZ97" s="401"/>
      <c r="BJA97" s="401"/>
      <c r="BJB97" s="401"/>
      <c r="BJC97" s="401"/>
      <c r="BJD97" s="401"/>
      <c r="BJE97" s="401"/>
      <c r="BJF97" s="401"/>
      <c r="BJG97" s="401"/>
      <c r="BJH97" s="401"/>
      <c r="BJI97" s="401"/>
      <c r="BJJ97" s="401"/>
      <c r="BJK97" s="401"/>
      <c r="BJL97" s="401"/>
      <c r="BJM97" s="401"/>
      <c r="BJN97" s="401"/>
      <c r="BJO97" s="401"/>
      <c r="BJP97" s="401"/>
      <c r="BJQ97" s="401"/>
      <c r="BJR97" s="401"/>
      <c r="BJS97" s="401"/>
      <c r="BJT97" s="401"/>
      <c r="BJU97" s="401"/>
      <c r="BJV97" s="401"/>
      <c r="BJW97" s="401"/>
      <c r="BJX97" s="401"/>
      <c r="BJY97" s="401"/>
      <c r="BJZ97" s="401"/>
      <c r="BKA97" s="401"/>
      <c r="BKB97" s="401"/>
      <c r="BKC97" s="401"/>
      <c r="BKD97" s="401"/>
      <c r="BKE97" s="401"/>
      <c r="BKF97" s="401"/>
      <c r="BKG97" s="401"/>
      <c r="BKH97" s="401"/>
      <c r="BKI97" s="401"/>
      <c r="BKJ97" s="401"/>
      <c r="BKK97" s="401"/>
      <c r="BKL97" s="401"/>
      <c r="BKM97" s="401"/>
      <c r="BKN97" s="401"/>
      <c r="BKO97" s="401"/>
      <c r="BKP97" s="401"/>
      <c r="BKQ97" s="401"/>
      <c r="BKR97" s="401"/>
      <c r="BKS97" s="401"/>
      <c r="BKT97" s="401"/>
      <c r="BKU97" s="401"/>
      <c r="BKV97" s="401"/>
      <c r="BKW97" s="401"/>
      <c r="BKX97" s="401"/>
      <c r="BKY97" s="401"/>
      <c r="BKZ97" s="401"/>
      <c r="BLA97" s="401"/>
      <c r="BLB97" s="401"/>
      <c r="BLC97" s="401"/>
      <c r="BLD97" s="401"/>
      <c r="BLE97" s="401"/>
      <c r="BLF97" s="401"/>
      <c r="BLG97" s="401"/>
      <c r="BLH97" s="401"/>
      <c r="BLI97" s="401"/>
      <c r="BLJ97" s="401"/>
      <c r="BLK97" s="401"/>
      <c r="BLL97" s="401"/>
      <c r="BLM97" s="401"/>
      <c r="BLN97" s="401"/>
      <c r="BLO97" s="401"/>
      <c r="BLP97" s="401"/>
      <c r="BLQ97" s="401"/>
      <c r="BLR97" s="401"/>
      <c r="BLS97" s="401"/>
      <c r="BLT97" s="401"/>
      <c r="BLU97" s="401"/>
      <c r="BLV97" s="401"/>
      <c r="BLW97" s="401"/>
      <c r="BLX97" s="401"/>
      <c r="BLY97" s="401"/>
      <c r="BLZ97" s="401"/>
      <c r="BMA97" s="401"/>
      <c r="BMB97" s="401"/>
      <c r="BMC97" s="401"/>
      <c r="BMD97" s="401"/>
      <c r="BME97" s="401"/>
      <c r="BMF97" s="401"/>
      <c r="BMG97" s="401"/>
      <c r="BMH97" s="401"/>
      <c r="BMI97" s="401"/>
      <c r="BMJ97" s="401"/>
      <c r="BMK97" s="401"/>
      <c r="BML97" s="401"/>
      <c r="BMM97" s="401"/>
      <c r="BMN97" s="401"/>
      <c r="BMO97" s="401"/>
      <c r="BMP97" s="401"/>
      <c r="BMQ97" s="401"/>
      <c r="BMR97" s="401"/>
      <c r="BMS97" s="401"/>
      <c r="BMT97" s="401"/>
      <c r="BMU97" s="401"/>
      <c r="BMV97" s="401"/>
      <c r="BMW97" s="401"/>
      <c r="BMX97" s="401"/>
      <c r="BMY97" s="401"/>
      <c r="BMZ97" s="401"/>
      <c r="BNA97" s="401"/>
      <c r="BNB97" s="401"/>
      <c r="BNC97" s="401"/>
      <c r="BND97" s="401"/>
      <c r="BNE97" s="401"/>
      <c r="BNF97" s="401"/>
      <c r="BNG97" s="401"/>
      <c r="BNH97" s="401"/>
      <c r="BNI97" s="401"/>
      <c r="BNJ97" s="401"/>
      <c r="BNK97" s="401"/>
      <c r="BNL97" s="401"/>
      <c r="BNM97" s="401"/>
      <c r="BNN97" s="401"/>
      <c r="BNO97" s="401"/>
      <c r="BNP97" s="401"/>
      <c r="BNQ97" s="401"/>
      <c r="BNR97" s="401"/>
      <c r="BNS97" s="401"/>
      <c r="BNT97" s="401"/>
      <c r="BNU97" s="401"/>
      <c r="BNV97" s="401"/>
      <c r="BNW97" s="401"/>
      <c r="BNX97" s="401"/>
      <c r="BNY97" s="401"/>
      <c r="BNZ97" s="401"/>
      <c r="BOA97" s="401"/>
      <c r="BOB97" s="401"/>
      <c r="BOC97" s="401"/>
      <c r="BOD97" s="401"/>
      <c r="BOE97" s="401"/>
      <c r="BOF97" s="401"/>
      <c r="BOG97" s="401"/>
      <c r="BOH97" s="401"/>
      <c r="BOI97" s="401"/>
      <c r="BOJ97" s="401"/>
      <c r="BOK97" s="401"/>
      <c r="BOL97" s="401"/>
      <c r="BOM97" s="401"/>
      <c r="BON97" s="401"/>
      <c r="BOO97" s="401"/>
      <c r="BOP97" s="401"/>
      <c r="BOQ97" s="401"/>
      <c r="BOR97" s="401"/>
      <c r="BOS97" s="401"/>
      <c r="BOT97" s="401"/>
      <c r="BOU97" s="401"/>
      <c r="BOV97" s="401"/>
      <c r="BOW97" s="401"/>
      <c r="BOX97" s="401"/>
      <c r="BOY97" s="401"/>
      <c r="BOZ97" s="401"/>
      <c r="BPA97" s="401"/>
      <c r="BPB97" s="401"/>
      <c r="BPC97" s="401"/>
      <c r="BPD97" s="401"/>
      <c r="BPE97" s="401"/>
      <c r="BPF97" s="401"/>
      <c r="BPG97" s="401"/>
      <c r="BPH97" s="401"/>
      <c r="BPI97" s="401"/>
      <c r="BPJ97" s="401"/>
      <c r="BPK97" s="401"/>
      <c r="BPL97" s="401"/>
      <c r="BPM97" s="401"/>
      <c r="BPN97" s="401"/>
      <c r="BPO97" s="401"/>
      <c r="BPP97" s="401"/>
      <c r="BPQ97" s="401"/>
      <c r="BPR97" s="401"/>
      <c r="BPS97" s="401"/>
      <c r="BPT97" s="401"/>
      <c r="BPU97" s="401"/>
      <c r="BPV97" s="401"/>
      <c r="BPW97" s="401"/>
      <c r="BPX97" s="401"/>
      <c r="BPY97" s="401"/>
      <c r="BPZ97" s="401"/>
      <c r="BQA97" s="401"/>
      <c r="BQB97" s="401"/>
      <c r="BQC97" s="401"/>
      <c r="BQD97" s="401"/>
      <c r="BQE97" s="401"/>
      <c r="BQF97" s="401"/>
      <c r="BQG97" s="401"/>
      <c r="BQH97" s="401"/>
      <c r="BQI97" s="401"/>
      <c r="BQJ97" s="401"/>
      <c r="BQK97" s="401"/>
      <c r="BQL97" s="401"/>
      <c r="BQM97" s="401"/>
      <c r="BQN97" s="401"/>
      <c r="BQO97" s="401"/>
      <c r="BQP97" s="401"/>
      <c r="BQQ97" s="401"/>
      <c r="BQR97" s="401"/>
      <c r="BQS97" s="401"/>
      <c r="BQT97" s="401"/>
      <c r="BQU97" s="401"/>
      <c r="BQV97" s="401"/>
      <c r="BQW97" s="401"/>
      <c r="BQX97" s="401"/>
      <c r="BQY97" s="401"/>
      <c r="BQZ97" s="401"/>
      <c r="BRA97" s="401"/>
      <c r="BRB97" s="401"/>
      <c r="BRC97" s="401"/>
      <c r="BRD97" s="401"/>
      <c r="BRE97" s="401"/>
      <c r="BRF97" s="401"/>
      <c r="BRG97" s="401"/>
      <c r="BRH97" s="401"/>
      <c r="BRI97" s="401"/>
      <c r="BRJ97" s="401"/>
      <c r="BRK97" s="401"/>
      <c r="BRL97" s="401"/>
      <c r="BRM97" s="401"/>
      <c r="BRN97" s="401"/>
      <c r="BRO97" s="401"/>
      <c r="BRP97" s="401"/>
      <c r="BRQ97" s="401"/>
      <c r="BRR97" s="401"/>
      <c r="BRS97" s="401"/>
      <c r="BRT97" s="401"/>
      <c r="BRU97" s="401"/>
      <c r="BRV97" s="401"/>
      <c r="BRW97" s="401"/>
      <c r="BRX97" s="401"/>
      <c r="BRY97" s="401"/>
      <c r="BRZ97" s="401"/>
      <c r="BSA97" s="401"/>
      <c r="BSB97" s="401"/>
      <c r="BSC97" s="401"/>
      <c r="BSD97" s="401"/>
      <c r="BSE97" s="401"/>
      <c r="BSF97" s="401"/>
      <c r="BSG97" s="401"/>
      <c r="BSH97" s="401"/>
      <c r="BSI97" s="401"/>
      <c r="BSJ97" s="401"/>
      <c r="BSK97" s="401"/>
      <c r="BSL97" s="401"/>
      <c r="BSM97" s="401"/>
      <c r="BSN97" s="401"/>
      <c r="BSO97" s="401"/>
      <c r="BSP97" s="401"/>
      <c r="BSQ97" s="401"/>
      <c r="BSR97" s="401"/>
      <c r="BSS97" s="401"/>
      <c r="BST97" s="401"/>
      <c r="BSU97" s="401"/>
      <c r="BSV97" s="401"/>
      <c r="BSW97" s="401"/>
      <c r="BSX97" s="401"/>
      <c r="BSY97" s="401"/>
      <c r="BSZ97" s="401"/>
      <c r="BTA97" s="401"/>
      <c r="BTB97" s="401"/>
      <c r="BTC97" s="401"/>
      <c r="BTD97" s="401"/>
      <c r="BTE97" s="401"/>
      <c r="BTF97" s="401"/>
      <c r="BTG97" s="401"/>
      <c r="BTH97" s="401"/>
      <c r="BTI97" s="401"/>
      <c r="BTJ97" s="401"/>
      <c r="BTK97" s="401"/>
      <c r="BTL97" s="401"/>
      <c r="BTM97" s="401"/>
      <c r="BTN97" s="401"/>
      <c r="BTO97" s="401"/>
      <c r="BTP97" s="401"/>
      <c r="BTQ97" s="401"/>
      <c r="BTR97" s="401"/>
      <c r="BTS97" s="401"/>
      <c r="BTT97" s="401"/>
      <c r="BTU97" s="401"/>
      <c r="BTV97" s="401"/>
      <c r="BTW97" s="401"/>
      <c r="BTX97" s="401"/>
      <c r="BTY97" s="401"/>
      <c r="BTZ97" s="401"/>
      <c r="BUA97" s="401"/>
      <c r="BUB97" s="401"/>
      <c r="BUC97" s="401"/>
      <c r="BUD97" s="401"/>
      <c r="BUE97" s="401"/>
      <c r="BUF97" s="401"/>
      <c r="BUG97" s="401"/>
      <c r="BUH97" s="401"/>
      <c r="BUI97" s="401"/>
      <c r="BUJ97" s="401"/>
      <c r="BUK97" s="401"/>
      <c r="BUL97" s="401"/>
      <c r="BUM97" s="401"/>
      <c r="BUN97" s="401"/>
      <c r="BUO97" s="401"/>
      <c r="BUP97" s="401"/>
      <c r="BUQ97" s="401"/>
      <c r="BUR97" s="401"/>
      <c r="BUS97" s="401"/>
      <c r="BUT97" s="401"/>
      <c r="BUU97" s="401"/>
      <c r="BUV97" s="401"/>
      <c r="BUW97" s="401"/>
      <c r="BUX97" s="401"/>
      <c r="BUY97" s="401"/>
      <c r="BUZ97" s="401"/>
      <c r="BVA97" s="401"/>
      <c r="BVB97" s="401"/>
      <c r="BVC97" s="401"/>
      <c r="BVD97" s="401"/>
      <c r="BVE97" s="401"/>
      <c r="BVF97" s="401"/>
      <c r="BVG97" s="401"/>
      <c r="BVH97" s="401"/>
      <c r="BVI97" s="401"/>
      <c r="BVJ97" s="401"/>
      <c r="BVK97" s="401"/>
      <c r="BVL97" s="401"/>
      <c r="BVM97" s="401"/>
      <c r="BVN97" s="401"/>
      <c r="BVO97" s="401"/>
      <c r="BVP97" s="401"/>
      <c r="BVQ97" s="401"/>
      <c r="BVR97" s="401"/>
      <c r="BVS97" s="401"/>
      <c r="BVT97" s="401"/>
      <c r="BVU97" s="401"/>
      <c r="BVV97" s="401"/>
      <c r="BVW97" s="401"/>
      <c r="BVX97" s="401"/>
      <c r="BVY97" s="401"/>
      <c r="BVZ97" s="401"/>
      <c r="BWA97" s="401"/>
      <c r="BWB97" s="401"/>
      <c r="BWC97" s="401"/>
      <c r="BWD97" s="401"/>
      <c r="BWE97" s="401"/>
      <c r="BWF97" s="401"/>
      <c r="BWG97" s="401"/>
      <c r="BWH97" s="401"/>
      <c r="BWI97" s="401"/>
      <c r="BWJ97" s="401"/>
      <c r="BWK97" s="401"/>
      <c r="BWL97" s="401"/>
      <c r="BWM97" s="401"/>
      <c r="BWN97" s="401"/>
      <c r="BWO97" s="401"/>
      <c r="BWP97" s="401"/>
      <c r="BWQ97" s="401"/>
      <c r="BWR97" s="401"/>
      <c r="BWS97" s="401"/>
      <c r="BWT97" s="401"/>
      <c r="BWU97" s="401"/>
      <c r="BWV97" s="401"/>
      <c r="BWW97" s="401"/>
      <c r="BWX97" s="401"/>
      <c r="BWY97" s="401"/>
      <c r="BWZ97" s="401"/>
      <c r="BXA97" s="401"/>
      <c r="BXB97" s="401"/>
      <c r="BXC97" s="401"/>
      <c r="BXD97" s="401"/>
      <c r="BXE97" s="401"/>
      <c r="BXF97" s="401"/>
      <c r="BXG97" s="401"/>
      <c r="BXH97" s="401"/>
      <c r="BXI97" s="401"/>
      <c r="BXJ97" s="401"/>
      <c r="BXK97" s="401"/>
      <c r="BXL97" s="401"/>
      <c r="BXM97" s="401"/>
      <c r="BXN97" s="401"/>
      <c r="BXO97" s="401"/>
      <c r="BXP97" s="401"/>
      <c r="BXQ97" s="401"/>
      <c r="BXR97" s="401"/>
      <c r="BXS97" s="401"/>
      <c r="BXT97" s="401"/>
      <c r="BXU97" s="401"/>
      <c r="BXV97" s="401"/>
      <c r="BXW97" s="401"/>
      <c r="BXX97" s="401"/>
      <c r="BXY97" s="401"/>
      <c r="BXZ97" s="401"/>
      <c r="BYA97" s="401"/>
      <c r="BYB97" s="401"/>
      <c r="BYC97" s="401"/>
      <c r="BYD97" s="401"/>
      <c r="BYE97" s="401"/>
      <c r="BYF97" s="401"/>
      <c r="BYG97" s="401"/>
      <c r="BYH97" s="401"/>
      <c r="BYI97" s="401"/>
      <c r="BYJ97" s="401"/>
      <c r="BYK97" s="401"/>
      <c r="BYL97" s="401"/>
      <c r="BYM97" s="401"/>
      <c r="BYN97" s="401"/>
      <c r="BYO97" s="401"/>
      <c r="BYP97" s="401"/>
      <c r="BYQ97" s="401"/>
      <c r="BYR97" s="401"/>
      <c r="BYS97" s="401"/>
      <c r="BYT97" s="401"/>
      <c r="BYU97" s="401"/>
      <c r="BYV97" s="401"/>
      <c r="BYW97" s="401"/>
      <c r="BYX97" s="401"/>
      <c r="BYY97" s="401"/>
      <c r="BYZ97" s="401"/>
      <c r="BZA97" s="401"/>
      <c r="BZB97" s="401"/>
      <c r="BZC97" s="401"/>
      <c r="BZD97" s="401"/>
      <c r="BZE97" s="401"/>
      <c r="BZF97" s="401"/>
      <c r="BZG97" s="401"/>
      <c r="BZH97" s="401"/>
      <c r="BZI97" s="401"/>
      <c r="BZJ97" s="401"/>
      <c r="BZK97" s="401"/>
      <c r="BZL97" s="401"/>
      <c r="BZM97" s="401"/>
      <c r="BZN97" s="401"/>
      <c r="BZO97" s="401"/>
      <c r="BZP97" s="401"/>
      <c r="BZQ97" s="401"/>
      <c r="BZR97" s="401"/>
      <c r="BZS97" s="401"/>
      <c r="BZT97" s="401"/>
      <c r="BZU97" s="401"/>
      <c r="BZV97" s="401"/>
      <c r="BZW97" s="401"/>
      <c r="BZX97" s="401"/>
      <c r="BZY97" s="401"/>
      <c r="BZZ97" s="401"/>
      <c r="CAA97" s="401"/>
      <c r="CAB97" s="401"/>
      <c r="CAC97" s="401"/>
      <c r="CAD97" s="401"/>
      <c r="CAE97" s="401"/>
      <c r="CAF97" s="401"/>
      <c r="CAG97" s="401"/>
      <c r="CAH97" s="401"/>
      <c r="CAI97" s="401"/>
      <c r="CAJ97" s="401"/>
      <c r="CAK97" s="401"/>
      <c r="CAL97" s="401"/>
      <c r="CAM97" s="401"/>
      <c r="CAN97" s="401"/>
      <c r="CAO97" s="401"/>
      <c r="CAP97" s="401"/>
      <c r="CAQ97" s="401"/>
      <c r="CAR97" s="401"/>
      <c r="CAS97" s="401"/>
      <c r="CAT97" s="401"/>
      <c r="CAU97" s="401"/>
      <c r="CAV97" s="401"/>
      <c r="CAW97" s="401"/>
      <c r="CAX97" s="401"/>
      <c r="CAY97" s="401"/>
      <c r="CAZ97" s="401"/>
      <c r="CBA97" s="401"/>
      <c r="CBB97" s="401"/>
      <c r="CBC97" s="401"/>
      <c r="CBD97" s="401"/>
      <c r="CBE97" s="401"/>
      <c r="CBF97" s="401"/>
      <c r="CBG97" s="401"/>
      <c r="CBH97" s="401"/>
      <c r="CBI97" s="401"/>
      <c r="CBJ97" s="401"/>
      <c r="CBK97" s="401"/>
      <c r="CBL97" s="401"/>
      <c r="CBM97" s="401"/>
      <c r="CBN97" s="401"/>
      <c r="CBO97" s="401"/>
      <c r="CBP97" s="401"/>
      <c r="CBQ97" s="401"/>
      <c r="CBR97" s="401"/>
      <c r="CBS97" s="401"/>
      <c r="CBT97" s="401"/>
      <c r="CBU97" s="401"/>
      <c r="CBV97" s="401"/>
      <c r="CBW97" s="401"/>
      <c r="CBX97" s="401"/>
      <c r="CBY97" s="401"/>
      <c r="CBZ97" s="401"/>
      <c r="CCA97" s="401"/>
      <c r="CCB97" s="401"/>
      <c r="CCC97" s="401"/>
      <c r="CCD97" s="401"/>
      <c r="CCE97" s="401"/>
      <c r="CCF97" s="401"/>
      <c r="CCG97" s="401"/>
      <c r="CCH97" s="401"/>
      <c r="CCI97" s="401"/>
      <c r="CCJ97" s="401"/>
      <c r="CCK97" s="401"/>
      <c r="CCL97" s="401"/>
      <c r="CCM97" s="401"/>
      <c r="CCN97" s="401"/>
      <c r="CCO97" s="401"/>
      <c r="CCP97" s="401"/>
      <c r="CCQ97" s="401"/>
      <c r="CCR97" s="401"/>
      <c r="CCS97" s="401"/>
      <c r="CCT97" s="401"/>
      <c r="CCU97" s="401"/>
      <c r="CCV97" s="401"/>
      <c r="CCW97" s="401"/>
      <c r="CCX97" s="401"/>
      <c r="CCY97" s="401"/>
      <c r="CCZ97" s="401"/>
      <c r="CDA97" s="401"/>
      <c r="CDB97" s="401"/>
      <c r="CDC97" s="401"/>
      <c r="CDD97" s="401"/>
      <c r="CDE97" s="401"/>
      <c r="CDF97" s="401"/>
      <c r="CDG97" s="401"/>
      <c r="CDH97" s="401"/>
      <c r="CDI97" s="401"/>
      <c r="CDJ97" s="401"/>
      <c r="CDK97" s="401"/>
      <c r="CDL97" s="401"/>
      <c r="CDM97" s="401"/>
      <c r="CDN97" s="401"/>
      <c r="CDO97" s="401"/>
      <c r="CDP97" s="401"/>
      <c r="CDQ97" s="401"/>
      <c r="CDR97" s="401"/>
      <c r="CDS97" s="401"/>
      <c r="CDT97" s="401"/>
      <c r="CDU97" s="401"/>
      <c r="CDV97" s="401"/>
      <c r="CDW97" s="401"/>
      <c r="CDX97" s="401"/>
      <c r="CDY97" s="401"/>
      <c r="CDZ97" s="401"/>
      <c r="CEA97" s="401"/>
      <c r="CEB97" s="401"/>
      <c r="CEC97" s="401"/>
      <c r="CED97" s="401"/>
      <c r="CEE97" s="401"/>
      <c r="CEF97" s="401"/>
      <c r="CEG97" s="401"/>
      <c r="CEH97" s="401"/>
      <c r="CEI97" s="401"/>
      <c r="CEJ97" s="401"/>
      <c r="CEK97" s="401"/>
      <c r="CEL97" s="401"/>
      <c r="CEM97" s="401"/>
      <c r="CEN97" s="401"/>
      <c r="CEO97" s="401"/>
      <c r="CEP97" s="401"/>
      <c r="CEQ97" s="401"/>
      <c r="CER97" s="401"/>
      <c r="CES97" s="401"/>
      <c r="CET97" s="401"/>
      <c r="CEU97" s="401"/>
      <c r="CEV97" s="401"/>
      <c r="CEW97" s="401"/>
      <c r="CEX97" s="401"/>
      <c r="CEY97" s="401"/>
      <c r="CEZ97" s="401"/>
      <c r="CFA97" s="401"/>
      <c r="CFB97" s="401"/>
      <c r="CFC97" s="401"/>
      <c r="CFD97" s="401"/>
      <c r="CFE97" s="401"/>
      <c r="CFF97" s="401"/>
      <c r="CFG97" s="401"/>
      <c r="CFH97" s="401"/>
      <c r="CFI97" s="401"/>
      <c r="CFJ97" s="401"/>
      <c r="CFK97" s="401"/>
      <c r="CFL97" s="401"/>
      <c r="CFM97" s="401"/>
      <c r="CFN97" s="401"/>
      <c r="CFO97" s="401"/>
      <c r="CFP97" s="401"/>
      <c r="CFQ97" s="401"/>
      <c r="CFR97" s="401"/>
      <c r="CFS97" s="401"/>
      <c r="CFT97" s="401"/>
      <c r="CFU97" s="401"/>
      <c r="CFV97" s="401"/>
      <c r="CFW97" s="401"/>
      <c r="CFX97" s="401"/>
      <c r="CFY97" s="401"/>
      <c r="CFZ97" s="401"/>
      <c r="CGA97" s="401"/>
      <c r="CGB97" s="401"/>
      <c r="CGC97" s="401"/>
      <c r="CGD97" s="401"/>
      <c r="CGE97" s="401"/>
      <c r="CGF97" s="401"/>
      <c r="CGG97" s="401"/>
      <c r="CGH97" s="401"/>
      <c r="CGI97" s="401"/>
      <c r="CGJ97" s="401"/>
      <c r="CGK97" s="401"/>
      <c r="CGL97" s="401"/>
      <c r="CGM97" s="401"/>
      <c r="CGN97" s="401"/>
      <c r="CGO97" s="401"/>
      <c r="CGP97" s="401"/>
      <c r="CGQ97" s="401"/>
      <c r="CGR97" s="401"/>
      <c r="CGS97" s="401"/>
      <c r="CGT97" s="401"/>
      <c r="CGU97" s="401"/>
      <c r="CGV97" s="401"/>
      <c r="CGW97" s="401"/>
      <c r="CGX97" s="401"/>
      <c r="CGY97" s="401"/>
      <c r="CGZ97" s="401"/>
      <c r="CHA97" s="401"/>
      <c r="CHB97" s="401"/>
      <c r="CHC97" s="401"/>
      <c r="CHD97" s="401"/>
      <c r="CHE97" s="401"/>
      <c r="CHF97" s="401"/>
      <c r="CHG97" s="401"/>
      <c r="CHH97" s="401"/>
      <c r="CHI97" s="401"/>
      <c r="CHJ97" s="401"/>
      <c r="CHK97" s="401"/>
      <c r="CHL97" s="401"/>
      <c r="CHM97" s="401"/>
      <c r="CHN97" s="401"/>
      <c r="CHO97" s="401"/>
      <c r="CHP97" s="401"/>
      <c r="CHQ97" s="401"/>
      <c r="CHR97" s="401"/>
      <c r="CHS97" s="401"/>
      <c r="CHT97" s="401"/>
      <c r="CHU97" s="401"/>
      <c r="CHV97" s="401"/>
      <c r="CHW97" s="401"/>
      <c r="CHX97" s="401"/>
      <c r="CHY97" s="401"/>
      <c r="CHZ97" s="401"/>
      <c r="CIA97" s="401"/>
      <c r="CIB97" s="401"/>
      <c r="CIC97" s="401"/>
      <c r="CID97" s="401"/>
      <c r="CIE97" s="401"/>
      <c r="CIF97" s="401"/>
      <c r="CIG97" s="401"/>
      <c r="CIH97" s="401"/>
      <c r="CII97" s="401"/>
      <c r="CIJ97" s="401"/>
      <c r="CIK97" s="401"/>
      <c r="CIL97" s="401"/>
      <c r="CIM97" s="401"/>
      <c r="CIN97" s="401"/>
      <c r="CIO97" s="401"/>
      <c r="CIP97" s="401"/>
      <c r="CIQ97" s="401"/>
      <c r="CIR97" s="401"/>
      <c r="CIS97" s="401"/>
      <c r="CIT97" s="401"/>
      <c r="CIU97" s="401"/>
      <c r="CIV97" s="401"/>
      <c r="CIW97" s="401"/>
      <c r="CIX97" s="401"/>
      <c r="CIY97" s="401"/>
      <c r="CIZ97" s="401"/>
      <c r="CJA97" s="401"/>
      <c r="CJB97" s="401"/>
      <c r="CJC97" s="401"/>
      <c r="CJD97" s="401"/>
      <c r="CJE97" s="401"/>
      <c r="CJF97" s="401"/>
      <c r="CJG97" s="401"/>
      <c r="CJH97" s="401"/>
      <c r="CJI97" s="401"/>
      <c r="CJJ97" s="401"/>
      <c r="CJK97" s="401"/>
      <c r="CJL97" s="401"/>
      <c r="CJM97" s="401"/>
      <c r="CJN97" s="401"/>
      <c r="CJO97" s="401"/>
      <c r="CJP97" s="401"/>
      <c r="CJQ97" s="401"/>
      <c r="CJR97" s="401"/>
      <c r="CJS97" s="401"/>
      <c r="CJT97" s="401"/>
      <c r="CJU97" s="401"/>
      <c r="CJV97" s="401"/>
      <c r="CJW97" s="401"/>
      <c r="CJX97" s="401"/>
      <c r="CJY97" s="401"/>
      <c r="CJZ97" s="401"/>
      <c r="CKA97" s="401"/>
      <c r="CKB97" s="401"/>
      <c r="CKC97" s="401"/>
      <c r="CKD97" s="401"/>
      <c r="CKE97" s="401"/>
      <c r="CKF97" s="401"/>
      <c r="CKG97" s="401"/>
      <c r="CKH97" s="401"/>
      <c r="CKI97" s="401"/>
      <c r="CKJ97" s="401"/>
      <c r="CKK97" s="401"/>
      <c r="CKL97" s="401"/>
      <c r="CKM97" s="401"/>
      <c r="CKN97" s="401"/>
      <c r="CKO97" s="401"/>
      <c r="CKP97" s="401"/>
      <c r="CKQ97" s="401"/>
      <c r="CKR97" s="401"/>
      <c r="CKS97" s="401"/>
      <c r="CKT97" s="401"/>
      <c r="CKU97" s="401"/>
      <c r="CKV97" s="401"/>
      <c r="CKW97" s="401"/>
      <c r="CKX97" s="401"/>
      <c r="CKY97" s="401"/>
      <c r="CKZ97" s="401"/>
      <c r="CLA97" s="401"/>
      <c r="CLB97" s="401"/>
      <c r="CLC97" s="401"/>
      <c r="CLD97" s="401"/>
      <c r="CLE97" s="401"/>
      <c r="CLF97" s="401"/>
      <c r="CLG97" s="401"/>
      <c r="CLH97" s="401"/>
      <c r="CLI97" s="401"/>
      <c r="CLJ97" s="401"/>
      <c r="CLK97" s="401"/>
      <c r="CLL97" s="401"/>
      <c r="CLM97" s="401"/>
      <c r="CLN97" s="401"/>
      <c r="CLO97" s="401"/>
      <c r="CLP97" s="401"/>
      <c r="CLQ97" s="401"/>
      <c r="CLR97" s="401"/>
      <c r="CLS97" s="401"/>
      <c r="CLT97" s="401"/>
      <c r="CLU97" s="401"/>
      <c r="CLV97" s="401"/>
      <c r="CLW97" s="401"/>
      <c r="CLX97" s="401"/>
      <c r="CLY97" s="401"/>
      <c r="CLZ97" s="401"/>
      <c r="CMA97" s="401"/>
      <c r="CMB97" s="401"/>
      <c r="CMC97" s="401"/>
      <c r="CMD97" s="401"/>
      <c r="CME97" s="401"/>
      <c r="CMF97" s="401"/>
      <c r="CMG97" s="401"/>
      <c r="CMH97" s="401"/>
      <c r="CMI97" s="401"/>
      <c r="CMJ97" s="401"/>
      <c r="CMK97" s="401"/>
      <c r="CML97" s="401"/>
      <c r="CMM97" s="401"/>
      <c r="CMN97" s="401"/>
      <c r="CMO97" s="401"/>
      <c r="CMP97" s="401"/>
      <c r="CMQ97" s="401"/>
      <c r="CMR97" s="401"/>
      <c r="CMS97" s="401"/>
      <c r="CMT97" s="401"/>
      <c r="CMU97" s="401"/>
      <c r="CMV97" s="401"/>
      <c r="CMW97" s="401"/>
      <c r="CMX97" s="401"/>
      <c r="CMY97" s="401"/>
      <c r="CMZ97" s="401"/>
      <c r="CNA97" s="401"/>
      <c r="CNB97" s="401"/>
      <c r="CNC97" s="401"/>
      <c r="CND97" s="401"/>
      <c r="CNE97" s="401"/>
      <c r="CNF97" s="401"/>
      <c r="CNG97" s="401"/>
      <c r="CNH97" s="401"/>
      <c r="CNI97" s="401"/>
      <c r="CNJ97" s="401"/>
      <c r="CNK97" s="401"/>
      <c r="CNL97" s="401"/>
      <c r="CNM97" s="401"/>
      <c r="CNN97" s="401"/>
      <c r="CNO97" s="401"/>
      <c r="CNP97" s="401"/>
      <c r="CNQ97" s="401"/>
      <c r="CNR97" s="401"/>
      <c r="CNS97" s="401"/>
      <c r="CNT97" s="401"/>
      <c r="CNU97" s="401"/>
      <c r="CNV97" s="401"/>
      <c r="CNW97" s="401"/>
      <c r="CNX97" s="401"/>
      <c r="CNY97" s="401"/>
      <c r="CNZ97" s="401"/>
      <c r="COA97" s="401"/>
      <c r="COB97" s="401"/>
      <c r="COC97" s="401"/>
      <c r="COD97" s="401"/>
      <c r="COE97" s="401"/>
      <c r="COF97" s="401"/>
      <c r="COG97" s="401"/>
      <c r="COH97" s="401"/>
      <c r="COI97" s="401"/>
      <c r="COJ97" s="401"/>
      <c r="COK97" s="401"/>
      <c r="COL97" s="401"/>
      <c r="COM97" s="401"/>
      <c r="CON97" s="401"/>
      <c r="COO97" s="401"/>
      <c r="COP97" s="401"/>
      <c r="COQ97" s="401"/>
      <c r="COR97" s="401"/>
      <c r="COS97" s="401"/>
      <c r="COT97" s="401"/>
      <c r="COU97" s="401"/>
      <c r="COV97" s="401"/>
      <c r="COW97" s="401"/>
      <c r="COX97" s="401"/>
      <c r="COY97" s="401"/>
      <c r="COZ97" s="401"/>
      <c r="CPA97" s="401"/>
      <c r="CPB97" s="401"/>
      <c r="CPC97" s="401"/>
      <c r="CPD97" s="401"/>
      <c r="CPE97" s="401"/>
      <c r="CPF97" s="401"/>
      <c r="CPG97" s="401"/>
      <c r="CPH97" s="401"/>
      <c r="CPI97" s="401"/>
      <c r="CPJ97" s="401"/>
      <c r="CPK97" s="401"/>
      <c r="CPL97" s="401"/>
      <c r="CPM97" s="401"/>
      <c r="CPN97" s="401"/>
      <c r="CPO97" s="401"/>
      <c r="CPP97" s="401"/>
      <c r="CPQ97" s="401"/>
      <c r="CPR97" s="401"/>
      <c r="CPS97" s="401"/>
      <c r="CPT97" s="401"/>
      <c r="CPU97" s="401"/>
      <c r="CPV97" s="401"/>
      <c r="CPW97" s="401"/>
      <c r="CPX97" s="401"/>
      <c r="CPY97" s="401"/>
      <c r="CPZ97" s="401"/>
      <c r="CQA97" s="401"/>
      <c r="CQB97" s="401"/>
      <c r="CQC97" s="401"/>
      <c r="CQD97" s="401"/>
      <c r="CQE97" s="401"/>
      <c r="CQF97" s="401"/>
      <c r="CQG97" s="401"/>
      <c r="CQH97" s="401"/>
      <c r="CQI97" s="401"/>
      <c r="CQJ97" s="401"/>
      <c r="CQK97" s="401"/>
      <c r="CQL97" s="401"/>
      <c r="CQM97" s="401"/>
      <c r="CQN97" s="401"/>
      <c r="CQO97" s="401"/>
      <c r="CQP97" s="401"/>
      <c r="CQQ97" s="401"/>
      <c r="CQR97" s="401"/>
      <c r="CQS97" s="401"/>
      <c r="CQT97" s="401"/>
      <c r="CQU97" s="401"/>
      <c r="CQV97" s="401"/>
      <c r="CQW97" s="401"/>
      <c r="CQX97" s="401"/>
      <c r="CQY97" s="401"/>
      <c r="CQZ97" s="401"/>
      <c r="CRA97" s="401"/>
      <c r="CRB97" s="401"/>
      <c r="CRC97" s="401"/>
      <c r="CRD97" s="401"/>
      <c r="CRE97" s="401"/>
      <c r="CRF97" s="401"/>
      <c r="CRG97" s="401"/>
      <c r="CRH97" s="401"/>
      <c r="CRI97" s="401"/>
      <c r="CRJ97" s="401"/>
      <c r="CRK97" s="401"/>
      <c r="CRL97" s="401"/>
      <c r="CRM97" s="401"/>
      <c r="CRN97" s="401"/>
      <c r="CRO97" s="401"/>
      <c r="CRP97" s="401"/>
      <c r="CRQ97" s="401"/>
      <c r="CRR97" s="401"/>
      <c r="CRS97" s="401"/>
      <c r="CRT97" s="401"/>
      <c r="CRU97" s="401"/>
      <c r="CRV97" s="401"/>
      <c r="CRW97" s="401"/>
      <c r="CRX97" s="401"/>
      <c r="CRY97" s="401"/>
      <c r="CRZ97" s="401"/>
      <c r="CSA97" s="401"/>
      <c r="CSB97" s="401"/>
      <c r="CSC97" s="401"/>
      <c r="CSD97" s="401"/>
      <c r="CSE97" s="401"/>
      <c r="CSF97" s="401"/>
      <c r="CSG97" s="401"/>
      <c r="CSH97" s="401"/>
      <c r="CSI97" s="401"/>
      <c r="CSJ97" s="401"/>
      <c r="CSK97" s="401"/>
      <c r="CSL97" s="401"/>
      <c r="CSM97" s="401"/>
      <c r="CSN97" s="401"/>
      <c r="CSO97" s="401"/>
      <c r="CSP97" s="401"/>
      <c r="CSQ97" s="401"/>
      <c r="CSR97" s="401"/>
      <c r="CSS97" s="401"/>
      <c r="CST97" s="401"/>
      <c r="CSU97" s="401"/>
      <c r="CSV97" s="401"/>
      <c r="CSW97" s="401"/>
      <c r="CSX97" s="401"/>
      <c r="CSY97" s="401"/>
      <c r="CSZ97" s="401"/>
      <c r="CTA97" s="401"/>
      <c r="CTB97" s="401"/>
      <c r="CTC97" s="401"/>
      <c r="CTD97" s="401"/>
      <c r="CTE97" s="401"/>
      <c r="CTF97" s="401"/>
      <c r="CTG97" s="401"/>
      <c r="CTH97" s="401"/>
      <c r="CTI97" s="401"/>
      <c r="CTJ97" s="401"/>
      <c r="CTK97" s="401"/>
      <c r="CTL97" s="401"/>
      <c r="CTM97" s="401"/>
      <c r="CTN97" s="401"/>
      <c r="CTO97" s="401"/>
      <c r="CTP97" s="401"/>
      <c r="CTQ97" s="401"/>
      <c r="CTR97" s="401"/>
      <c r="CTS97" s="401"/>
      <c r="CTT97" s="401"/>
      <c r="CTU97" s="401"/>
      <c r="CTV97" s="401"/>
      <c r="CTW97" s="401"/>
      <c r="CTX97" s="401"/>
      <c r="CTY97" s="401"/>
      <c r="CTZ97" s="401"/>
      <c r="CUA97" s="401"/>
      <c r="CUB97" s="401"/>
      <c r="CUC97" s="401"/>
      <c r="CUD97" s="401"/>
      <c r="CUE97" s="401"/>
      <c r="CUF97" s="401"/>
      <c r="CUG97" s="401"/>
      <c r="CUH97" s="401"/>
      <c r="CUI97" s="401"/>
      <c r="CUJ97" s="401"/>
      <c r="CUK97" s="401"/>
      <c r="CUL97" s="401"/>
      <c r="CUM97" s="401"/>
      <c r="CUN97" s="401"/>
      <c r="CUO97" s="401"/>
      <c r="CUP97" s="401"/>
      <c r="CUQ97" s="401"/>
      <c r="CUR97" s="401"/>
      <c r="CUS97" s="401"/>
      <c r="CUT97" s="401"/>
      <c r="CUU97" s="401"/>
      <c r="CUV97" s="401"/>
      <c r="CUW97" s="401"/>
      <c r="CUX97" s="401"/>
      <c r="CUY97" s="401"/>
      <c r="CUZ97" s="401"/>
      <c r="CVA97" s="401"/>
      <c r="CVB97" s="401"/>
      <c r="CVC97" s="401"/>
      <c r="CVD97" s="401"/>
      <c r="CVE97" s="401"/>
      <c r="CVF97" s="401"/>
      <c r="CVG97" s="401"/>
      <c r="CVH97" s="401"/>
      <c r="CVI97" s="401"/>
      <c r="CVJ97" s="401"/>
      <c r="CVK97" s="401"/>
      <c r="CVL97" s="401"/>
      <c r="CVM97" s="401"/>
      <c r="CVN97" s="401"/>
      <c r="CVO97" s="401"/>
      <c r="CVP97" s="401"/>
      <c r="CVQ97" s="401"/>
      <c r="CVR97" s="401"/>
      <c r="CVS97" s="401"/>
      <c r="CVT97" s="401"/>
      <c r="CVU97" s="401"/>
      <c r="CVV97" s="401"/>
      <c r="CVW97" s="401"/>
      <c r="CVX97" s="401"/>
      <c r="CVY97" s="401"/>
      <c r="CVZ97" s="401"/>
      <c r="CWA97" s="401"/>
      <c r="CWB97" s="401"/>
      <c r="CWC97" s="401"/>
      <c r="CWD97" s="401"/>
      <c r="CWE97" s="401"/>
      <c r="CWF97" s="401"/>
      <c r="CWG97" s="401"/>
      <c r="CWH97" s="401"/>
      <c r="CWI97" s="401"/>
      <c r="CWJ97" s="401"/>
      <c r="CWK97" s="401"/>
      <c r="CWL97" s="401"/>
      <c r="CWM97" s="401"/>
      <c r="CWN97" s="401"/>
      <c r="CWO97" s="401"/>
      <c r="CWP97" s="401"/>
      <c r="CWQ97" s="401"/>
      <c r="CWR97" s="401"/>
      <c r="CWS97" s="401"/>
      <c r="CWT97" s="401"/>
      <c r="CWU97" s="401"/>
      <c r="CWV97" s="401"/>
      <c r="CWW97" s="401"/>
      <c r="CWX97" s="401"/>
      <c r="CWY97" s="401"/>
      <c r="CWZ97" s="401"/>
      <c r="CXA97" s="401"/>
      <c r="CXB97" s="401"/>
      <c r="CXC97" s="401"/>
      <c r="CXD97" s="401"/>
      <c r="CXE97" s="401"/>
      <c r="CXF97" s="401"/>
      <c r="CXG97" s="401"/>
      <c r="CXH97" s="401"/>
      <c r="CXI97" s="401"/>
      <c r="CXJ97" s="401"/>
      <c r="CXK97" s="401"/>
      <c r="CXL97" s="401"/>
      <c r="CXM97" s="401"/>
      <c r="CXN97" s="401"/>
      <c r="CXO97" s="401"/>
      <c r="CXP97" s="401"/>
      <c r="CXQ97" s="401"/>
      <c r="CXR97" s="401"/>
      <c r="CXS97" s="401"/>
      <c r="CXT97" s="401"/>
      <c r="CXU97" s="401"/>
      <c r="CXV97" s="401"/>
      <c r="CXW97" s="401"/>
      <c r="CXX97" s="401"/>
      <c r="CXY97" s="401"/>
      <c r="CXZ97" s="401"/>
      <c r="CYA97" s="401"/>
      <c r="CYB97" s="401"/>
      <c r="CYC97" s="401"/>
      <c r="CYD97" s="401"/>
      <c r="CYE97" s="401"/>
      <c r="CYF97" s="401"/>
      <c r="CYG97" s="401"/>
      <c r="CYH97" s="401"/>
      <c r="CYI97" s="401"/>
      <c r="CYJ97" s="401"/>
      <c r="CYK97" s="401"/>
      <c r="CYL97" s="401"/>
      <c r="CYM97" s="401"/>
      <c r="CYN97" s="401"/>
      <c r="CYO97" s="401"/>
      <c r="CYP97" s="401"/>
      <c r="CYQ97" s="401"/>
      <c r="CYR97" s="401"/>
      <c r="CYS97" s="401"/>
      <c r="CYT97" s="401"/>
      <c r="CYU97" s="401"/>
      <c r="CYV97" s="401"/>
      <c r="CYW97" s="401"/>
      <c r="CYX97" s="401"/>
      <c r="CYY97" s="401"/>
      <c r="CYZ97" s="401"/>
      <c r="CZA97" s="401"/>
      <c r="CZB97" s="401"/>
      <c r="CZC97" s="401"/>
      <c r="CZD97" s="401"/>
      <c r="CZE97" s="401"/>
      <c r="CZF97" s="401"/>
      <c r="CZG97" s="401"/>
      <c r="CZH97" s="401"/>
      <c r="CZI97" s="401"/>
      <c r="CZJ97" s="401"/>
      <c r="CZK97" s="401"/>
      <c r="CZL97" s="401"/>
      <c r="CZM97" s="401"/>
      <c r="CZN97" s="401"/>
      <c r="CZO97" s="401"/>
      <c r="CZP97" s="401"/>
      <c r="CZQ97" s="401"/>
      <c r="CZR97" s="401"/>
      <c r="CZS97" s="401"/>
      <c r="CZT97" s="401"/>
      <c r="CZU97" s="401"/>
      <c r="CZV97" s="401"/>
      <c r="CZW97" s="401"/>
      <c r="CZX97" s="401"/>
      <c r="CZY97" s="401"/>
      <c r="CZZ97" s="401"/>
      <c r="DAA97" s="401"/>
      <c r="DAB97" s="401"/>
      <c r="DAC97" s="401"/>
      <c r="DAD97" s="401"/>
      <c r="DAE97" s="401"/>
      <c r="DAF97" s="401"/>
      <c r="DAG97" s="401"/>
      <c r="DAH97" s="401"/>
      <c r="DAI97" s="401"/>
      <c r="DAJ97" s="401"/>
      <c r="DAK97" s="401"/>
      <c r="DAL97" s="401"/>
      <c r="DAM97" s="401"/>
      <c r="DAN97" s="401"/>
      <c r="DAO97" s="401"/>
      <c r="DAP97" s="401"/>
      <c r="DAQ97" s="401"/>
      <c r="DAR97" s="401"/>
      <c r="DAS97" s="401"/>
      <c r="DAT97" s="401"/>
      <c r="DAU97" s="401"/>
      <c r="DAV97" s="401"/>
      <c r="DAW97" s="401"/>
      <c r="DAX97" s="401"/>
      <c r="DAY97" s="401"/>
      <c r="DAZ97" s="401"/>
      <c r="DBA97" s="401"/>
      <c r="DBB97" s="401"/>
      <c r="DBC97" s="401"/>
      <c r="DBD97" s="401"/>
      <c r="DBE97" s="401"/>
      <c r="DBF97" s="401"/>
      <c r="DBG97" s="401"/>
      <c r="DBH97" s="401"/>
      <c r="DBI97" s="401"/>
      <c r="DBJ97" s="401"/>
      <c r="DBK97" s="401"/>
      <c r="DBL97" s="401"/>
      <c r="DBM97" s="401"/>
      <c r="DBN97" s="401"/>
      <c r="DBO97" s="401"/>
      <c r="DBP97" s="401"/>
      <c r="DBQ97" s="401"/>
      <c r="DBR97" s="401"/>
      <c r="DBS97" s="401"/>
      <c r="DBT97" s="401"/>
      <c r="DBU97" s="401"/>
      <c r="DBV97" s="401"/>
      <c r="DBW97" s="401"/>
      <c r="DBX97" s="401"/>
      <c r="DBY97" s="401"/>
      <c r="DBZ97" s="401"/>
      <c r="DCA97" s="401"/>
      <c r="DCB97" s="401"/>
      <c r="DCC97" s="401"/>
      <c r="DCD97" s="401"/>
      <c r="DCE97" s="401"/>
      <c r="DCF97" s="401"/>
      <c r="DCG97" s="401"/>
      <c r="DCH97" s="401"/>
      <c r="DCI97" s="401"/>
      <c r="DCJ97" s="401"/>
      <c r="DCK97" s="401"/>
      <c r="DCL97" s="401"/>
      <c r="DCM97" s="401"/>
      <c r="DCN97" s="401"/>
      <c r="DCO97" s="401"/>
      <c r="DCP97" s="401"/>
      <c r="DCQ97" s="401"/>
      <c r="DCR97" s="401"/>
      <c r="DCS97" s="401"/>
      <c r="DCT97" s="401"/>
      <c r="DCU97" s="401"/>
      <c r="DCV97" s="401"/>
      <c r="DCW97" s="401"/>
      <c r="DCX97" s="401"/>
      <c r="DCY97" s="401"/>
      <c r="DCZ97" s="401"/>
      <c r="DDA97" s="401"/>
      <c r="DDB97" s="401"/>
      <c r="DDC97" s="401"/>
      <c r="DDD97" s="401"/>
      <c r="DDE97" s="401"/>
      <c r="DDF97" s="401"/>
      <c r="DDG97" s="401"/>
      <c r="DDH97" s="401"/>
      <c r="DDI97" s="401"/>
      <c r="DDJ97" s="401"/>
      <c r="DDK97" s="401"/>
      <c r="DDL97" s="401"/>
      <c r="DDM97" s="401"/>
      <c r="DDN97" s="401"/>
      <c r="DDO97" s="401"/>
      <c r="DDP97" s="401"/>
      <c r="DDQ97" s="401"/>
      <c r="DDR97" s="401"/>
      <c r="DDS97" s="401"/>
      <c r="DDT97" s="401"/>
      <c r="DDU97" s="401"/>
      <c r="DDV97" s="401"/>
      <c r="DDW97" s="401"/>
      <c r="DDX97" s="401"/>
      <c r="DDY97" s="401"/>
      <c r="DDZ97" s="401"/>
      <c r="DEA97" s="401"/>
      <c r="DEB97" s="401"/>
      <c r="DEC97" s="401"/>
      <c r="DED97" s="401"/>
      <c r="DEE97" s="401"/>
      <c r="DEF97" s="401"/>
      <c r="DEG97" s="401"/>
      <c r="DEH97" s="401"/>
      <c r="DEI97" s="401"/>
      <c r="DEJ97" s="401"/>
      <c r="DEK97" s="401"/>
      <c r="DEL97" s="401"/>
      <c r="DEM97" s="401"/>
      <c r="DEN97" s="401"/>
      <c r="DEO97" s="401"/>
      <c r="DEP97" s="401"/>
      <c r="DEQ97" s="401"/>
      <c r="DER97" s="401"/>
      <c r="DES97" s="401"/>
      <c r="DET97" s="401"/>
      <c r="DEU97" s="401"/>
      <c r="DEV97" s="401"/>
      <c r="DEW97" s="401"/>
      <c r="DEX97" s="401"/>
      <c r="DEY97" s="401"/>
      <c r="DEZ97" s="401"/>
      <c r="DFA97" s="401"/>
      <c r="DFB97" s="401"/>
      <c r="DFC97" s="401"/>
      <c r="DFD97" s="401"/>
      <c r="DFE97" s="401"/>
      <c r="DFF97" s="401"/>
      <c r="DFG97" s="401"/>
      <c r="DFH97" s="401"/>
      <c r="DFI97" s="401"/>
      <c r="DFJ97" s="401"/>
      <c r="DFK97" s="401"/>
      <c r="DFL97" s="401"/>
      <c r="DFM97" s="401"/>
      <c r="DFN97" s="401"/>
      <c r="DFO97" s="401"/>
      <c r="DFP97" s="401"/>
      <c r="DFQ97" s="401"/>
      <c r="DFR97" s="401"/>
      <c r="DFS97" s="401"/>
      <c r="DFT97" s="401"/>
      <c r="DFU97" s="401"/>
      <c r="DFV97" s="401"/>
      <c r="DFW97" s="401"/>
      <c r="DFX97" s="401"/>
      <c r="DFY97" s="401"/>
      <c r="DFZ97" s="401"/>
      <c r="DGA97" s="401"/>
      <c r="DGB97" s="401"/>
      <c r="DGC97" s="401"/>
      <c r="DGD97" s="401"/>
      <c r="DGE97" s="401"/>
      <c r="DGF97" s="401"/>
      <c r="DGG97" s="401"/>
      <c r="DGH97" s="401"/>
      <c r="DGI97" s="401"/>
      <c r="DGJ97" s="401"/>
      <c r="DGK97" s="401"/>
      <c r="DGL97" s="401"/>
      <c r="DGM97" s="401"/>
      <c r="DGN97" s="401"/>
      <c r="DGO97" s="401"/>
      <c r="DGP97" s="401"/>
      <c r="DGQ97" s="401"/>
      <c r="DGR97" s="401"/>
      <c r="DGS97" s="401"/>
      <c r="DGT97" s="401"/>
      <c r="DGU97" s="401"/>
      <c r="DGV97" s="401"/>
      <c r="DGW97" s="401"/>
      <c r="DGX97" s="401"/>
      <c r="DGY97" s="401"/>
      <c r="DGZ97" s="401"/>
      <c r="DHA97" s="401"/>
      <c r="DHB97" s="401"/>
      <c r="DHC97" s="401"/>
      <c r="DHD97" s="401"/>
      <c r="DHE97" s="401"/>
      <c r="DHF97" s="401"/>
      <c r="DHG97" s="401"/>
      <c r="DHH97" s="401"/>
      <c r="DHI97" s="401"/>
      <c r="DHJ97" s="401"/>
      <c r="DHK97" s="401"/>
      <c r="DHL97" s="401"/>
      <c r="DHM97" s="401"/>
      <c r="DHN97" s="401"/>
      <c r="DHO97" s="401"/>
      <c r="DHP97" s="401"/>
      <c r="DHQ97" s="401"/>
      <c r="DHR97" s="401"/>
      <c r="DHS97" s="401"/>
      <c r="DHT97" s="401"/>
      <c r="DHU97" s="401"/>
      <c r="DHV97" s="401"/>
      <c r="DHW97" s="401"/>
      <c r="DHX97" s="401"/>
      <c r="DHY97" s="401"/>
      <c r="DHZ97" s="401"/>
      <c r="DIA97" s="401"/>
      <c r="DIB97" s="401"/>
      <c r="DIC97" s="401"/>
      <c r="DID97" s="401"/>
      <c r="DIE97" s="401"/>
      <c r="DIF97" s="401"/>
      <c r="DIG97" s="401"/>
      <c r="DIH97" s="401"/>
      <c r="DII97" s="401"/>
      <c r="DIJ97" s="401"/>
      <c r="DIK97" s="401"/>
      <c r="DIL97" s="401"/>
      <c r="DIM97" s="401"/>
      <c r="DIN97" s="401"/>
      <c r="DIO97" s="401"/>
      <c r="DIP97" s="401"/>
      <c r="DIQ97" s="401"/>
      <c r="DIR97" s="401"/>
      <c r="DIS97" s="401"/>
      <c r="DIT97" s="401"/>
      <c r="DIU97" s="401"/>
      <c r="DIV97" s="401"/>
      <c r="DIW97" s="401"/>
      <c r="DIX97" s="401"/>
      <c r="DIY97" s="401"/>
      <c r="DIZ97" s="401"/>
      <c r="DJA97" s="401"/>
      <c r="DJB97" s="401"/>
      <c r="DJC97" s="401"/>
      <c r="DJD97" s="401"/>
      <c r="DJE97" s="401"/>
      <c r="DJF97" s="401"/>
      <c r="DJG97" s="401"/>
      <c r="DJH97" s="401"/>
      <c r="DJI97" s="401"/>
      <c r="DJJ97" s="401"/>
      <c r="DJK97" s="401"/>
      <c r="DJL97" s="401"/>
      <c r="DJM97" s="401"/>
      <c r="DJN97" s="401"/>
      <c r="DJO97" s="401"/>
      <c r="DJP97" s="401"/>
      <c r="DJQ97" s="401"/>
      <c r="DJR97" s="401"/>
      <c r="DJS97" s="401"/>
      <c r="DJT97" s="401"/>
      <c r="DJU97" s="401"/>
      <c r="DJV97" s="401"/>
      <c r="DJW97" s="401"/>
      <c r="DJX97" s="401"/>
      <c r="DJY97" s="401"/>
      <c r="DJZ97" s="401"/>
      <c r="DKA97" s="401"/>
      <c r="DKB97" s="401"/>
      <c r="DKC97" s="401"/>
      <c r="DKD97" s="401"/>
      <c r="DKE97" s="401"/>
      <c r="DKF97" s="401"/>
      <c r="DKG97" s="401"/>
      <c r="DKH97" s="401"/>
      <c r="DKI97" s="401"/>
      <c r="DKJ97" s="401"/>
      <c r="DKK97" s="401"/>
      <c r="DKL97" s="401"/>
      <c r="DKM97" s="401"/>
      <c r="DKN97" s="401"/>
      <c r="DKO97" s="401"/>
      <c r="DKP97" s="401"/>
      <c r="DKQ97" s="401"/>
      <c r="DKR97" s="401"/>
      <c r="DKS97" s="401"/>
      <c r="DKT97" s="401"/>
      <c r="DKU97" s="401"/>
      <c r="DKV97" s="401"/>
      <c r="DKW97" s="401"/>
      <c r="DKX97" s="401"/>
      <c r="DKY97" s="401"/>
      <c r="DKZ97" s="401"/>
      <c r="DLA97" s="401"/>
      <c r="DLB97" s="401"/>
      <c r="DLC97" s="401"/>
      <c r="DLD97" s="401"/>
      <c r="DLE97" s="401"/>
      <c r="DLF97" s="401"/>
      <c r="DLG97" s="401"/>
      <c r="DLH97" s="401"/>
      <c r="DLI97" s="401"/>
      <c r="DLJ97" s="401"/>
      <c r="DLK97" s="401"/>
      <c r="DLL97" s="401"/>
      <c r="DLM97" s="401"/>
      <c r="DLN97" s="401"/>
      <c r="DLO97" s="401"/>
      <c r="DLP97" s="401"/>
      <c r="DLQ97" s="401"/>
      <c r="DLR97" s="401"/>
      <c r="DLS97" s="401"/>
      <c r="DLT97" s="401"/>
      <c r="DLU97" s="401"/>
      <c r="DLV97" s="401"/>
      <c r="DLW97" s="401"/>
      <c r="DLX97" s="401"/>
      <c r="DLY97" s="401"/>
      <c r="DLZ97" s="401"/>
      <c r="DMA97" s="401"/>
      <c r="DMB97" s="401"/>
      <c r="DMC97" s="401"/>
      <c r="DMD97" s="401"/>
      <c r="DME97" s="401"/>
      <c r="DMF97" s="401"/>
      <c r="DMG97" s="401"/>
      <c r="DMH97" s="401"/>
      <c r="DMI97" s="401"/>
      <c r="DMJ97" s="401"/>
      <c r="DMK97" s="401"/>
      <c r="DML97" s="401"/>
      <c r="DMM97" s="401"/>
      <c r="DMN97" s="401"/>
      <c r="DMO97" s="401"/>
      <c r="DMP97" s="401"/>
      <c r="DMQ97" s="401"/>
      <c r="DMR97" s="401"/>
      <c r="DMS97" s="401"/>
      <c r="DMT97" s="401"/>
      <c r="DMU97" s="401"/>
      <c r="DMV97" s="401"/>
      <c r="DMW97" s="401"/>
      <c r="DMX97" s="401"/>
      <c r="DMY97" s="401"/>
      <c r="DMZ97" s="401"/>
      <c r="DNA97" s="401"/>
      <c r="DNB97" s="401"/>
      <c r="DNC97" s="401"/>
      <c r="DND97" s="401"/>
      <c r="DNE97" s="401"/>
      <c r="DNF97" s="401"/>
      <c r="DNG97" s="401"/>
      <c r="DNH97" s="401"/>
      <c r="DNI97" s="401"/>
      <c r="DNJ97" s="401"/>
      <c r="DNK97" s="401"/>
      <c r="DNL97" s="401"/>
      <c r="DNM97" s="401"/>
      <c r="DNN97" s="401"/>
      <c r="DNO97" s="401"/>
      <c r="DNP97" s="401"/>
      <c r="DNQ97" s="401"/>
      <c r="DNR97" s="401"/>
      <c r="DNS97" s="401"/>
      <c r="DNT97" s="401"/>
      <c r="DNU97" s="401"/>
      <c r="DNV97" s="401"/>
      <c r="DNW97" s="401"/>
      <c r="DNX97" s="401"/>
      <c r="DNY97" s="401"/>
      <c r="DNZ97" s="401"/>
      <c r="DOA97" s="401"/>
      <c r="DOB97" s="401"/>
      <c r="DOC97" s="401"/>
      <c r="DOD97" s="401"/>
      <c r="DOE97" s="401"/>
      <c r="DOF97" s="401"/>
      <c r="DOG97" s="401"/>
      <c r="DOH97" s="401"/>
      <c r="DOI97" s="401"/>
      <c r="DOJ97" s="401"/>
      <c r="DOK97" s="401"/>
      <c r="DOL97" s="401"/>
      <c r="DOM97" s="401"/>
      <c r="DON97" s="401"/>
      <c r="DOO97" s="401"/>
      <c r="DOP97" s="401"/>
      <c r="DOQ97" s="401"/>
      <c r="DOR97" s="401"/>
      <c r="DOS97" s="401"/>
      <c r="DOT97" s="401"/>
      <c r="DOU97" s="401"/>
      <c r="DOV97" s="401"/>
      <c r="DOW97" s="401"/>
      <c r="DOX97" s="401"/>
      <c r="DOY97" s="401"/>
      <c r="DOZ97" s="401"/>
      <c r="DPA97" s="401"/>
      <c r="DPB97" s="401"/>
      <c r="DPC97" s="401"/>
      <c r="DPD97" s="401"/>
      <c r="DPE97" s="401"/>
      <c r="DPF97" s="401"/>
      <c r="DPG97" s="401"/>
      <c r="DPH97" s="401"/>
      <c r="DPI97" s="401"/>
      <c r="DPJ97" s="401"/>
      <c r="DPK97" s="401"/>
      <c r="DPL97" s="401"/>
      <c r="DPM97" s="401"/>
      <c r="DPN97" s="401"/>
      <c r="DPO97" s="401"/>
      <c r="DPP97" s="401"/>
      <c r="DPQ97" s="401"/>
      <c r="DPR97" s="401"/>
      <c r="DPS97" s="401"/>
      <c r="DPT97" s="401"/>
      <c r="DPU97" s="401"/>
      <c r="DPV97" s="401"/>
      <c r="DPW97" s="401"/>
      <c r="DPX97" s="401"/>
      <c r="DPY97" s="401"/>
      <c r="DPZ97" s="401"/>
      <c r="DQA97" s="401"/>
      <c r="DQB97" s="401"/>
      <c r="DQC97" s="401"/>
      <c r="DQD97" s="401"/>
      <c r="DQE97" s="401"/>
      <c r="DQF97" s="401"/>
      <c r="DQG97" s="401"/>
      <c r="DQH97" s="401"/>
      <c r="DQI97" s="401"/>
      <c r="DQJ97" s="401"/>
      <c r="DQK97" s="401"/>
      <c r="DQL97" s="401"/>
      <c r="DQM97" s="401"/>
      <c r="DQN97" s="401"/>
      <c r="DQO97" s="401"/>
      <c r="DQP97" s="401"/>
      <c r="DQQ97" s="401"/>
      <c r="DQR97" s="401"/>
      <c r="DQS97" s="401"/>
      <c r="DQT97" s="401"/>
      <c r="DQU97" s="401"/>
      <c r="DQV97" s="401"/>
      <c r="DQW97" s="401"/>
      <c r="DQX97" s="401"/>
      <c r="DQY97" s="401"/>
      <c r="DQZ97" s="401"/>
      <c r="DRA97" s="401"/>
      <c r="DRB97" s="401"/>
      <c r="DRC97" s="401"/>
      <c r="DRD97" s="401"/>
      <c r="DRE97" s="401"/>
      <c r="DRF97" s="401"/>
      <c r="DRG97" s="401"/>
      <c r="DRH97" s="401"/>
      <c r="DRI97" s="401"/>
      <c r="DRJ97" s="401"/>
      <c r="DRK97" s="401"/>
      <c r="DRL97" s="401"/>
      <c r="DRM97" s="401"/>
      <c r="DRN97" s="401"/>
      <c r="DRO97" s="401"/>
      <c r="DRP97" s="401"/>
      <c r="DRQ97" s="401"/>
      <c r="DRR97" s="401"/>
      <c r="DRS97" s="401"/>
      <c r="DRT97" s="401"/>
      <c r="DRU97" s="401"/>
      <c r="DRV97" s="401"/>
      <c r="DRW97" s="401"/>
      <c r="DRX97" s="401"/>
      <c r="DRY97" s="401"/>
      <c r="DRZ97" s="401"/>
      <c r="DSA97" s="401"/>
      <c r="DSB97" s="401"/>
      <c r="DSC97" s="401"/>
      <c r="DSD97" s="401"/>
      <c r="DSE97" s="401"/>
      <c r="DSF97" s="401"/>
      <c r="DSG97" s="401"/>
      <c r="DSH97" s="401"/>
      <c r="DSI97" s="401"/>
      <c r="DSJ97" s="401"/>
      <c r="DSK97" s="401"/>
      <c r="DSL97" s="401"/>
      <c r="DSM97" s="401"/>
      <c r="DSN97" s="401"/>
      <c r="DSO97" s="401"/>
      <c r="DSP97" s="401"/>
      <c r="DSQ97" s="401"/>
      <c r="DSR97" s="401"/>
      <c r="DSS97" s="401"/>
      <c r="DST97" s="401"/>
      <c r="DSU97" s="401"/>
      <c r="DSV97" s="401"/>
      <c r="DSW97" s="401"/>
      <c r="DSX97" s="401"/>
      <c r="DSY97" s="401"/>
      <c r="DSZ97" s="401"/>
      <c r="DTA97" s="401"/>
      <c r="DTB97" s="401"/>
      <c r="DTC97" s="401"/>
      <c r="DTD97" s="401"/>
      <c r="DTE97" s="401"/>
      <c r="DTF97" s="401"/>
      <c r="DTG97" s="401"/>
      <c r="DTH97" s="401"/>
      <c r="DTI97" s="401"/>
      <c r="DTJ97" s="401"/>
      <c r="DTK97" s="401"/>
      <c r="DTL97" s="401"/>
      <c r="DTM97" s="401"/>
      <c r="DTN97" s="401"/>
      <c r="DTO97" s="401"/>
      <c r="DTP97" s="401"/>
      <c r="DTQ97" s="401"/>
      <c r="DTR97" s="401"/>
      <c r="DTS97" s="401"/>
      <c r="DTT97" s="401"/>
      <c r="DTU97" s="401"/>
      <c r="DTV97" s="401"/>
      <c r="DTW97" s="401"/>
      <c r="DTX97" s="401"/>
      <c r="DTY97" s="401"/>
      <c r="DTZ97" s="401"/>
      <c r="DUA97" s="401"/>
      <c r="DUB97" s="401"/>
      <c r="DUC97" s="401"/>
      <c r="DUD97" s="401"/>
      <c r="DUE97" s="401"/>
      <c r="DUF97" s="401"/>
      <c r="DUG97" s="401"/>
      <c r="DUH97" s="401"/>
      <c r="DUI97" s="401"/>
      <c r="DUJ97" s="401"/>
      <c r="DUK97" s="401"/>
      <c r="DUL97" s="401"/>
      <c r="DUM97" s="401"/>
      <c r="DUN97" s="401"/>
      <c r="DUO97" s="401"/>
      <c r="DUP97" s="401"/>
      <c r="DUQ97" s="401"/>
      <c r="DUR97" s="401"/>
      <c r="DUS97" s="401"/>
      <c r="DUT97" s="401"/>
      <c r="DUU97" s="401"/>
      <c r="DUV97" s="401"/>
      <c r="DUW97" s="401"/>
      <c r="DUX97" s="401"/>
      <c r="DUY97" s="401"/>
      <c r="DUZ97" s="401"/>
      <c r="DVA97" s="401"/>
      <c r="DVB97" s="401"/>
      <c r="DVC97" s="401"/>
      <c r="DVD97" s="401"/>
      <c r="DVE97" s="401"/>
      <c r="DVF97" s="401"/>
      <c r="DVG97" s="401"/>
      <c r="DVH97" s="401"/>
      <c r="DVI97" s="401"/>
      <c r="DVJ97" s="401"/>
      <c r="DVK97" s="401"/>
      <c r="DVL97" s="401"/>
      <c r="DVM97" s="401"/>
      <c r="DVN97" s="401"/>
      <c r="DVO97" s="401"/>
      <c r="DVP97" s="401"/>
      <c r="DVQ97" s="401"/>
      <c r="DVR97" s="401"/>
      <c r="DVS97" s="401"/>
      <c r="DVT97" s="401"/>
      <c r="DVU97" s="401"/>
      <c r="DVV97" s="401"/>
      <c r="DVW97" s="401"/>
      <c r="DVX97" s="401"/>
      <c r="DVY97" s="401"/>
      <c r="DVZ97" s="401"/>
      <c r="DWA97" s="401"/>
      <c r="DWB97" s="401"/>
      <c r="DWC97" s="401"/>
      <c r="DWD97" s="401"/>
      <c r="DWE97" s="401"/>
      <c r="DWF97" s="401"/>
      <c r="DWG97" s="401"/>
      <c r="DWH97" s="401"/>
      <c r="DWI97" s="401"/>
      <c r="DWJ97" s="401"/>
      <c r="DWK97" s="401"/>
      <c r="DWL97" s="401"/>
      <c r="DWM97" s="401"/>
      <c r="DWN97" s="401"/>
      <c r="DWO97" s="401"/>
      <c r="DWP97" s="401"/>
      <c r="DWQ97" s="401"/>
      <c r="DWR97" s="401"/>
      <c r="DWS97" s="401"/>
      <c r="DWT97" s="401"/>
      <c r="DWU97" s="401"/>
      <c r="DWV97" s="401"/>
      <c r="DWW97" s="401"/>
      <c r="DWX97" s="401"/>
      <c r="DWY97" s="401"/>
      <c r="DWZ97" s="401"/>
      <c r="DXA97" s="401"/>
      <c r="DXB97" s="401"/>
      <c r="DXC97" s="401"/>
      <c r="DXD97" s="401"/>
      <c r="DXE97" s="401"/>
      <c r="DXF97" s="401"/>
      <c r="DXG97" s="401"/>
      <c r="DXH97" s="401"/>
      <c r="DXI97" s="401"/>
      <c r="DXJ97" s="401"/>
      <c r="DXK97" s="401"/>
      <c r="DXL97" s="401"/>
      <c r="DXM97" s="401"/>
      <c r="DXN97" s="401"/>
      <c r="DXO97" s="401"/>
      <c r="DXP97" s="401"/>
      <c r="DXQ97" s="401"/>
      <c r="DXR97" s="401"/>
      <c r="DXS97" s="401"/>
      <c r="DXT97" s="401"/>
      <c r="DXU97" s="401"/>
      <c r="DXV97" s="401"/>
      <c r="DXW97" s="401"/>
      <c r="DXX97" s="401"/>
      <c r="DXY97" s="401"/>
      <c r="DXZ97" s="401"/>
      <c r="DYA97" s="401"/>
      <c r="DYB97" s="401"/>
      <c r="DYC97" s="401"/>
      <c r="DYD97" s="401"/>
      <c r="DYE97" s="401"/>
      <c r="DYF97" s="401"/>
      <c r="DYG97" s="401"/>
      <c r="DYH97" s="401"/>
      <c r="DYI97" s="401"/>
      <c r="DYJ97" s="401"/>
      <c r="DYK97" s="401"/>
      <c r="DYL97" s="401"/>
      <c r="DYM97" s="401"/>
      <c r="DYN97" s="401"/>
      <c r="DYO97" s="401"/>
      <c r="DYP97" s="401"/>
      <c r="DYQ97" s="401"/>
      <c r="DYR97" s="401"/>
      <c r="DYS97" s="401"/>
      <c r="DYT97" s="401"/>
      <c r="DYU97" s="401"/>
      <c r="DYV97" s="401"/>
      <c r="DYW97" s="401"/>
      <c r="DYX97" s="401"/>
      <c r="DYY97" s="401"/>
      <c r="DYZ97" s="401"/>
      <c r="DZA97" s="401"/>
      <c r="DZB97" s="401"/>
      <c r="DZC97" s="401"/>
      <c r="DZD97" s="401"/>
      <c r="DZE97" s="401"/>
      <c r="DZF97" s="401"/>
      <c r="DZG97" s="401"/>
      <c r="DZH97" s="401"/>
      <c r="DZI97" s="401"/>
      <c r="DZJ97" s="401"/>
      <c r="DZK97" s="401"/>
      <c r="DZL97" s="401"/>
      <c r="DZM97" s="401"/>
      <c r="DZN97" s="401"/>
      <c r="DZO97" s="401"/>
      <c r="DZP97" s="401"/>
      <c r="DZQ97" s="401"/>
      <c r="DZR97" s="401"/>
      <c r="DZS97" s="401"/>
      <c r="DZT97" s="401"/>
      <c r="DZU97" s="401"/>
      <c r="DZV97" s="401"/>
      <c r="DZW97" s="401"/>
      <c r="DZX97" s="401"/>
      <c r="DZY97" s="401"/>
      <c r="DZZ97" s="401"/>
      <c r="EAA97" s="401"/>
      <c r="EAB97" s="401"/>
      <c r="EAC97" s="401"/>
      <c r="EAD97" s="401"/>
      <c r="EAE97" s="401"/>
      <c r="EAF97" s="401"/>
      <c r="EAG97" s="401"/>
      <c r="EAH97" s="401"/>
      <c r="EAI97" s="401"/>
      <c r="EAJ97" s="401"/>
      <c r="EAK97" s="401"/>
      <c r="EAL97" s="401"/>
      <c r="EAM97" s="401"/>
      <c r="EAN97" s="401"/>
      <c r="EAO97" s="401"/>
      <c r="EAP97" s="401"/>
      <c r="EAQ97" s="401"/>
      <c r="EAR97" s="401"/>
      <c r="EAS97" s="401"/>
      <c r="EAT97" s="401"/>
      <c r="EAU97" s="401"/>
      <c r="EAV97" s="401"/>
      <c r="EAW97" s="401"/>
      <c r="EAX97" s="401"/>
      <c r="EAY97" s="401"/>
      <c r="EAZ97" s="401"/>
      <c r="EBA97" s="401"/>
      <c r="EBB97" s="401"/>
      <c r="EBC97" s="401"/>
      <c r="EBD97" s="401"/>
      <c r="EBE97" s="401"/>
      <c r="EBF97" s="401"/>
      <c r="EBG97" s="401"/>
      <c r="EBH97" s="401"/>
      <c r="EBI97" s="401"/>
      <c r="EBJ97" s="401"/>
      <c r="EBK97" s="401"/>
      <c r="EBL97" s="401"/>
      <c r="EBM97" s="401"/>
      <c r="EBN97" s="401"/>
      <c r="EBO97" s="401"/>
      <c r="EBP97" s="401"/>
      <c r="EBQ97" s="401"/>
      <c r="EBR97" s="401"/>
      <c r="EBS97" s="401"/>
      <c r="EBT97" s="401"/>
      <c r="EBU97" s="401"/>
      <c r="EBV97" s="401"/>
      <c r="EBW97" s="401"/>
      <c r="EBX97" s="401"/>
      <c r="EBY97" s="401"/>
      <c r="EBZ97" s="401"/>
      <c r="ECA97" s="401"/>
      <c r="ECB97" s="401"/>
      <c r="ECC97" s="401"/>
      <c r="ECD97" s="401"/>
      <c r="ECE97" s="401"/>
      <c r="ECF97" s="401"/>
      <c r="ECG97" s="401"/>
      <c r="ECH97" s="401"/>
      <c r="ECI97" s="401"/>
      <c r="ECJ97" s="401"/>
      <c r="ECK97" s="401"/>
      <c r="ECL97" s="401"/>
      <c r="ECM97" s="401"/>
      <c r="ECN97" s="401"/>
      <c r="ECO97" s="401"/>
      <c r="ECP97" s="401"/>
      <c r="ECQ97" s="401"/>
      <c r="ECR97" s="401"/>
      <c r="ECS97" s="401"/>
      <c r="ECT97" s="401"/>
      <c r="ECU97" s="401"/>
      <c r="ECV97" s="401"/>
      <c r="ECW97" s="401"/>
      <c r="ECX97" s="401"/>
      <c r="ECY97" s="401"/>
      <c r="ECZ97" s="401"/>
      <c r="EDA97" s="401"/>
      <c r="EDB97" s="401"/>
      <c r="EDC97" s="401"/>
      <c r="EDD97" s="401"/>
      <c r="EDE97" s="401"/>
      <c r="EDF97" s="401"/>
      <c r="EDG97" s="401"/>
      <c r="EDH97" s="401"/>
      <c r="EDI97" s="401"/>
      <c r="EDJ97" s="401"/>
      <c r="EDK97" s="401"/>
      <c r="EDL97" s="401"/>
      <c r="EDM97" s="401"/>
      <c r="EDN97" s="401"/>
      <c r="EDO97" s="401"/>
      <c r="EDP97" s="401"/>
      <c r="EDQ97" s="401"/>
      <c r="EDR97" s="401"/>
      <c r="EDS97" s="401"/>
      <c r="EDT97" s="401"/>
      <c r="EDU97" s="401"/>
      <c r="EDV97" s="401"/>
      <c r="EDW97" s="401"/>
      <c r="EDX97" s="401"/>
      <c r="EDY97" s="401"/>
      <c r="EDZ97" s="401"/>
      <c r="EEA97" s="401"/>
      <c r="EEB97" s="401"/>
      <c r="EEC97" s="401"/>
      <c r="EED97" s="401"/>
      <c r="EEE97" s="401"/>
      <c r="EEF97" s="401"/>
      <c r="EEG97" s="401"/>
      <c r="EEH97" s="401"/>
      <c r="EEI97" s="401"/>
      <c r="EEJ97" s="401"/>
      <c r="EEK97" s="401"/>
      <c r="EEL97" s="401"/>
      <c r="EEM97" s="401"/>
      <c r="EEN97" s="401"/>
      <c r="EEO97" s="401"/>
      <c r="EEP97" s="401"/>
      <c r="EEQ97" s="401"/>
      <c r="EER97" s="401"/>
      <c r="EES97" s="401"/>
      <c r="EET97" s="401"/>
      <c r="EEU97" s="401"/>
      <c r="EEV97" s="401"/>
      <c r="EEW97" s="401"/>
      <c r="EEX97" s="401"/>
      <c r="EEY97" s="401"/>
      <c r="EEZ97" s="401"/>
      <c r="EFA97" s="401"/>
      <c r="EFB97" s="401"/>
      <c r="EFC97" s="401"/>
      <c r="EFD97" s="401"/>
      <c r="EFE97" s="401"/>
      <c r="EFF97" s="401"/>
      <c r="EFG97" s="401"/>
      <c r="EFH97" s="401"/>
      <c r="EFI97" s="401"/>
      <c r="EFJ97" s="401"/>
      <c r="EFK97" s="401"/>
      <c r="EFL97" s="401"/>
      <c r="EFM97" s="401"/>
      <c r="EFN97" s="401"/>
      <c r="EFO97" s="401"/>
      <c r="EFP97" s="401"/>
      <c r="EFQ97" s="401"/>
      <c r="EFR97" s="401"/>
      <c r="EFS97" s="401"/>
      <c r="EFT97" s="401"/>
      <c r="EFU97" s="401"/>
      <c r="EFV97" s="401"/>
      <c r="EFW97" s="401"/>
      <c r="EFX97" s="401"/>
      <c r="EFY97" s="401"/>
      <c r="EFZ97" s="401"/>
      <c r="EGA97" s="401"/>
      <c r="EGB97" s="401"/>
      <c r="EGC97" s="401"/>
      <c r="EGD97" s="401"/>
      <c r="EGE97" s="401"/>
      <c r="EGF97" s="401"/>
      <c r="EGG97" s="401"/>
      <c r="EGH97" s="401"/>
      <c r="EGI97" s="401"/>
      <c r="EGJ97" s="401"/>
      <c r="EGK97" s="401"/>
      <c r="EGL97" s="401"/>
      <c r="EGM97" s="401"/>
      <c r="EGN97" s="401"/>
      <c r="EGO97" s="401"/>
      <c r="EGP97" s="401"/>
      <c r="EGQ97" s="401"/>
      <c r="EGR97" s="401"/>
      <c r="EGS97" s="401"/>
      <c r="EGT97" s="401"/>
      <c r="EGU97" s="401"/>
      <c r="EGV97" s="401"/>
      <c r="EGW97" s="401"/>
      <c r="EGX97" s="401"/>
      <c r="EGY97" s="401"/>
      <c r="EGZ97" s="401"/>
      <c r="EHA97" s="401"/>
      <c r="EHB97" s="401"/>
      <c r="EHC97" s="401"/>
      <c r="EHD97" s="401"/>
      <c r="EHE97" s="401"/>
      <c r="EHF97" s="401"/>
      <c r="EHG97" s="401"/>
      <c r="EHH97" s="401"/>
      <c r="EHI97" s="401"/>
      <c r="EHJ97" s="401"/>
      <c r="EHK97" s="401"/>
      <c r="EHL97" s="401"/>
      <c r="EHM97" s="401"/>
      <c r="EHN97" s="401"/>
      <c r="EHO97" s="401"/>
      <c r="EHP97" s="401"/>
      <c r="EHQ97" s="401"/>
      <c r="EHR97" s="401"/>
      <c r="EHS97" s="401"/>
      <c r="EHT97" s="401"/>
      <c r="EHU97" s="401"/>
      <c r="EHV97" s="401"/>
      <c r="EHW97" s="401"/>
      <c r="EHX97" s="401"/>
      <c r="EHY97" s="401"/>
      <c r="EHZ97" s="401"/>
      <c r="EIA97" s="401"/>
      <c r="EIB97" s="401"/>
      <c r="EIC97" s="401"/>
      <c r="EID97" s="401"/>
      <c r="EIE97" s="401"/>
      <c r="EIF97" s="401"/>
      <c r="EIG97" s="401"/>
      <c r="EIH97" s="401"/>
      <c r="EII97" s="401"/>
      <c r="EIJ97" s="401"/>
      <c r="EIK97" s="401"/>
      <c r="EIL97" s="401"/>
      <c r="EIM97" s="401"/>
      <c r="EIN97" s="401"/>
      <c r="EIO97" s="401"/>
      <c r="EIP97" s="401"/>
      <c r="EIQ97" s="401"/>
      <c r="EIR97" s="401"/>
      <c r="EIS97" s="401"/>
      <c r="EIT97" s="401"/>
      <c r="EIU97" s="401"/>
      <c r="EIV97" s="401"/>
      <c r="EIW97" s="401"/>
      <c r="EIX97" s="401"/>
      <c r="EIY97" s="401"/>
      <c r="EIZ97" s="401"/>
      <c r="EJA97" s="401"/>
      <c r="EJB97" s="401"/>
      <c r="EJC97" s="401"/>
      <c r="EJD97" s="401"/>
      <c r="EJE97" s="401"/>
      <c r="EJF97" s="401"/>
      <c r="EJG97" s="401"/>
      <c r="EJH97" s="401"/>
      <c r="EJI97" s="401"/>
      <c r="EJJ97" s="401"/>
      <c r="EJK97" s="401"/>
      <c r="EJL97" s="401"/>
      <c r="EJM97" s="401"/>
      <c r="EJN97" s="401"/>
      <c r="EJO97" s="401"/>
      <c r="EJP97" s="401"/>
      <c r="EJQ97" s="401"/>
      <c r="EJR97" s="401"/>
      <c r="EJS97" s="401"/>
      <c r="EJT97" s="401"/>
      <c r="EJU97" s="401"/>
      <c r="EJV97" s="401"/>
      <c r="EJW97" s="401"/>
      <c r="EJX97" s="401"/>
      <c r="EJY97" s="401"/>
      <c r="EJZ97" s="401"/>
      <c r="EKA97" s="401"/>
      <c r="EKB97" s="401"/>
      <c r="EKC97" s="401"/>
      <c r="EKD97" s="401"/>
      <c r="EKE97" s="401"/>
      <c r="EKF97" s="401"/>
      <c r="EKG97" s="401"/>
      <c r="EKH97" s="401"/>
      <c r="EKI97" s="401"/>
      <c r="EKJ97" s="401"/>
      <c r="EKK97" s="401"/>
      <c r="EKL97" s="401"/>
      <c r="EKM97" s="401"/>
      <c r="EKN97" s="401"/>
      <c r="EKO97" s="401"/>
      <c r="EKP97" s="401"/>
      <c r="EKQ97" s="401"/>
      <c r="EKR97" s="401"/>
      <c r="EKS97" s="401"/>
      <c r="EKT97" s="401"/>
      <c r="EKU97" s="401"/>
      <c r="EKV97" s="401"/>
      <c r="EKW97" s="401"/>
      <c r="EKX97" s="401"/>
      <c r="EKY97" s="401"/>
      <c r="EKZ97" s="401"/>
      <c r="ELA97" s="401"/>
      <c r="ELB97" s="401"/>
      <c r="ELC97" s="401"/>
      <c r="ELD97" s="401"/>
      <c r="ELE97" s="401"/>
      <c r="ELF97" s="401"/>
      <c r="ELG97" s="401"/>
      <c r="ELH97" s="401"/>
      <c r="ELI97" s="401"/>
      <c r="ELJ97" s="401"/>
      <c r="ELK97" s="401"/>
      <c r="ELL97" s="401"/>
      <c r="ELM97" s="401"/>
      <c r="ELN97" s="401"/>
      <c r="ELO97" s="401"/>
      <c r="ELP97" s="401"/>
      <c r="ELQ97" s="401"/>
      <c r="ELR97" s="401"/>
      <c r="ELS97" s="401"/>
      <c r="ELT97" s="401"/>
      <c r="ELU97" s="401"/>
      <c r="ELV97" s="401"/>
      <c r="ELW97" s="401"/>
      <c r="ELX97" s="401"/>
      <c r="ELY97" s="401"/>
      <c r="ELZ97" s="401"/>
      <c r="EMA97" s="401"/>
      <c r="EMB97" s="401"/>
      <c r="EMC97" s="401"/>
      <c r="EMD97" s="401"/>
      <c r="EME97" s="401"/>
      <c r="EMF97" s="401"/>
      <c r="EMG97" s="401"/>
      <c r="EMH97" s="401"/>
      <c r="EMI97" s="401"/>
      <c r="EMJ97" s="401"/>
      <c r="EMK97" s="401"/>
      <c r="EML97" s="401"/>
      <c r="EMM97" s="401"/>
      <c r="EMN97" s="401"/>
      <c r="EMO97" s="401"/>
      <c r="EMP97" s="401"/>
      <c r="EMQ97" s="401"/>
      <c r="EMR97" s="401"/>
      <c r="EMS97" s="401"/>
      <c r="EMT97" s="401"/>
      <c r="EMU97" s="401"/>
      <c r="EMV97" s="401"/>
      <c r="EMW97" s="401"/>
      <c r="EMX97" s="401"/>
      <c r="EMY97" s="401"/>
      <c r="EMZ97" s="401"/>
      <c r="ENA97" s="401"/>
      <c r="ENB97" s="401"/>
      <c r="ENC97" s="401"/>
      <c r="END97" s="401"/>
      <c r="ENE97" s="401"/>
      <c r="ENF97" s="401"/>
      <c r="ENG97" s="401"/>
      <c r="ENH97" s="401"/>
      <c r="ENI97" s="401"/>
      <c r="ENJ97" s="401"/>
      <c r="ENK97" s="401"/>
      <c r="ENL97" s="401"/>
      <c r="ENM97" s="401"/>
      <c r="ENN97" s="401"/>
      <c r="ENO97" s="401"/>
      <c r="ENP97" s="401"/>
      <c r="ENQ97" s="401"/>
      <c r="ENR97" s="401"/>
      <c r="ENS97" s="401"/>
      <c r="ENT97" s="401"/>
      <c r="ENU97" s="401"/>
      <c r="ENV97" s="401"/>
      <c r="ENW97" s="401"/>
      <c r="ENX97" s="401"/>
      <c r="ENY97" s="401"/>
      <c r="ENZ97" s="401"/>
      <c r="EOA97" s="401"/>
      <c r="EOB97" s="401"/>
      <c r="EOC97" s="401"/>
      <c r="EOD97" s="401"/>
      <c r="EOE97" s="401"/>
      <c r="EOF97" s="401"/>
      <c r="EOG97" s="401"/>
      <c r="EOH97" s="401"/>
      <c r="EOI97" s="401"/>
      <c r="EOJ97" s="401"/>
      <c r="EOK97" s="401"/>
      <c r="EOL97" s="401"/>
      <c r="EOM97" s="401"/>
      <c r="EON97" s="401"/>
      <c r="EOO97" s="401"/>
      <c r="EOP97" s="401"/>
      <c r="EOQ97" s="401"/>
      <c r="EOR97" s="401"/>
      <c r="EOS97" s="401"/>
      <c r="EOT97" s="401"/>
      <c r="EOU97" s="401"/>
      <c r="EOV97" s="401"/>
      <c r="EOW97" s="401"/>
      <c r="EOX97" s="401"/>
      <c r="EOY97" s="401"/>
      <c r="EOZ97" s="401"/>
      <c r="EPA97" s="401"/>
      <c r="EPB97" s="401"/>
      <c r="EPC97" s="401"/>
      <c r="EPD97" s="401"/>
      <c r="EPE97" s="401"/>
      <c r="EPF97" s="401"/>
      <c r="EPG97" s="401"/>
      <c r="EPH97" s="401"/>
      <c r="EPI97" s="401"/>
      <c r="EPJ97" s="401"/>
      <c r="EPK97" s="401"/>
      <c r="EPL97" s="401"/>
      <c r="EPM97" s="401"/>
      <c r="EPN97" s="401"/>
      <c r="EPO97" s="401"/>
      <c r="EPP97" s="401"/>
      <c r="EPQ97" s="401"/>
      <c r="EPR97" s="401"/>
      <c r="EPS97" s="401"/>
      <c r="EPT97" s="401"/>
      <c r="EPU97" s="401"/>
      <c r="EPV97" s="401"/>
      <c r="EPW97" s="401"/>
      <c r="EPX97" s="401"/>
      <c r="EPY97" s="401"/>
      <c r="EPZ97" s="401"/>
      <c r="EQA97" s="401"/>
      <c r="EQB97" s="401"/>
      <c r="EQC97" s="401"/>
      <c r="EQD97" s="401"/>
      <c r="EQE97" s="401"/>
      <c r="EQF97" s="401"/>
      <c r="EQG97" s="401"/>
      <c r="EQH97" s="401"/>
      <c r="EQI97" s="401"/>
      <c r="EQJ97" s="401"/>
      <c r="EQK97" s="401"/>
      <c r="EQL97" s="401"/>
      <c r="EQM97" s="401"/>
      <c r="EQN97" s="401"/>
      <c r="EQO97" s="401"/>
      <c r="EQP97" s="401"/>
      <c r="EQQ97" s="401"/>
      <c r="EQR97" s="401"/>
      <c r="EQS97" s="401"/>
      <c r="EQT97" s="401"/>
      <c r="EQU97" s="401"/>
      <c r="EQV97" s="401"/>
      <c r="EQW97" s="401"/>
      <c r="EQX97" s="401"/>
      <c r="EQY97" s="401"/>
      <c r="EQZ97" s="401"/>
      <c r="ERA97" s="401"/>
      <c r="ERB97" s="401"/>
      <c r="ERC97" s="401"/>
      <c r="ERD97" s="401"/>
      <c r="ERE97" s="401"/>
      <c r="ERF97" s="401"/>
      <c r="ERG97" s="401"/>
      <c r="ERH97" s="401"/>
      <c r="ERI97" s="401"/>
      <c r="ERJ97" s="401"/>
      <c r="ERK97" s="401"/>
      <c r="ERL97" s="401"/>
      <c r="ERM97" s="401"/>
      <c r="ERN97" s="401"/>
      <c r="ERO97" s="401"/>
      <c r="ERP97" s="401"/>
      <c r="ERQ97" s="401"/>
      <c r="ERR97" s="401"/>
      <c r="ERS97" s="401"/>
      <c r="ERT97" s="401"/>
      <c r="ERU97" s="401"/>
      <c r="ERV97" s="401"/>
      <c r="ERW97" s="401"/>
      <c r="ERX97" s="401"/>
      <c r="ERY97" s="401"/>
      <c r="ERZ97" s="401"/>
      <c r="ESA97" s="401"/>
      <c r="ESB97" s="401"/>
      <c r="ESC97" s="401"/>
      <c r="ESD97" s="401"/>
      <c r="ESE97" s="401"/>
      <c r="ESF97" s="401"/>
      <c r="ESG97" s="401"/>
      <c r="ESH97" s="401"/>
      <c r="ESI97" s="401"/>
      <c r="ESJ97" s="401"/>
      <c r="ESK97" s="401"/>
      <c r="ESL97" s="401"/>
      <c r="ESM97" s="401"/>
      <c r="ESN97" s="401"/>
      <c r="ESO97" s="401"/>
      <c r="ESP97" s="401"/>
      <c r="ESQ97" s="401"/>
      <c r="ESR97" s="401"/>
      <c r="ESS97" s="401"/>
      <c r="EST97" s="401"/>
      <c r="ESU97" s="401"/>
      <c r="ESV97" s="401"/>
      <c r="ESW97" s="401"/>
      <c r="ESX97" s="401"/>
      <c r="ESY97" s="401"/>
      <c r="ESZ97" s="401"/>
      <c r="ETA97" s="401"/>
      <c r="ETB97" s="401"/>
      <c r="ETC97" s="401"/>
      <c r="ETD97" s="401"/>
      <c r="ETE97" s="401"/>
      <c r="ETF97" s="401"/>
      <c r="ETG97" s="401"/>
      <c r="ETH97" s="401"/>
      <c r="ETI97" s="401"/>
      <c r="ETJ97" s="401"/>
      <c r="ETK97" s="401"/>
      <c r="ETL97" s="401"/>
      <c r="ETM97" s="401"/>
      <c r="ETN97" s="401"/>
      <c r="ETO97" s="401"/>
      <c r="ETP97" s="401"/>
      <c r="ETQ97" s="401"/>
      <c r="ETR97" s="401"/>
      <c r="ETS97" s="401"/>
      <c r="ETT97" s="401"/>
      <c r="ETU97" s="401"/>
      <c r="ETV97" s="401"/>
      <c r="ETW97" s="401"/>
      <c r="ETX97" s="401"/>
      <c r="ETY97" s="401"/>
      <c r="ETZ97" s="401"/>
      <c r="EUA97" s="401"/>
      <c r="EUB97" s="401"/>
      <c r="EUC97" s="401"/>
      <c r="EUD97" s="401"/>
      <c r="EUE97" s="401"/>
      <c r="EUF97" s="401"/>
      <c r="EUG97" s="401"/>
      <c r="EUH97" s="401"/>
      <c r="EUI97" s="401"/>
      <c r="EUJ97" s="401"/>
      <c r="EUK97" s="401"/>
      <c r="EUL97" s="401"/>
      <c r="EUM97" s="401"/>
      <c r="EUN97" s="401"/>
      <c r="EUO97" s="401"/>
      <c r="EUP97" s="401"/>
      <c r="EUQ97" s="401"/>
      <c r="EUR97" s="401"/>
      <c r="EUS97" s="401"/>
      <c r="EUT97" s="401"/>
      <c r="EUU97" s="401"/>
      <c r="EUV97" s="401"/>
      <c r="EUW97" s="401"/>
      <c r="EUX97" s="401"/>
      <c r="EUY97" s="401"/>
      <c r="EUZ97" s="401"/>
      <c r="EVA97" s="401"/>
      <c r="EVB97" s="401"/>
      <c r="EVC97" s="401"/>
      <c r="EVD97" s="401"/>
      <c r="EVE97" s="401"/>
      <c r="EVF97" s="401"/>
      <c r="EVG97" s="401"/>
      <c r="EVH97" s="401"/>
      <c r="EVI97" s="401"/>
      <c r="EVJ97" s="401"/>
      <c r="EVK97" s="401"/>
      <c r="EVL97" s="401"/>
      <c r="EVM97" s="401"/>
      <c r="EVN97" s="401"/>
      <c r="EVO97" s="401"/>
      <c r="EVP97" s="401"/>
      <c r="EVQ97" s="401"/>
      <c r="EVR97" s="401"/>
      <c r="EVS97" s="401"/>
      <c r="EVT97" s="401"/>
      <c r="EVU97" s="401"/>
      <c r="EVV97" s="401"/>
      <c r="EVW97" s="401"/>
      <c r="EVX97" s="401"/>
      <c r="EVY97" s="401"/>
      <c r="EVZ97" s="401"/>
      <c r="EWA97" s="401"/>
      <c r="EWB97" s="401"/>
      <c r="EWC97" s="401"/>
      <c r="EWD97" s="401"/>
      <c r="EWE97" s="401"/>
      <c r="EWF97" s="401"/>
      <c r="EWG97" s="401"/>
      <c r="EWH97" s="401"/>
      <c r="EWI97" s="401"/>
      <c r="EWJ97" s="401"/>
      <c r="EWK97" s="401"/>
      <c r="EWL97" s="401"/>
      <c r="EWM97" s="401"/>
      <c r="EWN97" s="401"/>
      <c r="EWO97" s="401"/>
      <c r="EWP97" s="401"/>
      <c r="EWQ97" s="401"/>
      <c r="EWR97" s="401"/>
      <c r="EWS97" s="401"/>
      <c r="EWT97" s="401"/>
      <c r="EWU97" s="401"/>
      <c r="EWV97" s="401"/>
      <c r="EWW97" s="401"/>
      <c r="EWX97" s="401"/>
      <c r="EWY97" s="401"/>
      <c r="EWZ97" s="401"/>
      <c r="EXA97" s="401"/>
      <c r="EXB97" s="401"/>
      <c r="EXC97" s="401"/>
      <c r="EXD97" s="401"/>
      <c r="EXE97" s="401"/>
      <c r="EXF97" s="401"/>
      <c r="EXG97" s="401"/>
      <c r="EXH97" s="401"/>
      <c r="EXI97" s="401"/>
      <c r="EXJ97" s="401"/>
      <c r="EXK97" s="401"/>
      <c r="EXL97" s="401"/>
      <c r="EXM97" s="401"/>
      <c r="EXN97" s="401"/>
      <c r="EXO97" s="401"/>
      <c r="EXP97" s="401"/>
      <c r="EXQ97" s="401"/>
      <c r="EXR97" s="401"/>
      <c r="EXS97" s="401"/>
      <c r="EXT97" s="401"/>
      <c r="EXU97" s="401"/>
      <c r="EXV97" s="401"/>
      <c r="EXW97" s="401"/>
      <c r="EXX97" s="401"/>
      <c r="EXY97" s="401"/>
      <c r="EXZ97" s="401"/>
      <c r="EYA97" s="401"/>
      <c r="EYB97" s="401"/>
      <c r="EYC97" s="401"/>
      <c r="EYD97" s="401"/>
      <c r="EYE97" s="401"/>
      <c r="EYF97" s="401"/>
      <c r="EYG97" s="401"/>
      <c r="EYH97" s="401"/>
      <c r="EYI97" s="401"/>
      <c r="EYJ97" s="401"/>
      <c r="EYK97" s="401"/>
      <c r="EYL97" s="401"/>
      <c r="EYM97" s="401"/>
      <c r="EYN97" s="401"/>
      <c r="EYO97" s="401"/>
      <c r="EYP97" s="401"/>
      <c r="EYQ97" s="401"/>
      <c r="EYR97" s="401"/>
      <c r="EYS97" s="401"/>
      <c r="EYT97" s="401"/>
      <c r="EYU97" s="401"/>
      <c r="EYV97" s="401"/>
      <c r="EYW97" s="401"/>
      <c r="EYX97" s="401"/>
      <c r="EYY97" s="401"/>
      <c r="EYZ97" s="401"/>
      <c r="EZA97" s="401"/>
      <c r="EZB97" s="401"/>
      <c r="EZC97" s="401"/>
      <c r="EZD97" s="401"/>
      <c r="EZE97" s="401"/>
      <c r="EZF97" s="401"/>
      <c r="EZG97" s="401"/>
      <c r="EZH97" s="401"/>
      <c r="EZI97" s="401"/>
      <c r="EZJ97" s="401"/>
      <c r="EZK97" s="401"/>
      <c r="EZL97" s="401"/>
      <c r="EZM97" s="401"/>
      <c r="EZN97" s="401"/>
      <c r="EZO97" s="401"/>
      <c r="EZP97" s="401"/>
      <c r="EZQ97" s="401"/>
      <c r="EZR97" s="401"/>
      <c r="EZS97" s="401"/>
      <c r="EZT97" s="401"/>
      <c r="EZU97" s="401"/>
      <c r="EZV97" s="401"/>
      <c r="EZW97" s="401"/>
      <c r="EZX97" s="401"/>
      <c r="EZY97" s="401"/>
      <c r="EZZ97" s="401"/>
      <c r="FAA97" s="401"/>
      <c r="FAB97" s="401"/>
      <c r="FAC97" s="401"/>
      <c r="FAD97" s="401"/>
      <c r="FAE97" s="401"/>
      <c r="FAF97" s="401"/>
      <c r="FAG97" s="401"/>
      <c r="FAH97" s="401"/>
      <c r="FAI97" s="401"/>
      <c r="FAJ97" s="401"/>
      <c r="FAK97" s="401"/>
      <c r="FAL97" s="401"/>
      <c r="FAM97" s="401"/>
      <c r="FAN97" s="401"/>
      <c r="FAO97" s="401"/>
      <c r="FAP97" s="401"/>
      <c r="FAQ97" s="401"/>
      <c r="FAR97" s="401"/>
      <c r="FAS97" s="401"/>
      <c r="FAT97" s="401"/>
      <c r="FAU97" s="401"/>
      <c r="FAV97" s="401"/>
      <c r="FAW97" s="401"/>
      <c r="FAX97" s="401"/>
      <c r="FAY97" s="401"/>
      <c r="FAZ97" s="401"/>
      <c r="FBA97" s="401"/>
      <c r="FBB97" s="401"/>
      <c r="FBC97" s="401"/>
      <c r="FBD97" s="401"/>
      <c r="FBE97" s="401"/>
      <c r="FBF97" s="401"/>
      <c r="FBG97" s="401"/>
      <c r="FBH97" s="401"/>
      <c r="FBI97" s="401"/>
      <c r="FBJ97" s="401"/>
      <c r="FBK97" s="401"/>
      <c r="FBL97" s="401"/>
      <c r="FBM97" s="401"/>
      <c r="FBN97" s="401"/>
      <c r="FBO97" s="401"/>
      <c r="FBP97" s="401"/>
      <c r="FBQ97" s="401"/>
      <c r="FBR97" s="401"/>
      <c r="FBS97" s="401"/>
      <c r="FBT97" s="401"/>
      <c r="FBU97" s="401"/>
      <c r="FBV97" s="401"/>
      <c r="FBW97" s="401"/>
      <c r="FBX97" s="401"/>
      <c r="FBY97" s="401"/>
      <c r="FBZ97" s="401"/>
      <c r="FCA97" s="401"/>
      <c r="FCB97" s="401"/>
      <c r="FCC97" s="401"/>
      <c r="FCD97" s="401"/>
      <c r="FCE97" s="401"/>
      <c r="FCF97" s="401"/>
      <c r="FCG97" s="401"/>
      <c r="FCH97" s="401"/>
      <c r="FCI97" s="401"/>
      <c r="FCJ97" s="401"/>
      <c r="FCK97" s="401"/>
      <c r="FCL97" s="401"/>
      <c r="FCM97" s="401"/>
      <c r="FCN97" s="401"/>
      <c r="FCO97" s="401"/>
      <c r="FCP97" s="401"/>
      <c r="FCQ97" s="401"/>
      <c r="FCR97" s="401"/>
      <c r="FCS97" s="401"/>
      <c r="FCT97" s="401"/>
      <c r="FCU97" s="401"/>
      <c r="FCV97" s="401"/>
      <c r="FCW97" s="401"/>
      <c r="FCX97" s="401"/>
      <c r="FCY97" s="401"/>
      <c r="FCZ97" s="401"/>
      <c r="FDA97" s="401"/>
      <c r="FDB97" s="401"/>
      <c r="FDC97" s="401"/>
      <c r="FDD97" s="401"/>
      <c r="FDE97" s="401"/>
      <c r="FDF97" s="401"/>
      <c r="FDG97" s="401"/>
      <c r="FDH97" s="401"/>
      <c r="FDI97" s="401"/>
      <c r="FDJ97" s="401"/>
      <c r="FDK97" s="401"/>
      <c r="FDL97" s="401"/>
      <c r="FDM97" s="401"/>
      <c r="FDN97" s="401"/>
      <c r="FDO97" s="401"/>
      <c r="FDP97" s="401"/>
      <c r="FDQ97" s="401"/>
      <c r="FDR97" s="401"/>
      <c r="FDS97" s="401"/>
      <c r="FDT97" s="401"/>
      <c r="FDU97" s="401"/>
      <c r="FDV97" s="401"/>
      <c r="FDW97" s="401"/>
      <c r="FDX97" s="401"/>
      <c r="FDY97" s="401"/>
      <c r="FDZ97" s="401"/>
      <c r="FEA97" s="401"/>
      <c r="FEB97" s="401"/>
      <c r="FEC97" s="401"/>
      <c r="FED97" s="401"/>
      <c r="FEE97" s="401"/>
      <c r="FEF97" s="401"/>
      <c r="FEG97" s="401"/>
      <c r="FEH97" s="401"/>
      <c r="FEI97" s="401"/>
      <c r="FEJ97" s="401"/>
      <c r="FEK97" s="401"/>
      <c r="FEL97" s="401"/>
      <c r="FEM97" s="401"/>
      <c r="FEN97" s="401"/>
      <c r="FEO97" s="401"/>
      <c r="FEP97" s="401"/>
      <c r="FEQ97" s="401"/>
      <c r="FER97" s="401"/>
      <c r="FES97" s="401"/>
      <c r="FET97" s="401"/>
      <c r="FEU97" s="401"/>
      <c r="FEV97" s="401"/>
      <c r="FEW97" s="401"/>
      <c r="FEX97" s="401"/>
      <c r="FEY97" s="401"/>
      <c r="FEZ97" s="401"/>
      <c r="FFA97" s="401"/>
      <c r="FFB97" s="401"/>
      <c r="FFC97" s="401"/>
      <c r="FFD97" s="401"/>
      <c r="FFE97" s="401"/>
      <c r="FFF97" s="401"/>
      <c r="FFG97" s="401"/>
      <c r="FFH97" s="401"/>
      <c r="FFI97" s="401"/>
      <c r="FFJ97" s="401"/>
      <c r="FFK97" s="401"/>
      <c r="FFL97" s="401"/>
      <c r="FFM97" s="401"/>
      <c r="FFN97" s="401"/>
      <c r="FFO97" s="401"/>
      <c r="FFP97" s="401"/>
      <c r="FFQ97" s="401"/>
      <c r="FFR97" s="401"/>
      <c r="FFS97" s="401"/>
      <c r="FFT97" s="401"/>
      <c r="FFU97" s="401"/>
      <c r="FFV97" s="401"/>
      <c r="FFW97" s="401"/>
      <c r="FFX97" s="401"/>
      <c r="FFY97" s="401"/>
      <c r="FFZ97" s="401"/>
      <c r="FGA97" s="401"/>
      <c r="FGB97" s="401"/>
      <c r="FGC97" s="401"/>
      <c r="FGD97" s="401"/>
      <c r="FGE97" s="401"/>
      <c r="FGF97" s="401"/>
      <c r="FGG97" s="401"/>
      <c r="FGH97" s="401"/>
      <c r="FGI97" s="401"/>
      <c r="FGJ97" s="401"/>
      <c r="FGK97" s="401"/>
      <c r="FGL97" s="401"/>
      <c r="FGM97" s="401"/>
      <c r="FGN97" s="401"/>
      <c r="FGO97" s="401"/>
      <c r="FGP97" s="401"/>
      <c r="FGQ97" s="401"/>
      <c r="FGR97" s="401"/>
      <c r="FGS97" s="401"/>
      <c r="FGT97" s="401"/>
      <c r="FGU97" s="401"/>
      <c r="FGV97" s="401"/>
      <c r="FGW97" s="401"/>
      <c r="FGX97" s="401"/>
      <c r="FGY97" s="401"/>
      <c r="FGZ97" s="401"/>
      <c r="FHA97" s="401"/>
      <c r="FHB97" s="401"/>
      <c r="FHC97" s="401"/>
      <c r="FHD97" s="401"/>
      <c r="FHE97" s="401"/>
      <c r="FHF97" s="401"/>
      <c r="FHG97" s="401"/>
      <c r="FHH97" s="401"/>
      <c r="FHI97" s="401"/>
      <c r="FHJ97" s="401"/>
      <c r="FHK97" s="401"/>
      <c r="FHL97" s="401"/>
      <c r="FHM97" s="401"/>
      <c r="FHN97" s="401"/>
      <c r="FHO97" s="401"/>
      <c r="FHP97" s="401"/>
      <c r="FHQ97" s="401"/>
      <c r="FHR97" s="401"/>
      <c r="FHS97" s="401"/>
      <c r="FHT97" s="401"/>
      <c r="FHU97" s="401"/>
      <c r="FHV97" s="401"/>
      <c r="FHW97" s="401"/>
      <c r="FHX97" s="401"/>
      <c r="FHY97" s="401"/>
      <c r="FHZ97" s="401"/>
      <c r="FIA97" s="401"/>
      <c r="FIB97" s="401"/>
      <c r="FIC97" s="401"/>
      <c r="FID97" s="401"/>
      <c r="FIE97" s="401"/>
      <c r="FIF97" s="401"/>
      <c r="FIG97" s="401"/>
      <c r="FIH97" s="401"/>
      <c r="FII97" s="401"/>
      <c r="FIJ97" s="401"/>
      <c r="FIK97" s="401"/>
      <c r="FIL97" s="401"/>
      <c r="FIM97" s="401"/>
      <c r="FIN97" s="401"/>
      <c r="FIO97" s="401"/>
      <c r="FIP97" s="401"/>
      <c r="FIQ97" s="401"/>
      <c r="FIR97" s="401"/>
      <c r="FIS97" s="401"/>
      <c r="FIT97" s="401"/>
      <c r="FIU97" s="401"/>
      <c r="FIV97" s="401"/>
      <c r="FIW97" s="401"/>
      <c r="FIX97" s="401"/>
      <c r="FIY97" s="401"/>
      <c r="FIZ97" s="401"/>
      <c r="FJA97" s="401"/>
      <c r="FJB97" s="401"/>
      <c r="FJC97" s="401"/>
      <c r="FJD97" s="401"/>
      <c r="FJE97" s="401"/>
      <c r="FJF97" s="401"/>
      <c r="FJG97" s="401"/>
      <c r="FJH97" s="401"/>
      <c r="FJI97" s="401"/>
      <c r="FJJ97" s="401"/>
      <c r="FJK97" s="401"/>
      <c r="FJL97" s="401"/>
      <c r="FJM97" s="401"/>
      <c r="FJN97" s="401"/>
      <c r="FJO97" s="401"/>
      <c r="FJP97" s="401"/>
      <c r="FJQ97" s="401"/>
      <c r="FJR97" s="401"/>
      <c r="FJS97" s="401"/>
      <c r="FJT97" s="401"/>
      <c r="FJU97" s="401"/>
      <c r="FJV97" s="401"/>
      <c r="FJW97" s="401"/>
      <c r="FJX97" s="401"/>
      <c r="FJY97" s="401"/>
      <c r="FJZ97" s="401"/>
      <c r="FKA97" s="401"/>
      <c r="FKB97" s="401"/>
      <c r="FKC97" s="401"/>
      <c r="FKD97" s="401"/>
      <c r="FKE97" s="401"/>
      <c r="FKF97" s="401"/>
      <c r="FKG97" s="401"/>
      <c r="FKH97" s="401"/>
      <c r="FKI97" s="401"/>
      <c r="FKJ97" s="401"/>
      <c r="FKK97" s="401"/>
      <c r="FKL97" s="401"/>
      <c r="FKM97" s="401"/>
      <c r="FKN97" s="401"/>
      <c r="FKO97" s="401"/>
      <c r="FKP97" s="401"/>
      <c r="FKQ97" s="401"/>
      <c r="FKR97" s="401"/>
      <c r="FKS97" s="401"/>
      <c r="FKT97" s="401"/>
      <c r="FKU97" s="401"/>
      <c r="FKV97" s="401"/>
      <c r="FKW97" s="401"/>
      <c r="FKX97" s="401"/>
      <c r="FKY97" s="401"/>
      <c r="FKZ97" s="401"/>
      <c r="FLA97" s="401"/>
      <c r="FLB97" s="401"/>
      <c r="FLC97" s="401"/>
      <c r="FLD97" s="401"/>
      <c r="FLE97" s="401"/>
      <c r="FLF97" s="401"/>
      <c r="FLG97" s="401"/>
      <c r="FLH97" s="401"/>
      <c r="FLI97" s="401"/>
      <c r="FLJ97" s="401"/>
      <c r="FLK97" s="401"/>
      <c r="FLL97" s="401"/>
      <c r="FLM97" s="401"/>
      <c r="FLN97" s="401"/>
      <c r="FLO97" s="401"/>
      <c r="FLP97" s="401"/>
      <c r="FLQ97" s="401"/>
      <c r="FLR97" s="401"/>
      <c r="FLS97" s="401"/>
      <c r="FLT97" s="401"/>
      <c r="FLU97" s="401"/>
      <c r="FLV97" s="401"/>
      <c r="FLW97" s="401"/>
      <c r="FLX97" s="401"/>
      <c r="FLY97" s="401"/>
      <c r="FLZ97" s="401"/>
      <c r="FMA97" s="401"/>
      <c r="FMB97" s="401"/>
      <c r="FMC97" s="401"/>
      <c r="FMD97" s="401"/>
      <c r="FME97" s="401"/>
      <c r="FMF97" s="401"/>
      <c r="FMG97" s="401"/>
      <c r="FMH97" s="401"/>
      <c r="FMI97" s="401"/>
      <c r="FMJ97" s="401"/>
      <c r="FMK97" s="401"/>
      <c r="FML97" s="401"/>
      <c r="FMM97" s="401"/>
      <c r="FMN97" s="401"/>
      <c r="FMO97" s="401"/>
      <c r="FMP97" s="401"/>
      <c r="FMQ97" s="401"/>
      <c r="FMR97" s="401"/>
      <c r="FMS97" s="401"/>
      <c r="FMT97" s="401"/>
      <c r="FMU97" s="401"/>
      <c r="FMV97" s="401"/>
      <c r="FMW97" s="401"/>
      <c r="FMX97" s="401"/>
      <c r="FMY97" s="401"/>
      <c r="FMZ97" s="401"/>
      <c r="FNA97" s="401"/>
      <c r="FNB97" s="401"/>
      <c r="FNC97" s="401"/>
      <c r="FND97" s="401"/>
      <c r="FNE97" s="401"/>
      <c r="FNF97" s="401"/>
      <c r="FNG97" s="401"/>
      <c r="FNH97" s="401"/>
      <c r="FNI97" s="401"/>
      <c r="FNJ97" s="401"/>
      <c r="FNK97" s="401"/>
      <c r="FNL97" s="401"/>
      <c r="FNM97" s="401"/>
      <c r="FNN97" s="401"/>
      <c r="FNO97" s="401"/>
      <c r="FNP97" s="401"/>
      <c r="FNQ97" s="401"/>
      <c r="FNR97" s="401"/>
      <c r="FNS97" s="401"/>
      <c r="FNT97" s="401"/>
      <c r="FNU97" s="401"/>
      <c r="FNV97" s="401"/>
      <c r="FNW97" s="401"/>
      <c r="FNX97" s="401"/>
      <c r="FNY97" s="401"/>
      <c r="FNZ97" s="401"/>
      <c r="FOA97" s="401"/>
      <c r="FOB97" s="401"/>
      <c r="FOC97" s="401"/>
      <c r="FOD97" s="401"/>
      <c r="FOE97" s="401"/>
      <c r="FOF97" s="401"/>
      <c r="FOG97" s="401"/>
      <c r="FOH97" s="401"/>
      <c r="FOI97" s="401"/>
      <c r="FOJ97" s="401"/>
      <c r="FOK97" s="401"/>
      <c r="FOL97" s="401"/>
      <c r="FOM97" s="401"/>
      <c r="FON97" s="401"/>
      <c r="FOO97" s="401"/>
      <c r="FOP97" s="401"/>
      <c r="FOQ97" s="401"/>
      <c r="FOR97" s="401"/>
      <c r="FOS97" s="401"/>
      <c r="FOT97" s="401"/>
      <c r="FOU97" s="401"/>
      <c r="FOV97" s="401"/>
      <c r="FOW97" s="401"/>
      <c r="FOX97" s="401"/>
      <c r="FOY97" s="401"/>
      <c r="FOZ97" s="401"/>
      <c r="FPA97" s="401"/>
      <c r="FPB97" s="401"/>
      <c r="FPC97" s="401"/>
      <c r="FPD97" s="401"/>
      <c r="FPE97" s="401"/>
      <c r="FPF97" s="401"/>
      <c r="FPG97" s="401"/>
      <c r="FPH97" s="401"/>
      <c r="FPI97" s="401"/>
      <c r="FPJ97" s="401"/>
      <c r="FPK97" s="401"/>
      <c r="FPL97" s="401"/>
      <c r="FPM97" s="401"/>
      <c r="FPN97" s="401"/>
      <c r="FPO97" s="401"/>
      <c r="FPP97" s="401"/>
      <c r="FPQ97" s="401"/>
      <c r="FPR97" s="401"/>
      <c r="FPS97" s="401"/>
      <c r="FPT97" s="401"/>
      <c r="FPU97" s="401"/>
      <c r="FPV97" s="401"/>
      <c r="FPW97" s="401"/>
      <c r="FPX97" s="401"/>
      <c r="FPY97" s="401"/>
      <c r="FPZ97" s="401"/>
      <c r="FQA97" s="401"/>
      <c r="FQB97" s="401"/>
      <c r="FQC97" s="401"/>
      <c r="FQD97" s="401"/>
      <c r="FQE97" s="401"/>
      <c r="FQF97" s="401"/>
      <c r="FQG97" s="401"/>
      <c r="FQH97" s="401"/>
      <c r="FQI97" s="401"/>
      <c r="FQJ97" s="401"/>
      <c r="FQK97" s="401"/>
      <c r="FQL97" s="401"/>
      <c r="FQM97" s="401"/>
      <c r="FQN97" s="401"/>
      <c r="FQO97" s="401"/>
      <c r="FQP97" s="401"/>
      <c r="FQQ97" s="401"/>
      <c r="FQR97" s="401"/>
      <c r="FQS97" s="401"/>
      <c r="FQT97" s="401"/>
      <c r="FQU97" s="401"/>
      <c r="FQV97" s="401"/>
      <c r="FQW97" s="401"/>
      <c r="FQX97" s="401"/>
      <c r="FQY97" s="401"/>
      <c r="FQZ97" s="401"/>
      <c r="FRA97" s="401"/>
      <c r="FRB97" s="401"/>
      <c r="FRC97" s="401"/>
      <c r="FRD97" s="401"/>
      <c r="FRE97" s="401"/>
      <c r="FRF97" s="401"/>
      <c r="FRG97" s="401"/>
      <c r="FRH97" s="401"/>
      <c r="FRI97" s="401"/>
      <c r="FRJ97" s="401"/>
      <c r="FRK97" s="401"/>
      <c r="FRL97" s="401"/>
      <c r="FRM97" s="401"/>
      <c r="FRN97" s="401"/>
      <c r="FRO97" s="401"/>
      <c r="FRP97" s="401"/>
      <c r="FRQ97" s="401"/>
      <c r="FRR97" s="401"/>
      <c r="FRS97" s="401"/>
      <c r="FRT97" s="401"/>
      <c r="FRU97" s="401"/>
      <c r="FRV97" s="401"/>
      <c r="FRW97" s="401"/>
      <c r="FRX97" s="401"/>
      <c r="FRY97" s="401"/>
      <c r="FRZ97" s="401"/>
      <c r="FSA97" s="401"/>
      <c r="FSB97" s="401"/>
      <c r="FSC97" s="401"/>
      <c r="FSD97" s="401"/>
      <c r="FSE97" s="401"/>
      <c r="FSF97" s="401"/>
      <c r="FSG97" s="401"/>
      <c r="FSH97" s="401"/>
      <c r="FSI97" s="401"/>
      <c r="FSJ97" s="401"/>
      <c r="FSK97" s="401"/>
      <c r="FSL97" s="401"/>
      <c r="FSM97" s="401"/>
      <c r="FSN97" s="401"/>
      <c r="FSO97" s="401"/>
      <c r="FSP97" s="401"/>
      <c r="FSQ97" s="401"/>
      <c r="FSR97" s="401"/>
      <c r="FSS97" s="401"/>
      <c r="FST97" s="401"/>
      <c r="FSU97" s="401"/>
      <c r="FSV97" s="401"/>
      <c r="FSW97" s="401"/>
      <c r="FSX97" s="401"/>
      <c r="FSY97" s="401"/>
      <c r="FSZ97" s="401"/>
      <c r="FTA97" s="401"/>
      <c r="FTB97" s="401"/>
      <c r="FTC97" s="401"/>
      <c r="FTD97" s="401"/>
      <c r="FTE97" s="401"/>
      <c r="FTF97" s="401"/>
      <c r="FTG97" s="401"/>
      <c r="FTH97" s="401"/>
      <c r="FTI97" s="401"/>
      <c r="FTJ97" s="401"/>
      <c r="FTK97" s="401"/>
      <c r="FTL97" s="401"/>
      <c r="FTM97" s="401"/>
      <c r="FTN97" s="401"/>
      <c r="FTO97" s="401"/>
      <c r="FTP97" s="401"/>
      <c r="FTQ97" s="401"/>
      <c r="FTR97" s="401"/>
      <c r="FTS97" s="401"/>
      <c r="FTT97" s="401"/>
      <c r="FTU97" s="401"/>
      <c r="FTV97" s="401"/>
      <c r="FTW97" s="401"/>
      <c r="FTX97" s="401"/>
      <c r="FTY97" s="401"/>
      <c r="FTZ97" s="401"/>
      <c r="FUA97" s="401"/>
      <c r="FUB97" s="401"/>
      <c r="FUC97" s="401"/>
      <c r="FUD97" s="401"/>
      <c r="FUE97" s="401"/>
      <c r="FUF97" s="401"/>
      <c r="FUG97" s="401"/>
      <c r="FUH97" s="401"/>
      <c r="FUI97" s="401"/>
      <c r="FUJ97" s="401"/>
      <c r="FUK97" s="401"/>
      <c r="FUL97" s="401"/>
      <c r="FUM97" s="401"/>
      <c r="FUN97" s="401"/>
      <c r="FUO97" s="401"/>
      <c r="FUP97" s="401"/>
      <c r="FUQ97" s="401"/>
      <c r="FUR97" s="401"/>
      <c r="FUS97" s="401"/>
      <c r="FUT97" s="401"/>
      <c r="FUU97" s="401"/>
      <c r="FUV97" s="401"/>
      <c r="FUW97" s="401"/>
      <c r="FUX97" s="401"/>
      <c r="FUY97" s="401"/>
      <c r="FUZ97" s="401"/>
      <c r="FVA97" s="401"/>
      <c r="FVB97" s="401"/>
      <c r="FVC97" s="401"/>
      <c r="FVD97" s="401"/>
      <c r="FVE97" s="401"/>
      <c r="FVF97" s="401"/>
      <c r="FVG97" s="401"/>
      <c r="FVH97" s="401"/>
      <c r="FVI97" s="401"/>
      <c r="FVJ97" s="401"/>
      <c r="FVK97" s="401"/>
      <c r="FVL97" s="401"/>
      <c r="FVM97" s="401"/>
      <c r="FVN97" s="401"/>
      <c r="FVO97" s="401"/>
      <c r="FVP97" s="401"/>
      <c r="FVQ97" s="401"/>
      <c r="FVR97" s="401"/>
      <c r="FVS97" s="401"/>
      <c r="FVT97" s="401"/>
      <c r="FVU97" s="401"/>
      <c r="FVV97" s="401"/>
      <c r="FVW97" s="401"/>
      <c r="FVX97" s="401"/>
      <c r="FVY97" s="401"/>
      <c r="FVZ97" s="401"/>
      <c r="FWA97" s="401"/>
      <c r="FWB97" s="401"/>
      <c r="FWC97" s="401"/>
      <c r="FWD97" s="401"/>
      <c r="FWE97" s="401"/>
      <c r="FWF97" s="401"/>
      <c r="FWG97" s="401"/>
      <c r="FWH97" s="401"/>
      <c r="FWI97" s="401"/>
      <c r="FWJ97" s="401"/>
      <c r="FWK97" s="401"/>
      <c r="FWL97" s="401"/>
      <c r="FWM97" s="401"/>
      <c r="FWN97" s="401"/>
      <c r="FWO97" s="401"/>
      <c r="FWP97" s="401"/>
      <c r="FWQ97" s="401"/>
      <c r="FWR97" s="401"/>
      <c r="FWS97" s="401"/>
      <c r="FWT97" s="401"/>
      <c r="FWU97" s="401"/>
      <c r="FWV97" s="401"/>
      <c r="FWW97" s="401"/>
      <c r="FWX97" s="401"/>
      <c r="FWY97" s="401"/>
      <c r="FWZ97" s="401"/>
      <c r="FXA97" s="401"/>
      <c r="FXB97" s="401"/>
      <c r="FXC97" s="401"/>
      <c r="FXD97" s="401"/>
      <c r="FXE97" s="401"/>
      <c r="FXF97" s="401"/>
      <c r="FXG97" s="401"/>
      <c r="FXH97" s="401"/>
      <c r="FXI97" s="401"/>
      <c r="FXJ97" s="401"/>
      <c r="FXK97" s="401"/>
      <c r="FXL97" s="401"/>
      <c r="FXM97" s="401"/>
      <c r="FXN97" s="401"/>
      <c r="FXO97" s="401"/>
      <c r="FXP97" s="401"/>
      <c r="FXQ97" s="401"/>
      <c r="FXR97" s="401"/>
      <c r="FXS97" s="401"/>
      <c r="FXT97" s="401"/>
      <c r="FXU97" s="401"/>
      <c r="FXV97" s="401"/>
      <c r="FXW97" s="401"/>
      <c r="FXX97" s="401"/>
      <c r="FXY97" s="401"/>
      <c r="FXZ97" s="401"/>
      <c r="FYA97" s="401"/>
      <c r="FYB97" s="401"/>
      <c r="FYC97" s="401"/>
      <c r="FYD97" s="401"/>
      <c r="FYE97" s="401"/>
      <c r="FYF97" s="401"/>
      <c r="FYG97" s="401"/>
      <c r="FYH97" s="401"/>
      <c r="FYI97" s="401"/>
      <c r="FYJ97" s="401"/>
      <c r="FYK97" s="401"/>
      <c r="FYL97" s="401"/>
      <c r="FYM97" s="401"/>
      <c r="FYN97" s="401"/>
      <c r="FYO97" s="401"/>
      <c r="FYP97" s="401"/>
      <c r="FYQ97" s="401"/>
      <c r="FYR97" s="401"/>
      <c r="FYS97" s="401"/>
      <c r="FYT97" s="401"/>
      <c r="FYU97" s="401"/>
      <c r="FYV97" s="401"/>
      <c r="FYW97" s="401"/>
      <c r="FYX97" s="401"/>
      <c r="FYY97" s="401"/>
      <c r="FYZ97" s="401"/>
      <c r="FZA97" s="401"/>
      <c r="FZB97" s="401"/>
      <c r="FZC97" s="401"/>
      <c r="FZD97" s="401"/>
      <c r="FZE97" s="401"/>
      <c r="FZF97" s="401"/>
      <c r="FZG97" s="401"/>
      <c r="FZH97" s="401"/>
      <c r="FZI97" s="401"/>
      <c r="FZJ97" s="401"/>
      <c r="FZK97" s="401"/>
      <c r="FZL97" s="401"/>
      <c r="FZM97" s="401"/>
      <c r="FZN97" s="401"/>
      <c r="FZO97" s="401"/>
      <c r="FZP97" s="401"/>
      <c r="FZQ97" s="401"/>
      <c r="FZR97" s="401"/>
      <c r="FZS97" s="401"/>
      <c r="FZT97" s="401"/>
      <c r="FZU97" s="401"/>
      <c r="FZV97" s="401"/>
      <c r="FZW97" s="401"/>
      <c r="FZX97" s="401"/>
      <c r="FZY97" s="401"/>
      <c r="FZZ97" s="401"/>
      <c r="GAA97" s="401"/>
      <c r="GAB97" s="401"/>
      <c r="GAC97" s="401"/>
      <c r="GAD97" s="401"/>
      <c r="GAE97" s="401"/>
      <c r="GAF97" s="401"/>
      <c r="GAG97" s="401"/>
      <c r="GAH97" s="401"/>
      <c r="GAI97" s="401"/>
      <c r="GAJ97" s="401"/>
      <c r="GAK97" s="401"/>
      <c r="GAL97" s="401"/>
      <c r="GAM97" s="401"/>
      <c r="GAN97" s="401"/>
      <c r="GAO97" s="401"/>
      <c r="GAP97" s="401"/>
      <c r="GAQ97" s="401"/>
      <c r="GAR97" s="401"/>
      <c r="GAS97" s="401"/>
      <c r="GAT97" s="401"/>
      <c r="GAU97" s="401"/>
      <c r="GAV97" s="401"/>
      <c r="GAW97" s="401"/>
      <c r="GAX97" s="401"/>
      <c r="GAY97" s="401"/>
      <c r="GAZ97" s="401"/>
      <c r="GBA97" s="401"/>
      <c r="GBB97" s="401"/>
      <c r="GBC97" s="401"/>
      <c r="GBD97" s="401"/>
      <c r="GBE97" s="401"/>
      <c r="GBF97" s="401"/>
      <c r="GBG97" s="401"/>
      <c r="GBH97" s="401"/>
      <c r="GBI97" s="401"/>
      <c r="GBJ97" s="401"/>
      <c r="GBK97" s="401"/>
      <c r="GBL97" s="401"/>
      <c r="GBM97" s="401"/>
      <c r="GBN97" s="401"/>
      <c r="GBO97" s="401"/>
      <c r="GBP97" s="401"/>
      <c r="GBQ97" s="401"/>
      <c r="GBR97" s="401"/>
      <c r="GBS97" s="401"/>
      <c r="GBT97" s="401"/>
      <c r="GBU97" s="401"/>
      <c r="GBV97" s="401"/>
      <c r="GBW97" s="401"/>
      <c r="GBX97" s="401"/>
      <c r="GBY97" s="401"/>
      <c r="GBZ97" s="401"/>
      <c r="GCA97" s="401"/>
      <c r="GCB97" s="401"/>
      <c r="GCC97" s="401"/>
      <c r="GCD97" s="401"/>
      <c r="GCE97" s="401"/>
      <c r="GCF97" s="401"/>
      <c r="GCG97" s="401"/>
      <c r="GCH97" s="401"/>
      <c r="GCI97" s="401"/>
      <c r="GCJ97" s="401"/>
      <c r="GCK97" s="401"/>
      <c r="GCL97" s="401"/>
      <c r="GCM97" s="401"/>
      <c r="GCN97" s="401"/>
      <c r="GCO97" s="401"/>
      <c r="GCP97" s="401"/>
      <c r="GCQ97" s="401"/>
      <c r="GCR97" s="401"/>
      <c r="GCS97" s="401"/>
      <c r="GCT97" s="401"/>
      <c r="GCU97" s="401"/>
      <c r="GCV97" s="401"/>
      <c r="GCW97" s="401"/>
      <c r="GCX97" s="401"/>
      <c r="GCY97" s="401"/>
      <c r="GCZ97" s="401"/>
      <c r="GDA97" s="401"/>
      <c r="GDB97" s="401"/>
      <c r="GDC97" s="401"/>
      <c r="GDD97" s="401"/>
      <c r="GDE97" s="401"/>
      <c r="GDF97" s="401"/>
      <c r="GDG97" s="401"/>
      <c r="GDH97" s="401"/>
      <c r="GDI97" s="401"/>
      <c r="GDJ97" s="401"/>
      <c r="GDK97" s="401"/>
      <c r="GDL97" s="401"/>
      <c r="GDM97" s="401"/>
      <c r="GDN97" s="401"/>
      <c r="GDO97" s="401"/>
      <c r="GDP97" s="401"/>
      <c r="GDQ97" s="401"/>
      <c r="GDR97" s="401"/>
      <c r="GDS97" s="401"/>
      <c r="GDT97" s="401"/>
      <c r="GDU97" s="401"/>
      <c r="GDV97" s="401"/>
      <c r="GDW97" s="401"/>
      <c r="GDX97" s="401"/>
      <c r="GDY97" s="401"/>
      <c r="GDZ97" s="401"/>
      <c r="GEA97" s="401"/>
      <c r="GEB97" s="401"/>
      <c r="GEC97" s="401"/>
      <c r="GED97" s="401"/>
      <c r="GEE97" s="401"/>
      <c r="GEF97" s="401"/>
      <c r="GEG97" s="401"/>
      <c r="GEH97" s="401"/>
      <c r="GEI97" s="401"/>
      <c r="GEJ97" s="401"/>
      <c r="GEK97" s="401"/>
      <c r="GEL97" s="401"/>
      <c r="GEM97" s="401"/>
      <c r="GEN97" s="401"/>
      <c r="GEO97" s="401"/>
      <c r="GEP97" s="401"/>
      <c r="GEQ97" s="401"/>
      <c r="GER97" s="401"/>
      <c r="GES97" s="401"/>
      <c r="GET97" s="401"/>
      <c r="GEU97" s="401"/>
      <c r="GEV97" s="401"/>
      <c r="GEW97" s="401"/>
      <c r="GEX97" s="401"/>
      <c r="GEY97" s="401"/>
      <c r="GEZ97" s="401"/>
      <c r="GFA97" s="401"/>
      <c r="GFB97" s="401"/>
      <c r="GFC97" s="401"/>
      <c r="GFD97" s="401"/>
      <c r="GFE97" s="401"/>
      <c r="GFF97" s="401"/>
      <c r="GFG97" s="401"/>
      <c r="GFH97" s="401"/>
      <c r="GFI97" s="401"/>
      <c r="GFJ97" s="401"/>
      <c r="GFK97" s="401"/>
      <c r="GFL97" s="401"/>
      <c r="GFM97" s="401"/>
      <c r="GFN97" s="401"/>
      <c r="GFO97" s="401"/>
      <c r="GFP97" s="401"/>
      <c r="GFQ97" s="401"/>
      <c r="GFR97" s="401"/>
      <c r="GFS97" s="401"/>
      <c r="GFT97" s="401"/>
      <c r="GFU97" s="401"/>
      <c r="GFV97" s="401"/>
      <c r="GFW97" s="401"/>
      <c r="GFX97" s="401"/>
      <c r="GFY97" s="401"/>
      <c r="GFZ97" s="401"/>
      <c r="GGA97" s="401"/>
      <c r="GGB97" s="401"/>
      <c r="GGC97" s="401"/>
      <c r="GGD97" s="401"/>
      <c r="GGE97" s="401"/>
      <c r="GGF97" s="401"/>
      <c r="GGG97" s="401"/>
      <c r="GGH97" s="401"/>
      <c r="GGI97" s="401"/>
      <c r="GGJ97" s="401"/>
      <c r="GGK97" s="401"/>
      <c r="GGL97" s="401"/>
      <c r="GGM97" s="401"/>
      <c r="GGN97" s="401"/>
      <c r="GGO97" s="401"/>
      <c r="GGP97" s="401"/>
      <c r="GGQ97" s="401"/>
      <c r="GGR97" s="401"/>
      <c r="GGS97" s="401"/>
      <c r="GGT97" s="401"/>
      <c r="GGU97" s="401"/>
      <c r="GGV97" s="401"/>
      <c r="GGW97" s="401"/>
      <c r="GGX97" s="401"/>
      <c r="GGY97" s="401"/>
      <c r="GGZ97" s="401"/>
      <c r="GHA97" s="401"/>
      <c r="GHB97" s="401"/>
      <c r="GHC97" s="401"/>
      <c r="GHD97" s="401"/>
      <c r="GHE97" s="401"/>
      <c r="GHF97" s="401"/>
      <c r="GHG97" s="401"/>
      <c r="GHH97" s="401"/>
      <c r="GHI97" s="401"/>
      <c r="GHJ97" s="401"/>
      <c r="GHK97" s="401"/>
      <c r="GHL97" s="401"/>
      <c r="GHM97" s="401"/>
      <c r="GHN97" s="401"/>
      <c r="GHO97" s="401"/>
      <c r="GHP97" s="401"/>
      <c r="GHQ97" s="401"/>
      <c r="GHR97" s="401"/>
      <c r="GHS97" s="401"/>
      <c r="GHT97" s="401"/>
      <c r="GHU97" s="401"/>
      <c r="GHV97" s="401"/>
      <c r="GHW97" s="401"/>
      <c r="GHX97" s="401"/>
      <c r="GHY97" s="401"/>
      <c r="GHZ97" s="401"/>
      <c r="GIA97" s="401"/>
      <c r="GIB97" s="401"/>
      <c r="GIC97" s="401"/>
      <c r="GID97" s="401"/>
      <c r="GIE97" s="401"/>
      <c r="GIF97" s="401"/>
      <c r="GIG97" s="401"/>
      <c r="GIH97" s="401"/>
      <c r="GII97" s="401"/>
      <c r="GIJ97" s="401"/>
      <c r="GIK97" s="401"/>
      <c r="GIL97" s="401"/>
      <c r="GIM97" s="401"/>
      <c r="GIN97" s="401"/>
      <c r="GIO97" s="401"/>
      <c r="GIP97" s="401"/>
      <c r="GIQ97" s="401"/>
      <c r="GIR97" s="401"/>
      <c r="GIS97" s="401"/>
      <c r="GIT97" s="401"/>
      <c r="GIU97" s="401"/>
      <c r="GIV97" s="401"/>
      <c r="GIW97" s="401"/>
      <c r="GIX97" s="401"/>
      <c r="GIY97" s="401"/>
      <c r="GIZ97" s="401"/>
      <c r="GJA97" s="401"/>
      <c r="GJB97" s="401"/>
      <c r="GJC97" s="401"/>
      <c r="GJD97" s="401"/>
      <c r="GJE97" s="401"/>
      <c r="GJF97" s="401"/>
      <c r="GJG97" s="401"/>
      <c r="GJH97" s="401"/>
      <c r="GJI97" s="401"/>
      <c r="GJJ97" s="401"/>
      <c r="GJK97" s="401"/>
      <c r="GJL97" s="401"/>
      <c r="GJM97" s="401"/>
      <c r="GJN97" s="401"/>
      <c r="GJO97" s="401"/>
      <c r="GJP97" s="401"/>
      <c r="GJQ97" s="401"/>
      <c r="GJR97" s="401"/>
      <c r="GJS97" s="401"/>
      <c r="GJT97" s="401"/>
      <c r="GJU97" s="401"/>
      <c r="GJV97" s="401"/>
      <c r="GJW97" s="401"/>
      <c r="GJX97" s="401"/>
      <c r="GJY97" s="401"/>
      <c r="GJZ97" s="401"/>
      <c r="GKA97" s="401"/>
      <c r="GKB97" s="401"/>
      <c r="GKC97" s="401"/>
      <c r="GKD97" s="401"/>
      <c r="GKE97" s="401"/>
      <c r="GKF97" s="401"/>
      <c r="GKG97" s="401"/>
      <c r="GKH97" s="401"/>
      <c r="GKI97" s="401"/>
      <c r="GKJ97" s="401"/>
      <c r="GKK97" s="401"/>
      <c r="GKL97" s="401"/>
      <c r="GKM97" s="401"/>
      <c r="GKN97" s="401"/>
      <c r="GKO97" s="401"/>
      <c r="GKP97" s="401"/>
      <c r="GKQ97" s="401"/>
      <c r="GKR97" s="401"/>
      <c r="GKS97" s="401"/>
      <c r="GKT97" s="401"/>
      <c r="GKU97" s="401"/>
      <c r="GKV97" s="401"/>
      <c r="GKW97" s="401"/>
      <c r="GKX97" s="401"/>
      <c r="GKY97" s="401"/>
      <c r="GKZ97" s="401"/>
      <c r="GLA97" s="401"/>
      <c r="GLB97" s="401"/>
      <c r="GLC97" s="401"/>
      <c r="GLD97" s="401"/>
      <c r="GLE97" s="401"/>
      <c r="GLF97" s="401"/>
      <c r="GLG97" s="401"/>
      <c r="GLH97" s="401"/>
      <c r="GLI97" s="401"/>
      <c r="GLJ97" s="401"/>
      <c r="GLK97" s="401"/>
      <c r="GLL97" s="401"/>
      <c r="GLM97" s="401"/>
      <c r="GLN97" s="401"/>
      <c r="GLO97" s="401"/>
      <c r="GLP97" s="401"/>
      <c r="GLQ97" s="401"/>
      <c r="GLR97" s="401"/>
      <c r="GLS97" s="401"/>
      <c r="GLT97" s="401"/>
      <c r="GLU97" s="401"/>
      <c r="GLV97" s="401"/>
      <c r="GLW97" s="401"/>
      <c r="GLX97" s="401"/>
      <c r="GLY97" s="401"/>
      <c r="GLZ97" s="401"/>
      <c r="GMA97" s="401"/>
      <c r="GMB97" s="401"/>
      <c r="GMC97" s="401"/>
      <c r="GMD97" s="401"/>
      <c r="GME97" s="401"/>
      <c r="GMF97" s="401"/>
      <c r="GMG97" s="401"/>
      <c r="GMH97" s="401"/>
      <c r="GMI97" s="401"/>
      <c r="GMJ97" s="401"/>
      <c r="GMK97" s="401"/>
      <c r="GML97" s="401"/>
      <c r="GMM97" s="401"/>
      <c r="GMN97" s="401"/>
      <c r="GMO97" s="401"/>
      <c r="GMP97" s="401"/>
      <c r="GMQ97" s="401"/>
      <c r="GMR97" s="401"/>
      <c r="GMS97" s="401"/>
      <c r="GMT97" s="401"/>
      <c r="GMU97" s="401"/>
      <c r="GMV97" s="401"/>
      <c r="GMW97" s="401"/>
      <c r="GMX97" s="401"/>
      <c r="GMY97" s="401"/>
      <c r="GMZ97" s="401"/>
      <c r="GNA97" s="401"/>
      <c r="GNB97" s="401"/>
      <c r="GNC97" s="401"/>
      <c r="GND97" s="401"/>
      <c r="GNE97" s="401"/>
      <c r="GNF97" s="401"/>
      <c r="GNG97" s="401"/>
      <c r="GNH97" s="401"/>
      <c r="GNI97" s="401"/>
      <c r="GNJ97" s="401"/>
      <c r="GNK97" s="401"/>
      <c r="GNL97" s="401"/>
      <c r="GNM97" s="401"/>
      <c r="GNN97" s="401"/>
      <c r="GNO97" s="401"/>
      <c r="GNP97" s="401"/>
      <c r="GNQ97" s="401"/>
      <c r="GNR97" s="401"/>
      <c r="GNS97" s="401"/>
      <c r="GNT97" s="401"/>
      <c r="GNU97" s="401"/>
      <c r="GNV97" s="401"/>
      <c r="GNW97" s="401"/>
      <c r="GNX97" s="401"/>
      <c r="GNY97" s="401"/>
      <c r="GNZ97" s="401"/>
      <c r="GOA97" s="401"/>
      <c r="GOB97" s="401"/>
      <c r="GOC97" s="401"/>
      <c r="GOD97" s="401"/>
      <c r="GOE97" s="401"/>
      <c r="GOF97" s="401"/>
      <c r="GOG97" s="401"/>
      <c r="GOH97" s="401"/>
      <c r="GOI97" s="401"/>
      <c r="GOJ97" s="401"/>
      <c r="GOK97" s="401"/>
      <c r="GOL97" s="401"/>
      <c r="GOM97" s="401"/>
      <c r="GON97" s="401"/>
      <c r="GOO97" s="401"/>
      <c r="GOP97" s="401"/>
      <c r="GOQ97" s="401"/>
      <c r="GOR97" s="401"/>
      <c r="GOS97" s="401"/>
      <c r="GOT97" s="401"/>
      <c r="GOU97" s="401"/>
      <c r="GOV97" s="401"/>
      <c r="GOW97" s="401"/>
      <c r="GOX97" s="401"/>
      <c r="GOY97" s="401"/>
      <c r="GOZ97" s="401"/>
      <c r="GPA97" s="401"/>
      <c r="GPB97" s="401"/>
      <c r="GPC97" s="401"/>
      <c r="GPD97" s="401"/>
      <c r="GPE97" s="401"/>
      <c r="GPF97" s="401"/>
      <c r="GPG97" s="401"/>
      <c r="GPH97" s="401"/>
      <c r="GPI97" s="401"/>
      <c r="GPJ97" s="401"/>
      <c r="GPK97" s="401"/>
      <c r="GPL97" s="401"/>
      <c r="GPM97" s="401"/>
      <c r="GPN97" s="401"/>
      <c r="GPO97" s="401"/>
      <c r="GPP97" s="401"/>
      <c r="GPQ97" s="401"/>
      <c r="GPR97" s="401"/>
      <c r="GPS97" s="401"/>
      <c r="GPT97" s="401"/>
      <c r="GPU97" s="401"/>
      <c r="GPV97" s="401"/>
      <c r="GPW97" s="401"/>
      <c r="GPX97" s="401"/>
      <c r="GPY97" s="401"/>
      <c r="GPZ97" s="401"/>
      <c r="GQA97" s="401"/>
      <c r="GQB97" s="401"/>
      <c r="GQC97" s="401"/>
      <c r="GQD97" s="401"/>
      <c r="GQE97" s="401"/>
      <c r="GQF97" s="401"/>
      <c r="GQG97" s="401"/>
      <c r="GQH97" s="401"/>
      <c r="GQI97" s="401"/>
      <c r="GQJ97" s="401"/>
      <c r="GQK97" s="401"/>
      <c r="GQL97" s="401"/>
      <c r="GQM97" s="401"/>
      <c r="GQN97" s="401"/>
      <c r="GQO97" s="401"/>
      <c r="GQP97" s="401"/>
      <c r="GQQ97" s="401"/>
      <c r="GQR97" s="401"/>
      <c r="GQS97" s="401"/>
      <c r="GQT97" s="401"/>
      <c r="GQU97" s="401"/>
      <c r="GQV97" s="401"/>
      <c r="GQW97" s="401"/>
      <c r="GQX97" s="401"/>
      <c r="GQY97" s="401"/>
      <c r="GQZ97" s="401"/>
      <c r="GRA97" s="401"/>
      <c r="GRB97" s="401"/>
      <c r="GRC97" s="401"/>
      <c r="GRD97" s="401"/>
      <c r="GRE97" s="401"/>
      <c r="GRF97" s="401"/>
      <c r="GRG97" s="401"/>
      <c r="GRH97" s="401"/>
      <c r="GRI97" s="401"/>
      <c r="GRJ97" s="401"/>
      <c r="GRK97" s="401"/>
      <c r="GRL97" s="401"/>
      <c r="GRM97" s="401"/>
      <c r="GRN97" s="401"/>
      <c r="GRO97" s="401"/>
      <c r="GRP97" s="401"/>
      <c r="GRQ97" s="401"/>
      <c r="GRR97" s="401"/>
      <c r="GRS97" s="401"/>
      <c r="GRT97" s="401"/>
      <c r="GRU97" s="401"/>
      <c r="GRV97" s="401"/>
      <c r="GRW97" s="401"/>
      <c r="GRX97" s="401"/>
      <c r="GRY97" s="401"/>
      <c r="GRZ97" s="401"/>
      <c r="GSA97" s="401"/>
      <c r="GSB97" s="401"/>
      <c r="GSC97" s="401"/>
      <c r="GSD97" s="401"/>
      <c r="GSE97" s="401"/>
      <c r="GSF97" s="401"/>
      <c r="GSG97" s="401"/>
      <c r="GSH97" s="401"/>
      <c r="GSI97" s="401"/>
      <c r="GSJ97" s="401"/>
      <c r="GSK97" s="401"/>
      <c r="GSL97" s="401"/>
      <c r="GSM97" s="401"/>
      <c r="GSN97" s="401"/>
      <c r="GSO97" s="401"/>
      <c r="GSP97" s="401"/>
      <c r="GSQ97" s="401"/>
      <c r="GSR97" s="401"/>
      <c r="GSS97" s="401"/>
      <c r="GST97" s="401"/>
      <c r="GSU97" s="401"/>
      <c r="GSV97" s="401"/>
      <c r="GSW97" s="401"/>
      <c r="GSX97" s="401"/>
      <c r="GSY97" s="401"/>
      <c r="GSZ97" s="401"/>
      <c r="GTA97" s="401"/>
      <c r="GTB97" s="401"/>
      <c r="GTC97" s="401"/>
      <c r="GTD97" s="401"/>
      <c r="GTE97" s="401"/>
      <c r="GTF97" s="401"/>
      <c r="GTG97" s="401"/>
      <c r="GTH97" s="401"/>
      <c r="GTI97" s="401"/>
      <c r="GTJ97" s="401"/>
      <c r="GTK97" s="401"/>
      <c r="GTL97" s="401"/>
      <c r="GTM97" s="401"/>
      <c r="GTN97" s="401"/>
      <c r="GTO97" s="401"/>
      <c r="GTP97" s="401"/>
      <c r="GTQ97" s="401"/>
      <c r="GTR97" s="401"/>
      <c r="GTS97" s="401"/>
      <c r="GTT97" s="401"/>
      <c r="GTU97" s="401"/>
      <c r="GTV97" s="401"/>
      <c r="GTW97" s="401"/>
      <c r="GTX97" s="401"/>
      <c r="GTY97" s="401"/>
      <c r="GTZ97" s="401"/>
      <c r="GUA97" s="401"/>
      <c r="GUB97" s="401"/>
      <c r="GUC97" s="401"/>
      <c r="GUD97" s="401"/>
      <c r="GUE97" s="401"/>
      <c r="GUF97" s="401"/>
      <c r="GUG97" s="401"/>
      <c r="GUH97" s="401"/>
      <c r="GUI97" s="401"/>
      <c r="GUJ97" s="401"/>
      <c r="GUK97" s="401"/>
      <c r="GUL97" s="401"/>
      <c r="GUM97" s="401"/>
      <c r="GUN97" s="401"/>
      <c r="GUO97" s="401"/>
      <c r="GUP97" s="401"/>
      <c r="GUQ97" s="401"/>
      <c r="GUR97" s="401"/>
      <c r="GUS97" s="401"/>
      <c r="GUT97" s="401"/>
      <c r="GUU97" s="401"/>
      <c r="GUV97" s="401"/>
      <c r="GUW97" s="401"/>
      <c r="GUX97" s="401"/>
      <c r="GUY97" s="401"/>
      <c r="GUZ97" s="401"/>
      <c r="GVA97" s="401"/>
      <c r="GVB97" s="401"/>
      <c r="GVC97" s="401"/>
      <c r="GVD97" s="401"/>
      <c r="GVE97" s="401"/>
      <c r="GVF97" s="401"/>
      <c r="GVG97" s="401"/>
      <c r="GVH97" s="401"/>
      <c r="GVI97" s="401"/>
      <c r="GVJ97" s="401"/>
      <c r="GVK97" s="401"/>
      <c r="GVL97" s="401"/>
      <c r="GVM97" s="401"/>
      <c r="GVN97" s="401"/>
      <c r="GVO97" s="401"/>
      <c r="GVP97" s="401"/>
      <c r="GVQ97" s="401"/>
      <c r="GVR97" s="401"/>
      <c r="GVS97" s="401"/>
      <c r="GVT97" s="401"/>
      <c r="GVU97" s="401"/>
      <c r="GVV97" s="401"/>
      <c r="GVW97" s="401"/>
      <c r="GVX97" s="401"/>
      <c r="GVY97" s="401"/>
      <c r="GVZ97" s="401"/>
      <c r="GWA97" s="401"/>
      <c r="GWB97" s="401"/>
      <c r="GWC97" s="401"/>
      <c r="GWD97" s="401"/>
      <c r="GWE97" s="401"/>
      <c r="GWF97" s="401"/>
      <c r="GWG97" s="401"/>
      <c r="GWH97" s="401"/>
      <c r="GWI97" s="401"/>
      <c r="GWJ97" s="401"/>
      <c r="GWK97" s="401"/>
      <c r="GWL97" s="401"/>
      <c r="GWM97" s="401"/>
      <c r="GWN97" s="401"/>
      <c r="GWO97" s="401"/>
      <c r="GWP97" s="401"/>
      <c r="GWQ97" s="401"/>
      <c r="GWR97" s="401"/>
      <c r="GWS97" s="401"/>
      <c r="GWT97" s="401"/>
      <c r="GWU97" s="401"/>
      <c r="GWV97" s="401"/>
      <c r="GWW97" s="401"/>
      <c r="GWX97" s="401"/>
      <c r="GWY97" s="401"/>
      <c r="GWZ97" s="401"/>
      <c r="GXA97" s="401"/>
      <c r="GXB97" s="401"/>
      <c r="GXC97" s="401"/>
      <c r="GXD97" s="401"/>
      <c r="GXE97" s="401"/>
      <c r="GXF97" s="401"/>
      <c r="GXG97" s="401"/>
      <c r="GXH97" s="401"/>
      <c r="GXI97" s="401"/>
      <c r="GXJ97" s="401"/>
      <c r="GXK97" s="401"/>
      <c r="GXL97" s="401"/>
      <c r="GXM97" s="401"/>
      <c r="GXN97" s="401"/>
      <c r="GXO97" s="401"/>
      <c r="GXP97" s="401"/>
      <c r="GXQ97" s="401"/>
      <c r="GXR97" s="401"/>
      <c r="GXS97" s="401"/>
      <c r="GXT97" s="401"/>
      <c r="GXU97" s="401"/>
      <c r="GXV97" s="401"/>
      <c r="GXW97" s="401"/>
      <c r="GXX97" s="401"/>
      <c r="GXY97" s="401"/>
      <c r="GXZ97" s="401"/>
      <c r="GYA97" s="401"/>
      <c r="GYB97" s="401"/>
      <c r="GYC97" s="401"/>
      <c r="GYD97" s="401"/>
      <c r="GYE97" s="401"/>
      <c r="GYF97" s="401"/>
      <c r="GYG97" s="401"/>
      <c r="GYH97" s="401"/>
      <c r="GYI97" s="401"/>
      <c r="GYJ97" s="401"/>
      <c r="GYK97" s="401"/>
      <c r="GYL97" s="401"/>
      <c r="GYM97" s="401"/>
      <c r="GYN97" s="401"/>
      <c r="GYO97" s="401"/>
      <c r="GYP97" s="401"/>
      <c r="GYQ97" s="401"/>
      <c r="GYR97" s="401"/>
      <c r="GYS97" s="401"/>
      <c r="GYT97" s="401"/>
      <c r="GYU97" s="401"/>
      <c r="GYV97" s="401"/>
      <c r="GYW97" s="401"/>
      <c r="GYX97" s="401"/>
      <c r="GYY97" s="401"/>
      <c r="GYZ97" s="401"/>
      <c r="GZA97" s="401"/>
      <c r="GZB97" s="401"/>
      <c r="GZC97" s="401"/>
      <c r="GZD97" s="401"/>
      <c r="GZE97" s="401"/>
      <c r="GZF97" s="401"/>
      <c r="GZG97" s="401"/>
      <c r="GZH97" s="401"/>
      <c r="GZI97" s="401"/>
      <c r="GZJ97" s="401"/>
      <c r="GZK97" s="401"/>
      <c r="GZL97" s="401"/>
      <c r="GZM97" s="401"/>
      <c r="GZN97" s="401"/>
      <c r="GZO97" s="401"/>
      <c r="GZP97" s="401"/>
      <c r="GZQ97" s="401"/>
      <c r="GZR97" s="401"/>
      <c r="GZS97" s="401"/>
      <c r="GZT97" s="401"/>
      <c r="GZU97" s="401"/>
      <c r="GZV97" s="401"/>
      <c r="GZW97" s="401"/>
      <c r="GZX97" s="401"/>
      <c r="GZY97" s="401"/>
      <c r="GZZ97" s="401"/>
      <c r="HAA97" s="401"/>
      <c r="HAB97" s="401"/>
      <c r="HAC97" s="401"/>
      <c r="HAD97" s="401"/>
      <c r="HAE97" s="401"/>
      <c r="HAF97" s="401"/>
      <c r="HAG97" s="401"/>
      <c r="HAH97" s="401"/>
      <c r="HAI97" s="401"/>
      <c r="HAJ97" s="401"/>
      <c r="HAK97" s="401"/>
      <c r="HAL97" s="401"/>
      <c r="HAM97" s="401"/>
      <c r="HAN97" s="401"/>
      <c r="HAO97" s="401"/>
      <c r="HAP97" s="401"/>
      <c r="HAQ97" s="401"/>
      <c r="HAR97" s="401"/>
      <c r="HAS97" s="401"/>
      <c r="HAT97" s="401"/>
      <c r="HAU97" s="401"/>
      <c r="HAV97" s="401"/>
      <c r="HAW97" s="401"/>
      <c r="HAX97" s="401"/>
      <c r="HAY97" s="401"/>
      <c r="HAZ97" s="401"/>
      <c r="HBA97" s="401"/>
      <c r="HBB97" s="401"/>
      <c r="HBC97" s="401"/>
      <c r="HBD97" s="401"/>
      <c r="HBE97" s="401"/>
      <c r="HBF97" s="401"/>
      <c r="HBG97" s="401"/>
      <c r="HBH97" s="401"/>
      <c r="HBI97" s="401"/>
      <c r="HBJ97" s="401"/>
      <c r="HBK97" s="401"/>
      <c r="HBL97" s="401"/>
      <c r="HBM97" s="401"/>
      <c r="HBN97" s="401"/>
      <c r="HBO97" s="401"/>
      <c r="HBP97" s="401"/>
      <c r="HBQ97" s="401"/>
      <c r="HBR97" s="401"/>
      <c r="HBS97" s="401"/>
      <c r="HBT97" s="401"/>
      <c r="HBU97" s="401"/>
      <c r="HBV97" s="401"/>
      <c r="HBW97" s="401"/>
      <c r="HBX97" s="401"/>
      <c r="HBY97" s="401"/>
      <c r="HBZ97" s="401"/>
      <c r="HCA97" s="401"/>
      <c r="HCB97" s="401"/>
      <c r="HCC97" s="401"/>
      <c r="HCD97" s="401"/>
      <c r="HCE97" s="401"/>
      <c r="HCF97" s="401"/>
      <c r="HCG97" s="401"/>
      <c r="HCH97" s="401"/>
      <c r="HCI97" s="401"/>
      <c r="HCJ97" s="401"/>
      <c r="HCK97" s="401"/>
      <c r="HCL97" s="401"/>
      <c r="HCM97" s="401"/>
      <c r="HCN97" s="401"/>
      <c r="HCO97" s="401"/>
      <c r="HCP97" s="401"/>
      <c r="HCQ97" s="401"/>
      <c r="HCR97" s="401"/>
      <c r="HCS97" s="401"/>
      <c r="HCT97" s="401"/>
      <c r="HCU97" s="401"/>
      <c r="HCV97" s="401"/>
      <c r="HCW97" s="401"/>
      <c r="HCX97" s="401"/>
      <c r="HCY97" s="401"/>
      <c r="HCZ97" s="401"/>
      <c r="HDA97" s="401"/>
      <c r="HDB97" s="401"/>
      <c r="HDC97" s="401"/>
      <c r="HDD97" s="401"/>
      <c r="HDE97" s="401"/>
      <c r="HDF97" s="401"/>
      <c r="HDG97" s="401"/>
      <c r="HDH97" s="401"/>
      <c r="HDI97" s="401"/>
      <c r="HDJ97" s="401"/>
      <c r="HDK97" s="401"/>
      <c r="HDL97" s="401"/>
      <c r="HDM97" s="401"/>
      <c r="HDN97" s="401"/>
      <c r="HDO97" s="401"/>
      <c r="HDP97" s="401"/>
      <c r="HDQ97" s="401"/>
      <c r="HDR97" s="401"/>
      <c r="HDS97" s="401"/>
      <c r="HDT97" s="401"/>
      <c r="HDU97" s="401"/>
      <c r="HDV97" s="401"/>
      <c r="HDW97" s="401"/>
      <c r="HDX97" s="401"/>
      <c r="HDY97" s="401"/>
      <c r="HDZ97" s="401"/>
      <c r="HEA97" s="401"/>
      <c r="HEB97" s="401"/>
      <c r="HEC97" s="401"/>
      <c r="HED97" s="401"/>
      <c r="HEE97" s="401"/>
      <c r="HEF97" s="401"/>
      <c r="HEG97" s="401"/>
      <c r="HEH97" s="401"/>
      <c r="HEI97" s="401"/>
      <c r="HEJ97" s="401"/>
      <c r="HEK97" s="401"/>
      <c r="HEL97" s="401"/>
      <c r="HEM97" s="401"/>
      <c r="HEN97" s="401"/>
      <c r="HEO97" s="401"/>
      <c r="HEP97" s="401"/>
      <c r="HEQ97" s="401"/>
      <c r="HER97" s="401"/>
      <c r="HES97" s="401"/>
      <c r="HET97" s="401"/>
      <c r="HEU97" s="401"/>
      <c r="HEV97" s="401"/>
      <c r="HEW97" s="401"/>
      <c r="HEX97" s="401"/>
      <c r="HEY97" s="401"/>
      <c r="HEZ97" s="401"/>
      <c r="HFA97" s="401"/>
      <c r="HFB97" s="401"/>
      <c r="HFC97" s="401"/>
      <c r="HFD97" s="401"/>
      <c r="HFE97" s="401"/>
      <c r="HFF97" s="401"/>
      <c r="HFG97" s="401"/>
      <c r="HFH97" s="401"/>
      <c r="HFI97" s="401"/>
      <c r="HFJ97" s="401"/>
      <c r="HFK97" s="401"/>
      <c r="HFL97" s="401"/>
      <c r="HFM97" s="401"/>
      <c r="HFN97" s="401"/>
      <c r="HFO97" s="401"/>
      <c r="HFP97" s="401"/>
      <c r="HFQ97" s="401"/>
      <c r="HFR97" s="401"/>
      <c r="HFS97" s="401"/>
      <c r="HFT97" s="401"/>
      <c r="HFU97" s="401"/>
      <c r="HFV97" s="401"/>
      <c r="HFW97" s="401"/>
      <c r="HFX97" s="401"/>
      <c r="HFY97" s="401"/>
      <c r="HFZ97" s="401"/>
      <c r="HGA97" s="401"/>
      <c r="HGB97" s="401"/>
      <c r="HGC97" s="401"/>
      <c r="HGD97" s="401"/>
      <c r="HGE97" s="401"/>
      <c r="HGF97" s="401"/>
      <c r="HGG97" s="401"/>
      <c r="HGH97" s="401"/>
      <c r="HGI97" s="401"/>
      <c r="HGJ97" s="401"/>
      <c r="HGK97" s="401"/>
      <c r="HGL97" s="401"/>
      <c r="HGM97" s="401"/>
      <c r="HGN97" s="401"/>
      <c r="HGO97" s="401"/>
      <c r="HGP97" s="401"/>
      <c r="HGQ97" s="401"/>
      <c r="HGR97" s="401"/>
      <c r="HGS97" s="401"/>
      <c r="HGT97" s="401"/>
      <c r="HGU97" s="401"/>
      <c r="HGV97" s="401"/>
      <c r="HGW97" s="401"/>
      <c r="HGX97" s="401"/>
      <c r="HGY97" s="401"/>
      <c r="HGZ97" s="401"/>
      <c r="HHA97" s="401"/>
      <c r="HHB97" s="401"/>
      <c r="HHC97" s="401"/>
      <c r="HHD97" s="401"/>
      <c r="HHE97" s="401"/>
      <c r="HHF97" s="401"/>
      <c r="HHG97" s="401"/>
      <c r="HHH97" s="401"/>
      <c r="HHI97" s="401"/>
      <c r="HHJ97" s="401"/>
      <c r="HHK97" s="401"/>
      <c r="HHL97" s="401"/>
      <c r="HHM97" s="401"/>
      <c r="HHN97" s="401"/>
      <c r="HHO97" s="401"/>
      <c r="HHP97" s="401"/>
      <c r="HHQ97" s="401"/>
      <c r="HHR97" s="401"/>
      <c r="HHS97" s="401"/>
      <c r="HHT97" s="401"/>
      <c r="HHU97" s="401"/>
      <c r="HHV97" s="401"/>
      <c r="HHW97" s="401"/>
      <c r="HHX97" s="401"/>
      <c r="HHY97" s="401"/>
      <c r="HHZ97" s="401"/>
      <c r="HIA97" s="401"/>
      <c r="HIB97" s="401"/>
      <c r="HIC97" s="401"/>
      <c r="HID97" s="401"/>
      <c r="HIE97" s="401"/>
      <c r="HIF97" s="401"/>
      <c r="HIG97" s="401"/>
      <c r="HIH97" s="401"/>
      <c r="HII97" s="401"/>
      <c r="HIJ97" s="401"/>
      <c r="HIK97" s="401"/>
      <c r="HIL97" s="401"/>
      <c r="HIM97" s="401"/>
      <c r="HIN97" s="401"/>
      <c r="HIO97" s="401"/>
      <c r="HIP97" s="401"/>
      <c r="HIQ97" s="401"/>
      <c r="HIR97" s="401"/>
      <c r="HIS97" s="401"/>
      <c r="HIT97" s="401"/>
      <c r="HIU97" s="401"/>
      <c r="HIV97" s="401"/>
      <c r="HIW97" s="401"/>
      <c r="HIX97" s="401"/>
      <c r="HIY97" s="401"/>
      <c r="HIZ97" s="401"/>
      <c r="HJA97" s="401"/>
      <c r="HJB97" s="401"/>
      <c r="HJC97" s="401"/>
      <c r="HJD97" s="401"/>
      <c r="HJE97" s="401"/>
      <c r="HJF97" s="401"/>
      <c r="HJG97" s="401"/>
      <c r="HJH97" s="401"/>
      <c r="HJI97" s="401"/>
      <c r="HJJ97" s="401"/>
      <c r="HJK97" s="401"/>
      <c r="HJL97" s="401"/>
      <c r="HJM97" s="401"/>
      <c r="HJN97" s="401"/>
      <c r="HJO97" s="401"/>
      <c r="HJP97" s="401"/>
      <c r="HJQ97" s="401"/>
      <c r="HJR97" s="401"/>
      <c r="HJS97" s="401"/>
      <c r="HJT97" s="401"/>
      <c r="HJU97" s="401"/>
      <c r="HJV97" s="401"/>
      <c r="HJW97" s="401"/>
      <c r="HJX97" s="401"/>
      <c r="HJY97" s="401"/>
      <c r="HJZ97" s="401"/>
      <c r="HKA97" s="401"/>
      <c r="HKB97" s="401"/>
      <c r="HKC97" s="401"/>
      <c r="HKD97" s="401"/>
      <c r="HKE97" s="401"/>
      <c r="HKF97" s="401"/>
      <c r="HKG97" s="401"/>
      <c r="HKH97" s="401"/>
      <c r="HKI97" s="401"/>
      <c r="HKJ97" s="401"/>
      <c r="HKK97" s="401"/>
      <c r="HKL97" s="401"/>
      <c r="HKM97" s="401"/>
      <c r="HKN97" s="401"/>
      <c r="HKO97" s="401"/>
      <c r="HKP97" s="401"/>
      <c r="HKQ97" s="401"/>
      <c r="HKR97" s="401"/>
      <c r="HKS97" s="401"/>
      <c r="HKT97" s="401"/>
      <c r="HKU97" s="401"/>
      <c r="HKV97" s="401"/>
      <c r="HKW97" s="401"/>
      <c r="HKX97" s="401"/>
      <c r="HKY97" s="401"/>
      <c r="HKZ97" s="401"/>
      <c r="HLA97" s="401"/>
      <c r="HLB97" s="401"/>
      <c r="HLC97" s="401"/>
      <c r="HLD97" s="401"/>
      <c r="HLE97" s="401"/>
      <c r="HLF97" s="401"/>
      <c r="HLG97" s="401"/>
      <c r="HLH97" s="401"/>
      <c r="HLI97" s="401"/>
      <c r="HLJ97" s="401"/>
      <c r="HLK97" s="401"/>
      <c r="HLL97" s="401"/>
      <c r="HLM97" s="401"/>
      <c r="HLN97" s="401"/>
      <c r="HLO97" s="401"/>
      <c r="HLP97" s="401"/>
      <c r="HLQ97" s="401"/>
      <c r="HLR97" s="401"/>
      <c r="HLS97" s="401"/>
      <c r="HLT97" s="401"/>
      <c r="HLU97" s="401"/>
      <c r="HLV97" s="401"/>
      <c r="HLW97" s="401"/>
      <c r="HLX97" s="401"/>
      <c r="HLY97" s="401"/>
      <c r="HLZ97" s="401"/>
      <c r="HMA97" s="401"/>
      <c r="HMB97" s="401"/>
      <c r="HMC97" s="401"/>
      <c r="HMD97" s="401"/>
      <c r="HME97" s="401"/>
      <c r="HMF97" s="401"/>
      <c r="HMG97" s="401"/>
      <c r="HMH97" s="401"/>
      <c r="HMI97" s="401"/>
      <c r="HMJ97" s="401"/>
      <c r="HMK97" s="401"/>
      <c r="HML97" s="401"/>
      <c r="HMM97" s="401"/>
      <c r="HMN97" s="401"/>
      <c r="HMO97" s="401"/>
      <c r="HMP97" s="401"/>
      <c r="HMQ97" s="401"/>
      <c r="HMR97" s="401"/>
      <c r="HMS97" s="401"/>
      <c r="HMT97" s="401"/>
      <c r="HMU97" s="401"/>
      <c r="HMV97" s="401"/>
      <c r="HMW97" s="401"/>
      <c r="HMX97" s="401"/>
      <c r="HMY97" s="401"/>
      <c r="HMZ97" s="401"/>
      <c r="HNA97" s="401"/>
      <c r="HNB97" s="401"/>
      <c r="HNC97" s="401"/>
      <c r="HND97" s="401"/>
      <c r="HNE97" s="401"/>
      <c r="HNF97" s="401"/>
      <c r="HNG97" s="401"/>
      <c r="HNH97" s="401"/>
      <c r="HNI97" s="401"/>
      <c r="HNJ97" s="401"/>
      <c r="HNK97" s="401"/>
      <c r="HNL97" s="401"/>
      <c r="HNM97" s="401"/>
      <c r="HNN97" s="401"/>
      <c r="HNO97" s="401"/>
      <c r="HNP97" s="401"/>
      <c r="HNQ97" s="401"/>
      <c r="HNR97" s="401"/>
      <c r="HNS97" s="401"/>
      <c r="HNT97" s="401"/>
      <c r="HNU97" s="401"/>
      <c r="HNV97" s="401"/>
      <c r="HNW97" s="401"/>
      <c r="HNX97" s="401"/>
      <c r="HNY97" s="401"/>
      <c r="HNZ97" s="401"/>
      <c r="HOA97" s="401"/>
      <c r="HOB97" s="401"/>
      <c r="HOC97" s="401"/>
      <c r="HOD97" s="401"/>
      <c r="HOE97" s="401"/>
      <c r="HOF97" s="401"/>
      <c r="HOG97" s="401"/>
      <c r="HOH97" s="401"/>
      <c r="HOI97" s="401"/>
      <c r="HOJ97" s="401"/>
      <c r="HOK97" s="401"/>
      <c r="HOL97" s="401"/>
      <c r="HOM97" s="401"/>
      <c r="HON97" s="401"/>
      <c r="HOO97" s="401"/>
      <c r="HOP97" s="401"/>
      <c r="HOQ97" s="401"/>
      <c r="HOR97" s="401"/>
      <c r="HOS97" s="401"/>
      <c r="HOT97" s="401"/>
      <c r="HOU97" s="401"/>
      <c r="HOV97" s="401"/>
      <c r="HOW97" s="401"/>
      <c r="HOX97" s="401"/>
      <c r="HOY97" s="401"/>
      <c r="HOZ97" s="401"/>
      <c r="HPA97" s="401"/>
      <c r="HPB97" s="401"/>
      <c r="HPC97" s="401"/>
      <c r="HPD97" s="401"/>
      <c r="HPE97" s="401"/>
      <c r="HPF97" s="401"/>
      <c r="HPG97" s="401"/>
      <c r="HPH97" s="401"/>
      <c r="HPI97" s="401"/>
      <c r="HPJ97" s="401"/>
      <c r="HPK97" s="401"/>
      <c r="HPL97" s="401"/>
      <c r="HPM97" s="401"/>
      <c r="HPN97" s="401"/>
      <c r="HPO97" s="401"/>
      <c r="HPP97" s="401"/>
      <c r="HPQ97" s="401"/>
      <c r="HPR97" s="401"/>
      <c r="HPS97" s="401"/>
      <c r="HPT97" s="401"/>
      <c r="HPU97" s="401"/>
      <c r="HPV97" s="401"/>
      <c r="HPW97" s="401"/>
      <c r="HPX97" s="401"/>
      <c r="HPY97" s="401"/>
      <c r="HPZ97" s="401"/>
      <c r="HQA97" s="401"/>
      <c r="HQB97" s="401"/>
      <c r="HQC97" s="401"/>
      <c r="HQD97" s="401"/>
      <c r="HQE97" s="401"/>
      <c r="HQF97" s="401"/>
      <c r="HQG97" s="401"/>
      <c r="HQH97" s="401"/>
      <c r="HQI97" s="401"/>
      <c r="HQJ97" s="401"/>
      <c r="HQK97" s="401"/>
      <c r="HQL97" s="401"/>
      <c r="HQM97" s="401"/>
      <c r="HQN97" s="401"/>
      <c r="HQO97" s="401"/>
      <c r="HQP97" s="401"/>
      <c r="HQQ97" s="401"/>
      <c r="HQR97" s="401"/>
      <c r="HQS97" s="401"/>
      <c r="HQT97" s="401"/>
      <c r="HQU97" s="401"/>
      <c r="HQV97" s="401"/>
      <c r="HQW97" s="401"/>
      <c r="HQX97" s="401"/>
      <c r="HQY97" s="401"/>
      <c r="HQZ97" s="401"/>
      <c r="HRA97" s="401"/>
      <c r="HRB97" s="401"/>
      <c r="HRC97" s="401"/>
      <c r="HRD97" s="401"/>
      <c r="HRE97" s="401"/>
      <c r="HRF97" s="401"/>
      <c r="HRG97" s="401"/>
      <c r="HRH97" s="401"/>
      <c r="HRI97" s="401"/>
      <c r="HRJ97" s="401"/>
      <c r="HRK97" s="401"/>
      <c r="HRL97" s="401"/>
      <c r="HRM97" s="401"/>
      <c r="HRN97" s="401"/>
      <c r="HRO97" s="401"/>
      <c r="HRP97" s="401"/>
      <c r="HRQ97" s="401"/>
      <c r="HRR97" s="401"/>
      <c r="HRS97" s="401"/>
      <c r="HRT97" s="401"/>
      <c r="HRU97" s="401"/>
      <c r="HRV97" s="401"/>
      <c r="HRW97" s="401"/>
      <c r="HRX97" s="401"/>
      <c r="HRY97" s="401"/>
      <c r="HRZ97" s="401"/>
      <c r="HSA97" s="401"/>
      <c r="HSB97" s="401"/>
      <c r="HSC97" s="401"/>
      <c r="HSD97" s="401"/>
      <c r="HSE97" s="401"/>
      <c r="HSF97" s="401"/>
      <c r="HSG97" s="401"/>
      <c r="HSH97" s="401"/>
      <c r="HSI97" s="401"/>
      <c r="HSJ97" s="401"/>
      <c r="HSK97" s="401"/>
      <c r="HSL97" s="401"/>
      <c r="HSM97" s="401"/>
      <c r="HSN97" s="401"/>
      <c r="HSO97" s="401"/>
      <c r="HSP97" s="401"/>
      <c r="HSQ97" s="401"/>
      <c r="HSR97" s="401"/>
      <c r="HSS97" s="401"/>
      <c r="HST97" s="401"/>
      <c r="HSU97" s="401"/>
      <c r="HSV97" s="401"/>
      <c r="HSW97" s="401"/>
      <c r="HSX97" s="401"/>
      <c r="HSY97" s="401"/>
      <c r="HSZ97" s="401"/>
      <c r="HTA97" s="401"/>
      <c r="HTB97" s="401"/>
      <c r="HTC97" s="401"/>
      <c r="HTD97" s="401"/>
      <c r="HTE97" s="401"/>
      <c r="HTF97" s="401"/>
      <c r="HTG97" s="401"/>
      <c r="HTH97" s="401"/>
      <c r="HTI97" s="401"/>
      <c r="HTJ97" s="401"/>
      <c r="HTK97" s="401"/>
      <c r="HTL97" s="401"/>
      <c r="HTM97" s="401"/>
      <c r="HTN97" s="401"/>
      <c r="HTO97" s="401"/>
      <c r="HTP97" s="401"/>
      <c r="HTQ97" s="401"/>
      <c r="HTR97" s="401"/>
      <c r="HTS97" s="401"/>
      <c r="HTT97" s="401"/>
      <c r="HTU97" s="401"/>
      <c r="HTV97" s="401"/>
      <c r="HTW97" s="401"/>
      <c r="HTX97" s="401"/>
      <c r="HTY97" s="401"/>
      <c r="HTZ97" s="401"/>
      <c r="HUA97" s="401"/>
      <c r="HUB97" s="401"/>
      <c r="HUC97" s="401"/>
      <c r="HUD97" s="401"/>
      <c r="HUE97" s="401"/>
      <c r="HUF97" s="401"/>
      <c r="HUG97" s="401"/>
      <c r="HUH97" s="401"/>
      <c r="HUI97" s="401"/>
      <c r="HUJ97" s="401"/>
      <c r="HUK97" s="401"/>
      <c r="HUL97" s="401"/>
      <c r="HUM97" s="401"/>
      <c r="HUN97" s="401"/>
      <c r="HUO97" s="401"/>
      <c r="HUP97" s="401"/>
      <c r="HUQ97" s="401"/>
      <c r="HUR97" s="401"/>
      <c r="HUS97" s="401"/>
      <c r="HUT97" s="401"/>
      <c r="HUU97" s="401"/>
      <c r="HUV97" s="401"/>
      <c r="HUW97" s="401"/>
      <c r="HUX97" s="401"/>
      <c r="HUY97" s="401"/>
      <c r="HUZ97" s="401"/>
      <c r="HVA97" s="401"/>
      <c r="HVB97" s="401"/>
      <c r="HVC97" s="401"/>
      <c r="HVD97" s="401"/>
      <c r="HVE97" s="401"/>
      <c r="HVF97" s="401"/>
      <c r="HVG97" s="401"/>
      <c r="HVH97" s="401"/>
      <c r="HVI97" s="401"/>
      <c r="HVJ97" s="401"/>
      <c r="HVK97" s="401"/>
      <c r="HVL97" s="401"/>
      <c r="HVM97" s="401"/>
      <c r="HVN97" s="401"/>
      <c r="HVO97" s="401"/>
      <c r="HVP97" s="401"/>
      <c r="HVQ97" s="401"/>
      <c r="HVR97" s="401"/>
      <c r="HVS97" s="401"/>
      <c r="HVT97" s="401"/>
      <c r="HVU97" s="401"/>
      <c r="HVV97" s="401"/>
      <c r="HVW97" s="401"/>
      <c r="HVX97" s="401"/>
      <c r="HVY97" s="401"/>
      <c r="HVZ97" s="401"/>
      <c r="HWA97" s="401"/>
      <c r="HWB97" s="401"/>
      <c r="HWC97" s="401"/>
      <c r="HWD97" s="401"/>
      <c r="HWE97" s="401"/>
      <c r="HWF97" s="401"/>
      <c r="HWG97" s="401"/>
      <c r="HWH97" s="401"/>
      <c r="HWI97" s="401"/>
      <c r="HWJ97" s="401"/>
      <c r="HWK97" s="401"/>
      <c r="HWL97" s="401"/>
      <c r="HWM97" s="401"/>
      <c r="HWN97" s="401"/>
      <c r="HWO97" s="401"/>
      <c r="HWP97" s="401"/>
      <c r="HWQ97" s="401"/>
      <c r="HWR97" s="401"/>
      <c r="HWS97" s="401"/>
      <c r="HWT97" s="401"/>
      <c r="HWU97" s="401"/>
      <c r="HWV97" s="401"/>
      <c r="HWW97" s="401"/>
      <c r="HWX97" s="401"/>
      <c r="HWY97" s="401"/>
      <c r="HWZ97" s="401"/>
      <c r="HXA97" s="401"/>
      <c r="HXB97" s="401"/>
      <c r="HXC97" s="401"/>
      <c r="HXD97" s="401"/>
      <c r="HXE97" s="401"/>
      <c r="HXF97" s="401"/>
      <c r="HXG97" s="401"/>
      <c r="HXH97" s="401"/>
      <c r="HXI97" s="401"/>
      <c r="HXJ97" s="401"/>
      <c r="HXK97" s="401"/>
      <c r="HXL97" s="401"/>
      <c r="HXM97" s="401"/>
      <c r="HXN97" s="401"/>
      <c r="HXO97" s="401"/>
      <c r="HXP97" s="401"/>
      <c r="HXQ97" s="401"/>
      <c r="HXR97" s="401"/>
      <c r="HXS97" s="401"/>
      <c r="HXT97" s="401"/>
      <c r="HXU97" s="401"/>
      <c r="HXV97" s="401"/>
      <c r="HXW97" s="401"/>
      <c r="HXX97" s="401"/>
      <c r="HXY97" s="401"/>
      <c r="HXZ97" s="401"/>
      <c r="HYA97" s="401"/>
      <c r="HYB97" s="401"/>
      <c r="HYC97" s="401"/>
      <c r="HYD97" s="401"/>
      <c r="HYE97" s="401"/>
      <c r="HYF97" s="401"/>
      <c r="HYG97" s="401"/>
      <c r="HYH97" s="401"/>
      <c r="HYI97" s="401"/>
      <c r="HYJ97" s="401"/>
      <c r="HYK97" s="401"/>
      <c r="HYL97" s="401"/>
      <c r="HYM97" s="401"/>
      <c r="HYN97" s="401"/>
      <c r="HYO97" s="401"/>
      <c r="HYP97" s="401"/>
      <c r="HYQ97" s="401"/>
      <c r="HYR97" s="401"/>
      <c r="HYS97" s="401"/>
      <c r="HYT97" s="401"/>
      <c r="HYU97" s="401"/>
      <c r="HYV97" s="401"/>
      <c r="HYW97" s="401"/>
      <c r="HYX97" s="401"/>
      <c r="HYY97" s="401"/>
      <c r="HYZ97" s="401"/>
      <c r="HZA97" s="401"/>
      <c r="HZB97" s="401"/>
      <c r="HZC97" s="401"/>
      <c r="HZD97" s="401"/>
      <c r="HZE97" s="401"/>
      <c r="HZF97" s="401"/>
      <c r="HZG97" s="401"/>
      <c r="HZH97" s="401"/>
      <c r="HZI97" s="401"/>
      <c r="HZJ97" s="401"/>
      <c r="HZK97" s="401"/>
      <c r="HZL97" s="401"/>
      <c r="HZM97" s="401"/>
      <c r="HZN97" s="401"/>
      <c r="HZO97" s="401"/>
      <c r="HZP97" s="401"/>
      <c r="HZQ97" s="401"/>
      <c r="HZR97" s="401"/>
      <c r="HZS97" s="401"/>
      <c r="HZT97" s="401"/>
      <c r="HZU97" s="401"/>
      <c r="HZV97" s="401"/>
      <c r="HZW97" s="401"/>
      <c r="HZX97" s="401"/>
      <c r="HZY97" s="401"/>
      <c r="HZZ97" s="401"/>
      <c r="IAA97" s="401"/>
      <c r="IAB97" s="401"/>
      <c r="IAC97" s="401"/>
      <c r="IAD97" s="401"/>
      <c r="IAE97" s="401"/>
      <c r="IAF97" s="401"/>
      <c r="IAG97" s="401"/>
      <c r="IAH97" s="401"/>
      <c r="IAI97" s="401"/>
      <c r="IAJ97" s="401"/>
      <c r="IAK97" s="401"/>
      <c r="IAL97" s="401"/>
      <c r="IAM97" s="401"/>
      <c r="IAN97" s="401"/>
      <c r="IAO97" s="401"/>
      <c r="IAP97" s="401"/>
      <c r="IAQ97" s="401"/>
      <c r="IAR97" s="401"/>
      <c r="IAS97" s="401"/>
      <c r="IAT97" s="401"/>
      <c r="IAU97" s="401"/>
      <c r="IAV97" s="401"/>
      <c r="IAW97" s="401"/>
      <c r="IAX97" s="401"/>
      <c r="IAY97" s="401"/>
      <c r="IAZ97" s="401"/>
      <c r="IBA97" s="401"/>
      <c r="IBB97" s="401"/>
      <c r="IBC97" s="401"/>
      <c r="IBD97" s="401"/>
      <c r="IBE97" s="401"/>
      <c r="IBF97" s="401"/>
      <c r="IBG97" s="401"/>
      <c r="IBH97" s="401"/>
      <c r="IBI97" s="401"/>
      <c r="IBJ97" s="401"/>
      <c r="IBK97" s="401"/>
      <c r="IBL97" s="401"/>
      <c r="IBM97" s="401"/>
      <c r="IBN97" s="401"/>
      <c r="IBO97" s="401"/>
      <c r="IBP97" s="401"/>
      <c r="IBQ97" s="401"/>
      <c r="IBR97" s="401"/>
      <c r="IBS97" s="401"/>
      <c r="IBT97" s="401"/>
      <c r="IBU97" s="401"/>
      <c r="IBV97" s="401"/>
      <c r="IBW97" s="401"/>
      <c r="IBX97" s="401"/>
      <c r="IBY97" s="401"/>
      <c r="IBZ97" s="401"/>
      <c r="ICA97" s="401"/>
      <c r="ICB97" s="401"/>
      <c r="ICC97" s="401"/>
      <c r="ICD97" s="401"/>
      <c r="ICE97" s="401"/>
      <c r="ICF97" s="401"/>
      <c r="ICG97" s="401"/>
      <c r="ICH97" s="401"/>
      <c r="ICI97" s="401"/>
      <c r="ICJ97" s="401"/>
      <c r="ICK97" s="401"/>
      <c r="ICL97" s="401"/>
      <c r="ICM97" s="401"/>
      <c r="ICN97" s="401"/>
      <c r="ICO97" s="401"/>
      <c r="ICP97" s="401"/>
      <c r="ICQ97" s="401"/>
      <c r="ICR97" s="401"/>
      <c r="ICS97" s="401"/>
      <c r="ICT97" s="401"/>
      <c r="ICU97" s="401"/>
      <c r="ICV97" s="401"/>
      <c r="ICW97" s="401"/>
      <c r="ICX97" s="401"/>
      <c r="ICY97" s="401"/>
      <c r="ICZ97" s="401"/>
      <c r="IDA97" s="401"/>
      <c r="IDB97" s="401"/>
      <c r="IDC97" s="401"/>
      <c r="IDD97" s="401"/>
      <c r="IDE97" s="401"/>
      <c r="IDF97" s="401"/>
      <c r="IDG97" s="401"/>
      <c r="IDH97" s="401"/>
      <c r="IDI97" s="401"/>
      <c r="IDJ97" s="401"/>
      <c r="IDK97" s="401"/>
      <c r="IDL97" s="401"/>
      <c r="IDM97" s="401"/>
      <c r="IDN97" s="401"/>
      <c r="IDO97" s="401"/>
      <c r="IDP97" s="401"/>
      <c r="IDQ97" s="401"/>
      <c r="IDR97" s="401"/>
      <c r="IDS97" s="401"/>
      <c r="IDT97" s="401"/>
      <c r="IDU97" s="401"/>
      <c r="IDV97" s="401"/>
      <c r="IDW97" s="401"/>
      <c r="IDX97" s="401"/>
      <c r="IDY97" s="401"/>
      <c r="IDZ97" s="401"/>
      <c r="IEA97" s="401"/>
      <c r="IEB97" s="401"/>
      <c r="IEC97" s="401"/>
      <c r="IED97" s="401"/>
      <c r="IEE97" s="401"/>
      <c r="IEF97" s="401"/>
      <c r="IEG97" s="401"/>
      <c r="IEH97" s="401"/>
      <c r="IEI97" s="401"/>
      <c r="IEJ97" s="401"/>
      <c r="IEK97" s="401"/>
      <c r="IEL97" s="401"/>
      <c r="IEM97" s="401"/>
      <c r="IEN97" s="401"/>
      <c r="IEO97" s="401"/>
      <c r="IEP97" s="401"/>
      <c r="IEQ97" s="401"/>
      <c r="IER97" s="401"/>
      <c r="IES97" s="401"/>
      <c r="IET97" s="401"/>
      <c r="IEU97" s="401"/>
      <c r="IEV97" s="401"/>
      <c r="IEW97" s="401"/>
      <c r="IEX97" s="401"/>
      <c r="IEY97" s="401"/>
      <c r="IEZ97" s="401"/>
      <c r="IFA97" s="401"/>
      <c r="IFB97" s="401"/>
      <c r="IFC97" s="401"/>
      <c r="IFD97" s="401"/>
      <c r="IFE97" s="401"/>
      <c r="IFF97" s="401"/>
      <c r="IFG97" s="401"/>
      <c r="IFH97" s="401"/>
      <c r="IFI97" s="401"/>
      <c r="IFJ97" s="401"/>
      <c r="IFK97" s="401"/>
      <c r="IFL97" s="401"/>
      <c r="IFM97" s="401"/>
      <c r="IFN97" s="401"/>
      <c r="IFO97" s="401"/>
      <c r="IFP97" s="401"/>
      <c r="IFQ97" s="401"/>
      <c r="IFR97" s="401"/>
      <c r="IFS97" s="401"/>
      <c r="IFT97" s="401"/>
      <c r="IFU97" s="401"/>
      <c r="IFV97" s="401"/>
      <c r="IFW97" s="401"/>
      <c r="IFX97" s="401"/>
      <c r="IFY97" s="401"/>
      <c r="IFZ97" s="401"/>
      <c r="IGA97" s="401"/>
      <c r="IGB97" s="401"/>
      <c r="IGC97" s="401"/>
      <c r="IGD97" s="401"/>
      <c r="IGE97" s="401"/>
      <c r="IGF97" s="401"/>
      <c r="IGG97" s="401"/>
      <c r="IGH97" s="401"/>
      <c r="IGI97" s="401"/>
      <c r="IGJ97" s="401"/>
      <c r="IGK97" s="401"/>
      <c r="IGL97" s="401"/>
      <c r="IGM97" s="401"/>
      <c r="IGN97" s="401"/>
      <c r="IGO97" s="401"/>
      <c r="IGP97" s="401"/>
      <c r="IGQ97" s="401"/>
      <c r="IGR97" s="401"/>
      <c r="IGS97" s="401"/>
      <c r="IGT97" s="401"/>
      <c r="IGU97" s="401"/>
      <c r="IGV97" s="401"/>
      <c r="IGW97" s="401"/>
      <c r="IGX97" s="401"/>
      <c r="IGY97" s="401"/>
      <c r="IGZ97" s="401"/>
      <c r="IHA97" s="401"/>
      <c r="IHB97" s="401"/>
      <c r="IHC97" s="401"/>
      <c r="IHD97" s="401"/>
      <c r="IHE97" s="401"/>
      <c r="IHF97" s="401"/>
      <c r="IHG97" s="401"/>
      <c r="IHH97" s="401"/>
      <c r="IHI97" s="401"/>
      <c r="IHJ97" s="401"/>
      <c r="IHK97" s="401"/>
      <c r="IHL97" s="401"/>
      <c r="IHM97" s="401"/>
      <c r="IHN97" s="401"/>
      <c r="IHO97" s="401"/>
      <c r="IHP97" s="401"/>
      <c r="IHQ97" s="401"/>
      <c r="IHR97" s="401"/>
      <c r="IHS97" s="401"/>
      <c r="IHT97" s="401"/>
      <c r="IHU97" s="401"/>
      <c r="IHV97" s="401"/>
      <c r="IHW97" s="401"/>
      <c r="IHX97" s="401"/>
      <c r="IHY97" s="401"/>
      <c r="IHZ97" s="401"/>
      <c r="IIA97" s="401"/>
      <c r="IIB97" s="401"/>
      <c r="IIC97" s="401"/>
      <c r="IID97" s="401"/>
      <c r="IIE97" s="401"/>
      <c r="IIF97" s="401"/>
      <c r="IIG97" s="401"/>
      <c r="IIH97" s="401"/>
      <c r="III97" s="401"/>
      <c r="IIJ97" s="401"/>
      <c r="IIK97" s="401"/>
      <c r="IIL97" s="401"/>
      <c r="IIM97" s="401"/>
      <c r="IIN97" s="401"/>
      <c r="IIO97" s="401"/>
      <c r="IIP97" s="401"/>
      <c r="IIQ97" s="401"/>
      <c r="IIR97" s="401"/>
      <c r="IIS97" s="401"/>
      <c r="IIT97" s="401"/>
      <c r="IIU97" s="401"/>
      <c r="IIV97" s="401"/>
      <c r="IIW97" s="401"/>
      <c r="IIX97" s="401"/>
      <c r="IIY97" s="401"/>
      <c r="IIZ97" s="401"/>
      <c r="IJA97" s="401"/>
      <c r="IJB97" s="401"/>
      <c r="IJC97" s="401"/>
      <c r="IJD97" s="401"/>
      <c r="IJE97" s="401"/>
      <c r="IJF97" s="401"/>
      <c r="IJG97" s="401"/>
      <c r="IJH97" s="401"/>
      <c r="IJI97" s="401"/>
      <c r="IJJ97" s="401"/>
      <c r="IJK97" s="401"/>
      <c r="IJL97" s="401"/>
      <c r="IJM97" s="401"/>
      <c r="IJN97" s="401"/>
      <c r="IJO97" s="401"/>
      <c r="IJP97" s="401"/>
      <c r="IJQ97" s="401"/>
      <c r="IJR97" s="401"/>
      <c r="IJS97" s="401"/>
      <c r="IJT97" s="401"/>
      <c r="IJU97" s="401"/>
      <c r="IJV97" s="401"/>
      <c r="IJW97" s="401"/>
      <c r="IJX97" s="401"/>
      <c r="IJY97" s="401"/>
      <c r="IJZ97" s="401"/>
      <c r="IKA97" s="401"/>
      <c r="IKB97" s="401"/>
      <c r="IKC97" s="401"/>
      <c r="IKD97" s="401"/>
      <c r="IKE97" s="401"/>
      <c r="IKF97" s="401"/>
      <c r="IKG97" s="401"/>
      <c r="IKH97" s="401"/>
      <c r="IKI97" s="401"/>
      <c r="IKJ97" s="401"/>
      <c r="IKK97" s="401"/>
      <c r="IKL97" s="401"/>
      <c r="IKM97" s="401"/>
      <c r="IKN97" s="401"/>
      <c r="IKO97" s="401"/>
      <c r="IKP97" s="401"/>
      <c r="IKQ97" s="401"/>
      <c r="IKR97" s="401"/>
      <c r="IKS97" s="401"/>
      <c r="IKT97" s="401"/>
      <c r="IKU97" s="401"/>
      <c r="IKV97" s="401"/>
      <c r="IKW97" s="401"/>
      <c r="IKX97" s="401"/>
      <c r="IKY97" s="401"/>
      <c r="IKZ97" s="401"/>
      <c r="ILA97" s="401"/>
      <c r="ILB97" s="401"/>
      <c r="ILC97" s="401"/>
      <c r="ILD97" s="401"/>
      <c r="ILE97" s="401"/>
      <c r="ILF97" s="401"/>
      <c r="ILG97" s="401"/>
      <c r="ILH97" s="401"/>
      <c r="ILI97" s="401"/>
      <c r="ILJ97" s="401"/>
      <c r="ILK97" s="401"/>
      <c r="ILL97" s="401"/>
      <c r="ILM97" s="401"/>
      <c r="ILN97" s="401"/>
      <c r="ILO97" s="401"/>
      <c r="ILP97" s="401"/>
      <c r="ILQ97" s="401"/>
      <c r="ILR97" s="401"/>
      <c r="ILS97" s="401"/>
      <c r="ILT97" s="401"/>
      <c r="ILU97" s="401"/>
      <c r="ILV97" s="401"/>
      <c r="ILW97" s="401"/>
      <c r="ILX97" s="401"/>
      <c r="ILY97" s="401"/>
      <c r="ILZ97" s="401"/>
      <c r="IMA97" s="401"/>
      <c r="IMB97" s="401"/>
      <c r="IMC97" s="401"/>
      <c r="IMD97" s="401"/>
      <c r="IME97" s="401"/>
      <c r="IMF97" s="401"/>
      <c r="IMG97" s="401"/>
      <c r="IMH97" s="401"/>
      <c r="IMI97" s="401"/>
      <c r="IMJ97" s="401"/>
      <c r="IMK97" s="401"/>
      <c r="IML97" s="401"/>
      <c r="IMM97" s="401"/>
      <c r="IMN97" s="401"/>
      <c r="IMO97" s="401"/>
      <c r="IMP97" s="401"/>
      <c r="IMQ97" s="401"/>
      <c r="IMR97" s="401"/>
      <c r="IMS97" s="401"/>
      <c r="IMT97" s="401"/>
      <c r="IMU97" s="401"/>
      <c r="IMV97" s="401"/>
      <c r="IMW97" s="401"/>
      <c r="IMX97" s="401"/>
      <c r="IMY97" s="401"/>
      <c r="IMZ97" s="401"/>
      <c r="INA97" s="401"/>
      <c r="INB97" s="401"/>
      <c r="INC97" s="401"/>
      <c r="IND97" s="401"/>
      <c r="INE97" s="401"/>
      <c r="INF97" s="401"/>
      <c r="ING97" s="401"/>
      <c r="INH97" s="401"/>
      <c r="INI97" s="401"/>
      <c r="INJ97" s="401"/>
      <c r="INK97" s="401"/>
      <c r="INL97" s="401"/>
      <c r="INM97" s="401"/>
      <c r="INN97" s="401"/>
      <c r="INO97" s="401"/>
      <c r="INP97" s="401"/>
      <c r="INQ97" s="401"/>
      <c r="INR97" s="401"/>
      <c r="INS97" s="401"/>
      <c r="INT97" s="401"/>
      <c r="INU97" s="401"/>
      <c r="INV97" s="401"/>
      <c r="INW97" s="401"/>
      <c r="INX97" s="401"/>
      <c r="INY97" s="401"/>
      <c r="INZ97" s="401"/>
      <c r="IOA97" s="401"/>
      <c r="IOB97" s="401"/>
      <c r="IOC97" s="401"/>
      <c r="IOD97" s="401"/>
      <c r="IOE97" s="401"/>
      <c r="IOF97" s="401"/>
      <c r="IOG97" s="401"/>
      <c r="IOH97" s="401"/>
      <c r="IOI97" s="401"/>
      <c r="IOJ97" s="401"/>
      <c r="IOK97" s="401"/>
      <c r="IOL97" s="401"/>
      <c r="IOM97" s="401"/>
      <c r="ION97" s="401"/>
      <c r="IOO97" s="401"/>
      <c r="IOP97" s="401"/>
      <c r="IOQ97" s="401"/>
      <c r="IOR97" s="401"/>
      <c r="IOS97" s="401"/>
      <c r="IOT97" s="401"/>
      <c r="IOU97" s="401"/>
      <c r="IOV97" s="401"/>
      <c r="IOW97" s="401"/>
      <c r="IOX97" s="401"/>
      <c r="IOY97" s="401"/>
      <c r="IOZ97" s="401"/>
      <c r="IPA97" s="401"/>
      <c r="IPB97" s="401"/>
      <c r="IPC97" s="401"/>
      <c r="IPD97" s="401"/>
      <c r="IPE97" s="401"/>
      <c r="IPF97" s="401"/>
      <c r="IPG97" s="401"/>
      <c r="IPH97" s="401"/>
      <c r="IPI97" s="401"/>
      <c r="IPJ97" s="401"/>
      <c r="IPK97" s="401"/>
      <c r="IPL97" s="401"/>
      <c r="IPM97" s="401"/>
      <c r="IPN97" s="401"/>
      <c r="IPO97" s="401"/>
      <c r="IPP97" s="401"/>
      <c r="IPQ97" s="401"/>
      <c r="IPR97" s="401"/>
      <c r="IPS97" s="401"/>
      <c r="IPT97" s="401"/>
      <c r="IPU97" s="401"/>
      <c r="IPV97" s="401"/>
      <c r="IPW97" s="401"/>
      <c r="IPX97" s="401"/>
      <c r="IPY97" s="401"/>
      <c r="IPZ97" s="401"/>
      <c r="IQA97" s="401"/>
      <c r="IQB97" s="401"/>
      <c r="IQC97" s="401"/>
      <c r="IQD97" s="401"/>
      <c r="IQE97" s="401"/>
      <c r="IQF97" s="401"/>
      <c r="IQG97" s="401"/>
      <c r="IQH97" s="401"/>
      <c r="IQI97" s="401"/>
      <c r="IQJ97" s="401"/>
      <c r="IQK97" s="401"/>
      <c r="IQL97" s="401"/>
      <c r="IQM97" s="401"/>
      <c r="IQN97" s="401"/>
      <c r="IQO97" s="401"/>
      <c r="IQP97" s="401"/>
      <c r="IQQ97" s="401"/>
      <c r="IQR97" s="401"/>
      <c r="IQS97" s="401"/>
      <c r="IQT97" s="401"/>
      <c r="IQU97" s="401"/>
      <c r="IQV97" s="401"/>
      <c r="IQW97" s="401"/>
      <c r="IQX97" s="401"/>
      <c r="IQY97" s="401"/>
      <c r="IQZ97" s="401"/>
      <c r="IRA97" s="401"/>
      <c r="IRB97" s="401"/>
      <c r="IRC97" s="401"/>
      <c r="IRD97" s="401"/>
      <c r="IRE97" s="401"/>
      <c r="IRF97" s="401"/>
      <c r="IRG97" s="401"/>
      <c r="IRH97" s="401"/>
      <c r="IRI97" s="401"/>
      <c r="IRJ97" s="401"/>
      <c r="IRK97" s="401"/>
      <c r="IRL97" s="401"/>
      <c r="IRM97" s="401"/>
      <c r="IRN97" s="401"/>
      <c r="IRO97" s="401"/>
      <c r="IRP97" s="401"/>
      <c r="IRQ97" s="401"/>
      <c r="IRR97" s="401"/>
      <c r="IRS97" s="401"/>
      <c r="IRT97" s="401"/>
      <c r="IRU97" s="401"/>
      <c r="IRV97" s="401"/>
      <c r="IRW97" s="401"/>
      <c r="IRX97" s="401"/>
      <c r="IRY97" s="401"/>
      <c r="IRZ97" s="401"/>
      <c r="ISA97" s="401"/>
      <c r="ISB97" s="401"/>
      <c r="ISC97" s="401"/>
      <c r="ISD97" s="401"/>
      <c r="ISE97" s="401"/>
      <c r="ISF97" s="401"/>
      <c r="ISG97" s="401"/>
      <c r="ISH97" s="401"/>
      <c r="ISI97" s="401"/>
      <c r="ISJ97" s="401"/>
      <c r="ISK97" s="401"/>
      <c r="ISL97" s="401"/>
      <c r="ISM97" s="401"/>
      <c r="ISN97" s="401"/>
      <c r="ISO97" s="401"/>
      <c r="ISP97" s="401"/>
      <c r="ISQ97" s="401"/>
      <c r="ISR97" s="401"/>
      <c r="ISS97" s="401"/>
      <c r="IST97" s="401"/>
      <c r="ISU97" s="401"/>
      <c r="ISV97" s="401"/>
      <c r="ISW97" s="401"/>
      <c r="ISX97" s="401"/>
      <c r="ISY97" s="401"/>
      <c r="ISZ97" s="401"/>
      <c r="ITA97" s="401"/>
      <c r="ITB97" s="401"/>
      <c r="ITC97" s="401"/>
      <c r="ITD97" s="401"/>
      <c r="ITE97" s="401"/>
      <c r="ITF97" s="401"/>
      <c r="ITG97" s="401"/>
      <c r="ITH97" s="401"/>
      <c r="ITI97" s="401"/>
      <c r="ITJ97" s="401"/>
      <c r="ITK97" s="401"/>
      <c r="ITL97" s="401"/>
      <c r="ITM97" s="401"/>
      <c r="ITN97" s="401"/>
      <c r="ITO97" s="401"/>
      <c r="ITP97" s="401"/>
      <c r="ITQ97" s="401"/>
      <c r="ITR97" s="401"/>
      <c r="ITS97" s="401"/>
      <c r="ITT97" s="401"/>
      <c r="ITU97" s="401"/>
      <c r="ITV97" s="401"/>
      <c r="ITW97" s="401"/>
      <c r="ITX97" s="401"/>
      <c r="ITY97" s="401"/>
      <c r="ITZ97" s="401"/>
      <c r="IUA97" s="401"/>
      <c r="IUB97" s="401"/>
      <c r="IUC97" s="401"/>
      <c r="IUD97" s="401"/>
      <c r="IUE97" s="401"/>
      <c r="IUF97" s="401"/>
      <c r="IUG97" s="401"/>
      <c r="IUH97" s="401"/>
      <c r="IUI97" s="401"/>
      <c r="IUJ97" s="401"/>
      <c r="IUK97" s="401"/>
      <c r="IUL97" s="401"/>
      <c r="IUM97" s="401"/>
      <c r="IUN97" s="401"/>
      <c r="IUO97" s="401"/>
      <c r="IUP97" s="401"/>
      <c r="IUQ97" s="401"/>
      <c r="IUR97" s="401"/>
      <c r="IUS97" s="401"/>
      <c r="IUT97" s="401"/>
      <c r="IUU97" s="401"/>
      <c r="IUV97" s="401"/>
      <c r="IUW97" s="401"/>
      <c r="IUX97" s="401"/>
      <c r="IUY97" s="401"/>
      <c r="IUZ97" s="401"/>
      <c r="IVA97" s="401"/>
      <c r="IVB97" s="401"/>
      <c r="IVC97" s="401"/>
      <c r="IVD97" s="401"/>
      <c r="IVE97" s="401"/>
      <c r="IVF97" s="401"/>
      <c r="IVG97" s="401"/>
      <c r="IVH97" s="401"/>
      <c r="IVI97" s="401"/>
      <c r="IVJ97" s="401"/>
      <c r="IVK97" s="401"/>
      <c r="IVL97" s="401"/>
      <c r="IVM97" s="401"/>
      <c r="IVN97" s="401"/>
      <c r="IVO97" s="401"/>
      <c r="IVP97" s="401"/>
      <c r="IVQ97" s="401"/>
      <c r="IVR97" s="401"/>
      <c r="IVS97" s="401"/>
      <c r="IVT97" s="401"/>
      <c r="IVU97" s="401"/>
      <c r="IVV97" s="401"/>
      <c r="IVW97" s="401"/>
      <c r="IVX97" s="401"/>
      <c r="IVY97" s="401"/>
      <c r="IVZ97" s="401"/>
      <c r="IWA97" s="401"/>
      <c r="IWB97" s="401"/>
      <c r="IWC97" s="401"/>
      <c r="IWD97" s="401"/>
      <c r="IWE97" s="401"/>
      <c r="IWF97" s="401"/>
      <c r="IWG97" s="401"/>
      <c r="IWH97" s="401"/>
      <c r="IWI97" s="401"/>
      <c r="IWJ97" s="401"/>
      <c r="IWK97" s="401"/>
      <c r="IWL97" s="401"/>
      <c r="IWM97" s="401"/>
      <c r="IWN97" s="401"/>
      <c r="IWO97" s="401"/>
      <c r="IWP97" s="401"/>
      <c r="IWQ97" s="401"/>
      <c r="IWR97" s="401"/>
      <c r="IWS97" s="401"/>
      <c r="IWT97" s="401"/>
      <c r="IWU97" s="401"/>
      <c r="IWV97" s="401"/>
      <c r="IWW97" s="401"/>
      <c r="IWX97" s="401"/>
      <c r="IWY97" s="401"/>
      <c r="IWZ97" s="401"/>
      <c r="IXA97" s="401"/>
      <c r="IXB97" s="401"/>
      <c r="IXC97" s="401"/>
      <c r="IXD97" s="401"/>
      <c r="IXE97" s="401"/>
      <c r="IXF97" s="401"/>
      <c r="IXG97" s="401"/>
      <c r="IXH97" s="401"/>
      <c r="IXI97" s="401"/>
      <c r="IXJ97" s="401"/>
      <c r="IXK97" s="401"/>
      <c r="IXL97" s="401"/>
      <c r="IXM97" s="401"/>
      <c r="IXN97" s="401"/>
      <c r="IXO97" s="401"/>
      <c r="IXP97" s="401"/>
      <c r="IXQ97" s="401"/>
      <c r="IXR97" s="401"/>
      <c r="IXS97" s="401"/>
      <c r="IXT97" s="401"/>
      <c r="IXU97" s="401"/>
      <c r="IXV97" s="401"/>
      <c r="IXW97" s="401"/>
      <c r="IXX97" s="401"/>
      <c r="IXY97" s="401"/>
      <c r="IXZ97" s="401"/>
      <c r="IYA97" s="401"/>
      <c r="IYB97" s="401"/>
      <c r="IYC97" s="401"/>
      <c r="IYD97" s="401"/>
      <c r="IYE97" s="401"/>
      <c r="IYF97" s="401"/>
      <c r="IYG97" s="401"/>
      <c r="IYH97" s="401"/>
      <c r="IYI97" s="401"/>
      <c r="IYJ97" s="401"/>
      <c r="IYK97" s="401"/>
      <c r="IYL97" s="401"/>
      <c r="IYM97" s="401"/>
      <c r="IYN97" s="401"/>
      <c r="IYO97" s="401"/>
      <c r="IYP97" s="401"/>
      <c r="IYQ97" s="401"/>
      <c r="IYR97" s="401"/>
      <c r="IYS97" s="401"/>
      <c r="IYT97" s="401"/>
      <c r="IYU97" s="401"/>
      <c r="IYV97" s="401"/>
      <c r="IYW97" s="401"/>
      <c r="IYX97" s="401"/>
      <c r="IYY97" s="401"/>
      <c r="IYZ97" s="401"/>
      <c r="IZA97" s="401"/>
      <c r="IZB97" s="401"/>
      <c r="IZC97" s="401"/>
      <c r="IZD97" s="401"/>
      <c r="IZE97" s="401"/>
      <c r="IZF97" s="401"/>
      <c r="IZG97" s="401"/>
      <c r="IZH97" s="401"/>
      <c r="IZI97" s="401"/>
      <c r="IZJ97" s="401"/>
      <c r="IZK97" s="401"/>
      <c r="IZL97" s="401"/>
      <c r="IZM97" s="401"/>
      <c r="IZN97" s="401"/>
      <c r="IZO97" s="401"/>
      <c r="IZP97" s="401"/>
      <c r="IZQ97" s="401"/>
      <c r="IZR97" s="401"/>
      <c r="IZS97" s="401"/>
      <c r="IZT97" s="401"/>
      <c r="IZU97" s="401"/>
      <c r="IZV97" s="401"/>
      <c r="IZW97" s="401"/>
      <c r="IZX97" s="401"/>
      <c r="IZY97" s="401"/>
      <c r="IZZ97" s="401"/>
      <c r="JAA97" s="401"/>
      <c r="JAB97" s="401"/>
      <c r="JAC97" s="401"/>
      <c r="JAD97" s="401"/>
      <c r="JAE97" s="401"/>
      <c r="JAF97" s="401"/>
      <c r="JAG97" s="401"/>
      <c r="JAH97" s="401"/>
      <c r="JAI97" s="401"/>
      <c r="JAJ97" s="401"/>
      <c r="JAK97" s="401"/>
      <c r="JAL97" s="401"/>
      <c r="JAM97" s="401"/>
      <c r="JAN97" s="401"/>
      <c r="JAO97" s="401"/>
      <c r="JAP97" s="401"/>
      <c r="JAQ97" s="401"/>
      <c r="JAR97" s="401"/>
      <c r="JAS97" s="401"/>
      <c r="JAT97" s="401"/>
      <c r="JAU97" s="401"/>
      <c r="JAV97" s="401"/>
      <c r="JAW97" s="401"/>
      <c r="JAX97" s="401"/>
      <c r="JAY97" s="401"/>
      <c r="JAZ97" s="401"/>
      <c r="JBA97" s="401"/>
      <c r="JBB97" s="401"/>
      <c r="JBC97" s="401"/>
      <c r="JBD97" s="401"/>
      <c r="JBE97" s="401"/>
      <c r="JBF97" s="401"/>
      <c r="JBG97" s="401"/>
      <c r="JBH97" s="401"/>
      <c r="JBI97" s="401"/>
      <c r="JBJ97" s="401"/>
      <c r="JBK97" s="401"/>
      <c r="JBL97" s="401"/>
      <c r="JBM97" s="401"/>
      <c r="JBN97" s="401"/>
      <c r="JBO97" s="401"/>
      <c r="JBP97" s="401"/>
      <c r="JBQ97" s="401"/>
      <c r="JBR97" s="401"/>
      <c r="JBS97" s="401"/>
      <c r="JBT97" s="401"/>
      <c r="JBU97" s="401"/>
      <c r="JBV97" s="401"/>
      <c r="JBW97" s="401"/>
      <c r="JBX97" s="401"/>
      <c r="JBY97" s="401"/>
      <c r="JBZ97" s="401"/>
      <c r="JCA97" s="401"/>
      <c r="JCB97" s="401"/>
      <c r="JCC97" s="401"/>
      <c r="JCD97" s="401"/>
      <c r="JCE97" s="401"/>
      <c r="JCF97" s="401"/>
      <c r="JCG97" s="401"/>
      <c r="JCH97" s="401"/>
      <c r="JCI97" s="401"/>
      <c r="JCJ97" s="401"/>
      <c r="JCK97" s="401"/>
      <c r="JCL97" s="401"/>
      <c r="JCM97" s="401"/>
      <c r="JCN97" s="401"/>
      <c r="JCO97" s="401"/>
      <c r="JCP97" s="401"/>
      <c r="JCQ97" s="401"/>
      <c r="JCR97" s="401"/>
      <c r="JCS97" s="401"/>
      <c r="JCT97" s="401"/>
      <c r="JCU97" s="401"/>
      <c r="JCV97" s="401"/>
      <c r="JCW97" s="401"/>
      <c r="JCX97" s="401"/>
      <c r="JCY97" s="401"/>
      <c r="JCZ97" s="401"/>
      <c r="JDA97" s="401"/>
      <c r="JDB97" s="401"/>
      <c r="JDC97" s="401"/>
      <c r="JDD97" s="401"/>
      <c r="JDE97" s="401"/>
      <c r="JDF97" s="401"/>
      <c r="JDG97" s="401"/>
      <c r="JDH97" s="401"/>
      <c r="JDI97" s="401"/>
      <c r="JDJ97" s="401"/>
      <c r="JDK97" s="401"/>
      <c r="JDL97" s="401"/>
      <c r="JDM97" s="401"/>
      <c r="JDN97" s="401"/>
      <c r="JDO97" s="401"/>
      <c r="JDP97" s="401"/>
      <c r="JDQ97" s="401"/>
      <c r="JDR97" s="401"/>
      <c r="JDS97" s="401"/>
      <c r="JDT97" s="401"/>
      <c r="JDU97" s="401"/>
      <c r="JDV97" s="401"/>
      <c r="JDW97" s="401"/>
      <c r="JDX97" s="401"/>
      <c r="JDY97" s="401"/>
      <c r="JDZ97" s="401"/>
      <c r="JEA97" s="401"/>
      <c r="JEB97" s="401"/>
      <c r="JEC97" s="401"/>
      <c r="JED97" s="401"/>
      <c r="JEE97" s="401"/>
      <c r="JEF97" s="401"/>
      <c r="JEG97" s="401"/>
      <c r="JEH97" s="401"/>
      <c r="JEI97" s="401"/>
      <c r="JEJ97" s="401"/>
      <c r="JEK97" s="401"/>
      <c r="JEL97" s="401"/>
      <c r="JEM97" s="401"/>
      <c r="JEN97" s="401"/>
      <c r="JEO97" s="401"/>
      <c r="JEP97" s="401"/>
      <c r="JEQ97" s="401"/>
      <c r="JER97" s="401"/>
      <c r="JES97" s="401"/>
      <c r="JET97" s="401"/>
      <c r="JEU97" s="401"/>
      <c r="JEV97" s="401"/>
      <c r="JEW97" s="401"/>
      <c r="JEX97" s="401"/>
      <c r="JEY97" s="401"/>
      <c r="JEZ97" s="401"/>
      <c r="JFA97" s="401"/>
      <c r="JFB97" s="401"/>
      <c r="JFC97" s="401"/>
      <c r="JFD97" s="401"/>
      <c r="JFE97" s="401"/>
      <c r="JFF97" s="401"/>
      <c r="JFG97" s="401"/>
      <c r="JFH97" s="401"/>
      <c r="JFI97" s="401"/>
      <c r="JFJ97" s="401"/>
      <c r="JFK97" s="401"/>
      <c r="JFL97" s="401"/>
      <c r="JFM97" s="401"/>
      <c r="JFN97" s="401"/>
      <c r="JFO97" s="401"/>
      <c r="JFP97" s="401"/>
      <c r="JFQ97" s="401"/>
      <c r="JFR97" s="401"/>
      <c r="JFS97" s="401"/>
      <c r="JFT97" s="401"/>
      <c r="JFU97" s="401"/>
      <c r="JFV97" s="401"/>
      <c r="JFW97" s="401"/>
      <c r="JFX97" s="401"/>
      <c r="JFY97" s="401"/>
      <c r="JFZ97" s="401"/>
      <c r="JGA97" s="401"/>
      <c r="JGB97" s="401"/>
      <c r="JGC97" s="401"/>
      <c r="JGD97" s="401"/>
      <c r="JGE97" s="401"/>
      <c r="JGF97" s="401"/>
      <c r="JGG97" s="401"/>
      <c r="JGH97" s="401"/>
      <c r="JGI97" s="401"/>
      <c r="JGJ97" s="401"/>
      <c r="JGK97" s="401"/>
      <c r="JGL97" s="401"/>
      <c r="JGM97" s="401"/>
      <c r="JGN97" s="401"/>
      <c r="JGO97" s="401"/>
      <c r="JGP97" s="401"/>
      <c r="JGQ97" s="401"/>
      <c r="JGR97" s="401"/>
      <c r="JGS97" s="401"/>
      <c r="JGT97" s="401"/>
      <c r="JGU97" s="401"/>
      <c r="JGV97" s="401"/>
      <c r="JGW97" s="401"/>
      <c r="JGX97" s="401"/>
      <c r="JGY97" s="401"/>
      <c r="JGZ97" s="401"/>
      <c r="JHA97" s="401"/>
      <c r="JHB97" s="401"/>
      <c r="JHC97" s="401"/>
      <c r="JHD97" s="401"/>
      <c r="JHE97" s="401"/>
      <c r="JHF97" s="401"/>
      <c r="JHG97" s="401"/>
      <c r="JHH97" s="401"/>
      <c r="JHI97" s="401"/>
      <c r="JHJ97" s="401"/>
      <c r="JHK97" s="401"/>
      <c r="JHL97" s="401"/>
      <c r="JHM97" s="401"/>
      <c r="JHN97" s="401"/>
      <c r="JHO97" s="401"/>
      <c r="JHP97" s="401"/>
      <c r="JHQ97" s="401"/>
      <c r="JHR97" s="401"/>
      <c r="JHS97" s="401"/>
      <c r="JHT97" s="401"/>
      <c r="JHU97" s="401"/>
      <c r="JHV97" s="401"/>
      <c r="JHW97" s="401"/>
      <c r="JHX97" s="401"/>
      <c r="JHY97" s="401"/>
      <c r="JHZ97" s="401"/>
      <c r="JIA97" s="401"/>
      <c r="JIB97" s="401"/>
      <c r="JIC97" s="401"/>
      <c r="JID97" s="401"/>
      <c r="JIE97" s="401"/>
      <c r="JIF97" s="401"/>
      <c r="JIG97" s="401"/>
      <c r="JIH97" s="401"/>
      <c r="JII97" s="401"/>
      <c r="JIJ97" s="401"/>
      <c r="JIK97" s="401"/>
      <c r="JIL97" s="401"/>
      <c r="JIM97" s="401"/>
      <c r="JIN97" s="401"/>
      <c r="JIO97" s="401"/>
      <c r="JIP97" s="401"/>
      <c r="JIQ97" s="401"/>
      <c r="JIR97" s="401"/>
      <c r="JIS97" s="401"/>
      <c r="JIT97" s="401"/>
      <c r="JIU97" s="401"/>
      <c r="JIV97" s="401"/>
      <c r="JIW97" s="401"/>
      <c r="JIX97" s="401"/>
      <c r="JIY97" s="401"/>
      <c r="JIZ97" s="401"/>
      <c r="JJA97" s="401"/>
      <c r="JJB97" s="401"/>
      <c r="JJC97" s="401"/>
      <c r="JJD97" s="401"/>
      <c r="JJE97" s="401"/>
      <c r="JJF97" s="401"/>
      <c r="JJG97" s="401"/>
      <c r="JJH97" s="401"/>
      <c r="JJI97" s="401"/>
      <c r="JJJ97" s="401"/>
      <c r="JJK97" s="401"/>
      <c r="JJL97" s="401"/>
      <c r="JJM97" s="401"/>
      <c r="JJN97" s="401"/>
      <c r="JJO97" s="401"/>
      <c r="JJP97" s="401"/>
      <c r="JJQ97" s="401"/>
      <c r="JJR97" s="401"/>
      <c r="JJS97" s="401"/>
      <c r="JJT97" s="401"/>
      <c r="JJU97" s="401"/>
      <c r="JJV97" s="401"/>
      <c r="JJW97" s="401"/>
      <c r="JJX97" s="401"/>
      <c r="JJY97" s="401"/>
      <c r="JJZ97" s="401"/>
      <c r="JKA97" s="401"/>
      <c r="JKB97" s="401"/>
      <c r="JKC97" s="401"/>
      <c r="JKD97" s="401"/>
      <c r="JKE97" s="401"/>
      <c r="JKF97" s="401"/>
      <c r="JKG97" s="401"/>
      <c r="JKH97" s="401"/>
      <c r="JKI97" s="401"/>
      <c r="JKJ97" s="401"/>
      <c r="JKK97" s="401"/>
      <c r="JKL97" s="401"/>
      <c r="JKM97" s="401"/>
      <c r="JKN97" s="401"/>
      <c r="JKO97" s="401"/>
      <c r="JKP97" s="401"/>
      <c r="JKQ97" s="401"/>
      <c r="JKR97" s="401"/>
      <c r="JKS97" s="401"/>
      <c r="JKT97" s="401"/>
      <c r="JKU97" s="401"/>
      <c r="JKV97" s="401"/>
      <c r="JKW97" s="401"/>
      <c r="JKX97" s="401"/>
      <c r="JKY97" s="401"/>
      <c r="JKZ97" s="401"/>
      <c r="JLA97" s="401"/>
      <c r="JLB97" s="401"/>
      <c r="JLC97" s="401"/>
      <c r="JLD97" s="401"/>
      <c r="JLE97" s="401"/>
      <c r="JLF97" s="401"/>
      <c r="JLG97" s="401"/>
      <c r="JLH97" s="401"/>
      <c r="JLI97" s="401"/>
      <c r="JLJ97" s="401"/>
      <c r="JLK97" s="401"/>
      <c r="JLL97" s="401"/>
      <c r="JLM97" s="401"/>
      <c r="JLN97" s="401"/>
      <c r="JLO97" s="401"/>
      <c r="JLP97" s="401"/>
      <c r="JLQ97" s="401"/>
      <c r="JLR97" s="401"/>
      <c r="JLS97" s="401"/>
      <c r="JLT97" s="401"/>
      <c r="JLU97" s="401"/>
      <c r="JLV97" s="401"/>
      <c r="JLW97" s="401"/>
      <c r="JLX97" s="401"/>
      <c r="JLY97" s="401"/>
      <c r="JLZ97" s="401"/>
      <c r="JMA97" s="401"/>
      <c r="JMB97" s="401"/>
      <c r="JMC97" s="401"/>
      <c r="JMD97" s="401"/>
      <c r="JME97" s="401"/>
      <c r="JMF97" s="401"/>
      <c r="JMG97" s="401"/>
      <c r="JMH97" s="401"/>
      <c r="JMI97" s="401"/>
      <c r="JMJ97" s="401"/>
      <c r="JMK97" s="401"/>
      <c r="JML97" s="401"/>
      <c r="JMM97" s="401"/>
      <c r="JMN97" s="401"/>
      <c r="JMO97" s="401"/>
      <c r="JMP97" s="401"/>
      <c r="JMQ97" s="401"/>
      <c r="JMR97" s="401"/>
      <c r="JMS97" s="401"/>
      <c r="JMT97" s="401"/>
      <c r="JMU97" s="401"/>
      <c r="JMV97" s="401"/>
      <c r="JMW97" s="401"/>
      <c r="JMX97" s="401"/>
      <c r="JMY97" s="401"/>
      <c r="JMZ97" s="401"/>
      <c r="JNA97" s="401"/>
      <c r="JNB97" s="401"/>
      <c r="JNC97" s="401"/>
      <c r="JND97" s="401"/>
      <c r="JNE97" s="401"/>
      <c r="JNF97" s="401"/>
      <c r="JNG97" s="401"/>
      <c r="JNH97" s="401"/>
      <c r="JNI97" s="401"/>
      <c r="JNJ97" s="401"/>
      <c r="JNK97" s="401"/>
      <c r="JNL97" s="401"/>
      <c r="JNM97" s="401"/>
      <c r="JNN97" s="401"/>
      <c r="JNO97" s="401"/>
      <c r="JNP97" s="401"/>
      <c r="JNQ97" s="401"/>
      <c r="JNR97" s="401"/>
      <c r="JNS97" s="401"/>
      <c r="JNT97" s="401"/>
      <c r="JNU97" s="401"/>
      <c r="JNV97" s="401"/>
      <c r="JNW97" s="401"/>
      <c r="JNX97" s="401"/>
      <c r="JNY97" s="401"/>
      <c r="JNZ97" s="401"/>
      <c r="JOA97" s="401"/>
      <c r="JOB97" s="401"/>
      <c r="JOC97" s="401"/>
      <c r="JOD97" s="401"/>
      <c r="JOE97" s="401"/>
      <c r="JOF97" s="401"/>
      <c r="JOG97" s="401"/>
      <c r="JOH97" s="401"/>
      <c r="JOI97" s="401"/>
      <c r="JOJ97" s="401"/>
      <c r="JOK97" s="401"/>
      <c r="JOL97" s="401"/>
      <c r="JOM97" s="401"/>
      <c r="JON97" s="401"/>
      <c r="JOO97" s="401"/>
      <c r="JOP97" s="401"/>
      <c r="JOQ97" s="401"/>
      <c r="JOR97" s="401"/>
      <c r="JOS97" s="401"/>
      <c r="JOT97" s="401"/>
      <c r="JOU97" s="401"/>
      <c r="JOV97" s="401"/>
      <c r="JOW97" s="401"/>
      <c r="JOX97" s="401"/>
      <c r="JOY97" s="401"/>
      <c r="JOZ97" s="401"/>
      <c r="JPA97" s="401"/>
      <c r="JPB97" s="401"/>
      <c r="JPC97" s="401"/>
      <c r="JPD97" s="401"/>
      <c r="JPE97" s="401"/>
      <c r="JPF97" s="401"/>
      <c r="JPG97" s="401"/>
      <c r="JPH97" s="401"/>
      <c r="JPI97" s="401"/>
      <c r="JPJ97" s="401"/>
      <c r="JPK97" s="401"/>
      <c r="JPL97" s="401"/>
      <c r="JPM97" s="401"/>
      <c r="JPN97" s="401"/>
      <c r="JPO97" s="401"/>
      <c r="JPP97" s="401"/>
      <c r="JPQ97" s="401"/>
      <c r="JPR97" s="401"/>
      <c r="JPS97" s="401"/>
      <c r="JPT97" s="401"/>
      <c r="JPU97" s="401"/>
      <c r="JPV97" s="401"/>
      <c r="JPW97" s="401"/>
      <c r="JPX97" s="401"/>
      <c r="JPY97" s="401"/>
      <c r="JPZ97" s="401"/>
      <c r="JQA97" s="401"/>
      <c r="JQB97" s="401"/>
      <c r="JQC97" s="401"/>
      <c r="JQD97" s="401"/>
      <c r="JQE97" s="401"/>
      <c r="JQF97" s="401"/>
      <c r="JQG97" s="401"/>
      <c r="JQH97" s="401"/>
      <c r="JQI97" s="401"/>
      <c r="JQJ97" s="401"/>
      <c r="JQK97" s="401"/>
      <c r="JQL97" s="401"/>
      <c r="JQM97" s="401"/>
      <c r="JQN97" s="401"/>
      <c r="JQO97" s="401"/>
      <c r="JQP97" s="401"/>
      <c r="JQQ97" s="401"/>
      <c r="JQR97" s="401"/>
      <c r="JQS97" s="401"/>
      <c r="JQT97" s="401"/>
      <c r="JQU97" s="401"/>
      <c r="JQV97" s="401"/>
      <c r="JQW97" s="401"/>
      <c r="JQX97" s="401"/>
      <c r="JQY97" s="401"/>
      <c r="JQZ97" s="401"/>
      <c r="JRA97" s="401"/>
      <c r="JRB97" s="401"/>
      <c r="JRC97" s="401"/>
      <c r="JRD97" s="401"/>
      <c r="JRE97" s="401"/>
      <c r="JRF97" s="401"/>
      <c r="JRG97" s="401"/>
      <c r="JRH97" s="401"/>
      <c r="JRI97" s="401"/>
      <c r="JRJ97" s="401"/>
      <c r="JRK97" s="401"/>
      <c r="JRL97" s="401"/>
      <c r="JRM97" s="401"/>
      <c r="JRN97" s="401"/>
      <c r="JRO97" s="401"/>
      <c r="JRP97" s="401"/>
      <c r="JRQ97" s="401"/>
      <c r="JRR97" s="401"/>
      <c r="JRS97" s="401"/>
      <c r="JRT97" s="401"/>
      <c r="JRU97" s="401"/>
      <c r="JRV97" s="401"/>
      <c r="JRW97" s="401"/>
      <c r="JRX97" s="401"/>
      <c r="JRY97" s="401"/>
      <c r="JRZ97" s="401"/>
      <c r="JSA97" s="401"/>
      <c r="JSB97" s="401"/>
      <c r="JSC97" s="401"/>
      <c r="JSD97" s="401"/>
      <c r="JSE97" s="401"/>
      <c r="JSF97" s="401"/>
      <c r="JSG97" s="401"/>
      <c r="JSH97" s="401"/>
      <c r="JSI97" s="401"/>
      <c r="JSJ97" s="401"/>
      <c r="JSK97" s="401"/>
      <c r="JSL97" s="401"/>
      <c r="JSM97" s="401"/>
      <c r="JSN97" s="401"/>
      <c r="JSO97" s="401"/>
      <c r="JSP97" s="401"/>
      <c r="JSQ97" s="401"/>
      <c r="JSR97" s="401"/>
      <c r="JSS97" s="401"/>
      <c r="JST97" s="401"/>
      <c r="JSU97" s="401"/>
      <c r="JSV97" s="401"/>
      <c r="JSW97" s="401"/>
      <c r="JSX97" s="401"/>
      <c r="JSY97" s="401"/>
      <c r="JSZ97" s="401"/>
      <c r="JTA97" s="401"/>
      <c r="JTB97" s="401"/>
      <c r="JTC97" s="401"/>
      <c r="JTD97" s="401"/>
      <c r="JTE97" s="401"/>
      <c r="JTF97" s="401"/>
      <c r="JTG97" s="401"/>
      <c r="JTH97" s="401"/>
      <c r="JTI97" s="401"/>
      <c r="JTJ97" s="401"/>
      <c r="JTK97" s="401"/>
      <c r="JTL97" s="401"/>
      <c r="JTM97" s="401"/>
      <c r="JTN97" s="401"/>
      <c r="JTO97" s="401"/>
      <c r="JTP97" s="401"/>
      <c r="JTQ97" s="401"/>
      <c r="JTR97" s="401"/>
      <c r="JTS97" s="401"/>
      <c r="JTT97" s="401"/>
      <c r="JTU97" s="401"/>
      <c r="JTV97" s="401"/>
      <c r="JTW97" s="401"/>
      <c r="JTX97" s="401"/>
      <c r="JTY97" s="401"/>
      <c r="JTZ97" s="401"/>
      <c r="JUA97" s="401"/>
      <c r="JUB97" s="401"/>
      <c r="JUC97" s="401"/>
      <c r="JUD97" s="401"/>
      <c r="JUE97" s="401"/>
      <c r="JUF97" s="401"/>
      <c r="JUG97" s="401"/>
      <c r="JUH97" s="401"/>
      <c r="JUI97" s="401"/>
      <c r="JUJ97" s="401"/>
      <c r="JUK97" s="401"/>
      <c r="JUL97" s="401"/>
      <c r="JUM97" s="401"/>
      <c r="JUN97" s="401"/>
      <c r="JUO97" s="401"/>
      <c r="JUP97" s="401"/>
      <c r="JUQ97" s="401"/>
      <c r="JUR97" s="401"/>
      <c r="JUS97" s="401"/>
      <c r="JUT97" s="401"/>
      <c r="JUU97" s="401"/>
      <c r="JUV97" s="401"/>
      <c r="JUW97" s="401"/>
      <c r="JUX97" s="401"/>
      <c r="JUY97" s="401"/>
      <c r="JUZ97" s="401"/>
      <c r="JVA97" s="401"/>
      <c r="JVB97" s="401"/>
      <c r="JVC97" s="401"/>
      <c r="JVD97" s="401"/>
      <c r="JVE97" s="401"/>
      <c r="JVF97" s="401"/>
      <c r="JVG97" s="401"/>
      <c r="JVH97" s="401"/>
      <c r="JVI97" s="401"/>
      <c r="JVJ97" s="401"/>
      <c r="JVK97" s="401"/>
      <c r="JVL97" s="401"/>
      <c r="JVM97" s="401"/>
      <c r="JVN97" s="401"/>
      <c r="JVO97" s="401"/>
      <c r="JVP97" s="401"/>
      <c r="JVQ97" s="401"/>
      <c r="JVR97" s="401"/>
      <c r="JVS97" s="401"/>
      <c r="JVT97" s="401"/>
      <c r="JVU97" s="401"/>
      <c r="JVV97" s="401"/>
      <c r="JVW97" s="401"/>
      <c r="JVX97" s="401"/>
      <c r="JVY97" s="401"/>
      <c r="JVZ97" s="401"/>
      <c r="JWA97" s="401"/>
      <c r="JWB97" s="401"/>
      <c r="JWC97" s="401"/>
      <c r="JWD97" s="401"/>
      <c r="JWE97" s="401"/>
      <c r="JWF97" s="401"/>
      <c r="JWG97" s="401"/>
      <c r="JWH97" s="401"/>
      <c r="JWI97" s="401"/>
      <c r="JWJ97" s="401"/>
      <c r="JWK97" s="401"/>
      <c r="JWL97" s="401"/>
      <c r="JWM97" s="401"/>
      <c r="JWN97" s="401"/>
      <c r="JWO97" s="401"/>
      <c r="JWP97" s="401"/>
      <c r="JWQ97" s="401"/>
      <c r="JWR97" s="401"/>
      <c r="JWS97" s="401"/>
      <c r="JWT97" s="401"/>
      <c r="JWU97" s="401"/>
      <c r="JWV97" s="401"/>
      <c r="JWW97" s="401"/>
      <c r="JWX97" s="401"/>
      <c r="JWY97" s="401"/>
      <c r="JWZ97" s="401"/>
      <c r="JXA97" s="401"/>
      <c r="JXB97" s="401"/>
      <c r="JXC97" s="401"/>
      <c r="JXD97" s="401"/>
      <c r="JXE97" s="401"/>
      <c r="JXF97" s="401"/>
      <c r="JXG97" s="401"/>
      <c r="JXH97" s="401"/>
      <c r="JXI97" s="401"/>
      <c r="JXJ97" s="401"/>
      <c r="JXK97" s="401"/>
      <c r="JXL97" s="401"/>
      <c r="JXM97" s="401"/>
      <c r="JXN97" s="401"/>
      <c r="JXO97" s="401"/>
      <c r="JXP97" s="401"/>
      <c r="JXQ97" s="401"/>
      <c r="JXR97" s="401"/>
      <c r="JXS97" s="401"/>
      <c r="JXT97" s="401"/>
      <c r="JXU97" s="401"/>
      <c r="JXV97" s="401"/>
      <c r="JXW97" s="401"/>
      <c r="JXX97" s="401"/>
      <c r="JXY97" s="401"/>
      <c r="JXZ97" s="401"/>
      <c r="JYA97" s="401"/>
      <c r="JYB97" s="401"/>
      <c r="JYC97" s="401"/>
      <c r="JYD97" s="401"/>
      <c r="JYE97" s="401"/>
      <c r="JYF97" s="401"/>
      <c r="JYG97" s="401"/>
      <c r="JYH97" s="401"/>
      <c r="JYI97" s="401"/>
      <c r="JYJ97" s="401"/>
      <c r="JYK97" s="401"/>
      <c r="JYL97" s="401"/>
      <c r="JYM97" s="401"/>
      <c r="JYN97" s="401"/>
      <c r="JYO97" s="401"/>
      <c r="JYP97" s="401"/>
      <c r="JYQ97" s="401"/>
      <c r="JYR97" s="401"/>
      <c r="JYS97" s="401"/>
      <c r="JYT97" s="401"/>
      <c r="JYU97" s="401"/>
      <c r="JYV97" s="401"/>
      <c r="JYW97" s="401"/>
      <c r="JYX97" s="401"/>
      <c r="JYY97" s="401"/>
      <c r="JYZ97" s="401"/>
      <c r="JZA97" s="401"/>
      <c r="JZB97" s="401"/>
      <c r="JZC97" s="401"/>
      <c r="JZD97" s="401"/>
      <c r="JZE97" s="401"/>
      <c r="JZF97" s="401"/>
      <c r="JZG97" s="401"/>
      <c r="JZH97" s="401"/>
      <c r="JZI97" s="401"/>
      <c r="JZJ97" s="401"/>
      <c r="JZK97" s="401"/>
      <c r="JZL97" s="401"/>
      <c r="JZM97" s="401"/>
      <c r="JZN97" s="401"/>
      <c r="JZO97" s="401"/>
      <c r="JZP97" s="401"/>
      <c r="JZQ97" s="401"/>
      <c r="JZR97" s="401"/>
      <c r="JZS97" s="401"/>
      <c r="JZT97" s="401"/>
      <c r="JZU97" s="401"/>
      <c r="JZV97" s="401"/>
      <c r="JZW97" s="401"/>
      <c r="JZX97" s="401"/>
      <c r="JZY97" s="401"/>
      <c r="JZZ97" s="401"/>
      <c r="KAA97" s="401"/>
      <c r="KAB97" s="401"/>
      <c r="KAC97" s="401"/>
      <c r="KAD97" s="401"/>
      <c r="KAE97" s="401"/>
      <c r="KAF97" s="401"/>
      <c r="KAG97" s="401"/>
      <c r="KAH97" s="401"/>
      <c r="KAI97" s="401"/>
      <c r="KAJ97" s="401"/>
      <c r="KAK97" s="401"/>
      <c r="KAL97" s="401"/>
      <c r="KAM97" s="401"/>
      <c r="KAN97" s="401"/>
      <c r="KAO97" s="401"/>
      <c r="KAP97" s="401"/>
      <c r="KAQ97" s="401"/>
      <c r="KAR97" s="401"/>
      <c r="KAS97" s="401"/>
      <c r="KAT97" s="401"/>
      <c r="KAU97" s="401"/>
      <c r="KAV97" s="401"/>
      <c r="KAW97" s="401"/>
      <c r="KAX97" s="401"/>
      <c r="KAY97" s="401"/>
      <c r="KAZ97" s="401"/>
      <c r="KBA97" s="401"/>
      <c r="KBB97" s="401"/>
      <c r="KBC97" s="401"/>
      <c r="KBD97" s="401"/>
      <c r="KBE97" s="401"/>
      <c r="KBF97" s="401"/>
      <c r="KBG97" s="401"/>
      <c r="KBH97" s="401"/>
      <c r="KBI97" s="401"/>
      <c r="KBJ97" s="401"/>
      <c r="KBK97" s="401"/>
      <c r="KBL97" s="401"/>
      <c r="KBM97" s="401"/>
      <c r="KBN97" s="401"/>
      <c r="KBO97" s="401"/>
      <c r="KBP97" s="401"/>
      <c r="KBQ97" s="401"/>
      <c r="KBR97" s="401"/>
      <c r="KBS97" s="401"/>
      <c r="KBT97" s="401"/>
      <c r="KBU97" s="401"/>
      <c r="KBV97" s="401"/>
      <c r="KBW97" s="401"/>
      <c r="KBX97" s="401"/>
      <c r="KBY97" s="401"/>
      <c r="KBZ97" s="401"/>
      <c r="KCA97" s="401"/>
      <c r="KCB97" s="401"/>
      <c r="KCC97" s="401"/>
      <c r="KCD97" s="401"/>
      <c r="KCE97" s="401"/>
      <c r="KCF97" s="401"/>
      <c r="KCG97" s="401"/>
      <c r="KCH97" s="401"/>
      <c r="KCI97" s="401"/>
      <c r="KCJ97" s="401"/>
      <c r="KCK97" s="401"/>
      <c r="KCL97" s="401"/>
      <c r="KCM97" s="401"/>
      <c r="KCN97" s="401"/>
      <c r="KCO97" s="401"/>
      <c r="KCP97" s="401"/>
      <c r="KCQ97" s="401"/>
      <c r="KCR97" s="401"/>
      <c r="KCS97" s="401"/>
      <c r="KCT97" s="401"/>
      <c r="KCU97" s="401"/>
      <c r="KCV97" s="401"/>
      <c r="KCW97" s="401"/>
      <c r="KCX97" s="401"/>
      <c r="KCY97" s="401"/>
      <c r="KCZ97" s="401"/>
      <c r="KDA97" s="401"/>
      <c r="KDB97" s="401"/>
      <c r="KDC97" s="401"/>
      <c r="KDD97" s="401"/>
      <c r="KDE97" s="401"/>
      <c r="KDF97" s="401"/>
      <c r="KDG97" s="401"/>
      <c r="KDH97" s="401"/>
      <c r="KDI97" s="401"/>
      <c r="KDJ97" s="401"/>
      <c r="KDK97" s="401"/>
      <c r="KDL97" s="401"/>
      <c r="KDM97" s="401"/>
      <c r="KDN97" s="401"/>
      <c r="KDO97" s="401"/>
      <c r="KDP97" s="401"/>
      <c r="KDQ97" s="401"/>
      <c r="KDR97" s="401"/>
      <c r="KDS97" s="401"/>
      <c r="KDT97" s="401"/>
      <c r="KDU97" s="401"/>
      <c r="KDV97" s="401"/>
      <c r="KDW97" s="401"/>
      <c r="KDX97" s="401"/>
      <c r="KDY97" s="401"/>
      <c r="KDZ97" s="401"/>
      <c r="KEA97" s="401"/>
      <c r="KEB97" s="401"/>
      <c r="KEC97" s="401"/>
      <c r="KED97" s="401"/>
      <c r="KEE97" s="401"/>
      <c r="KEF97" s="401"/>
      <c r="KEG97" s="401"/>
      <c r="KEH97" s="401"/>
      <c r="KEI97" s="401"/>
      <c r="KEJ97" s="401"/>
      <c r="KEK97" s="401"/>
      <c r="KEL97" s="401"/>
      <c r="KEM97" s="401"/>
      <c r="KEN97" s="401"/>
      <c r="KEO97" s="401"/>
      <c r="KEP97" s="401"/>
      <c r="KEQ97" s="401"/>
      <c r="KER97" s="401"/>
      <c r="KES97" s="401"/>
      <c r="KET97" s="401"/>
      <c r="KEU97" s="401"/>
      <c r="KEV97" s="401"/>
      <c r="KEW97" s="401"/>
      <c r="KEX97" s="401"/>
      <c r="KEY97" s="401"/>
      <c r="KEZ97" s="401"/>
      <c r="KFA97" s="401"/>
      <c r="KFB97" s="401"/>
      <c r="KFC97" s="401"/>
      <c r="KFD97" s="401"/>
      <c r="KFE97" s="401"/>
      <c r="KFF97" s="401"/>
      <c r="KFG97" s="401"/>
      <c r="KFH97" s="401"/>
      <c r="KFI97" s="401"/>
      <c r="KFJ97" s="401"/>
      <c r="KFK97" s="401"/>
      <c r="KFL97" s="401"/>
      <c r="KFM97" s="401"/>
      <c r="KFN97" s="401"/>
      <c r="KFO97" s="401"/>
      <c r="KFP97" s="401"/>
      <c r="KFQ97" s="401"/>
      <c r="KFR97" s="401"/>
      <c r="KFS97" s="401"/>
      <c r="KFT97" s="401"/>
      <c r="KFU97" s="401"/>
      <c r="KFV97" s="401"/>
      <c r="KFW97" s="401"/>
      <c r="KFX97" s="401"/>
      <c r="KFY97" s="401"/>
      <c r="KFZ97" s="401"/>
      <c r="KGA97" s="401"/>
      <c r="KGB97" s="401"/>
      <c r="KGC97" s="401"/>
      <c r="KGD97" s="401"/>
      <c r="KGE97" s="401"/>
      <c r="KGF97" s="401"/>
      <c r="KGG97" s="401"/>
      <c r="KGH97" s="401"/>
      <c r="KGI97" s="401"/>
      <c r="KGJ97" s="401"/>
      <c r="KGK97" s="401"/>
      <c r="KGL97" s="401"/>
      <c r="KGM97" s="401"/>
      <c r="KGN97" s="401"/>
      <c r="KGO97" s="401"/>
      <c r="KGP97" s="401"/>
      <c r="KGQ97" s="401"/>
      <c r="KGR97" s="401"/>
      <c r="KGS97" s="401"/>
      <c r="KGT97" s="401"/>
      <c r="KGU97" s="401"/>
      <c r="KGV97" s="401"/>
      <c r="KGW97" s="401"/>
      <c r="KGX97" s="401"/>
      <c r="KGY97" s="401"/>
      <c r="KGZ97" s="401"/>
      <c r="KHA97" s="401"/>
      <c r="KHB97" s="401"/>
      <c r="KHC97" s="401"/>
      <c r="KHD97" s="401"/>
      <c r="KHE97" s="401"/>
      <c r="KHF97" s="401"/>
      <c r="KHG97" s="401"/>
      <c r="KHH97" s="401"/>
      <c r="KHI97" s="401"/>
      <c r="KHJ97" s="401"/>
      <c r="KHK97" s="401"/>
      <c r="KHL97" s="401"/>
      <c r="KHM97" s="401"/>
      <c r="KHN97" s="401"/>
      <c r="KHO97" s="401"/>
      <c r="KHP97" s="401"/>
      <c r="KHQ97" s="401"/>
      <c r="KHR97" s="401"/>
      <c r="KHS97" s="401"/>
      <c r="KHT97" s="401"/>
      <c r="KHU97" s="401"/>
      <c r="KHV97" s="401"/>
      <c r="KHW97" s="401"/>
      <c r="KHX97" s="401"/>
      <c r="KHY97" s="401"/>
      <c r="KHZ97" s="401"/>
      <c r="KIA97" s="401"/>
      <c r="KIB97" s="401"/>
      <c r="KIC97" s="401"/>
      <c r="KID97" s="401"/>
      <c r="KIE97" s="401"/>
      <c r="KIF97" s="401"/>
      <c r="KIG97" s="401"/>
      <c r="KIH97" s="401"/>
      <c r="KII97" s="401"/>
      <c r="KIJ97" s="401"/>
      <c r="KIK97" s="401"/>
      <c r="KIL97" s="401"/>
      <c r="KIM97" s="401"/>
      <c r="KIN97" s="401"/>
      <c r="KIO97" s="401"/>
      <c r="KIP97" s="401"/>
      <c r="KIQ97" s="401"/>
      <c r="KIR97" s="401"/>
      <c r="KIS97" s="401"/>
      <c r="KIT97" s="401"/>
      <c r="KIU97" s="401"/>
      <c r="KIV97" s="401"/>
      <c r="KIW97" s="401"/>
      <c r="KIX97" s="401"/>
      <c r="KIY97" s="401"/>
      <c r="KIZ97" s="401"/>
      <c r="KJA97" s="401"/>
      <c r="KJB97" s="401"/>
      <c r="KJC97" s="401"/>
      <c r="KJD97" s="401"/>
      <c r="KJE97" s="401"/>
      <c r="KJF97" s="401"/>
      <c r="KJG97" s="401"/>
      <c r="KJH97" s="401"/>
      <c r="KJI97" s="401"/>
      <c r="KJJ97" s="401"/>
      <c r="KJK97" s="401"/>
      <c r="KJL97" s="401"/>
      <c r="KJM97" s="401"/>
      <c r="KJN97" s="401"/>
      <c r="KJO97" s="401"/>
      <c r="KJP97" s="401"/>
      <c r="KJQ97" s="401"/>
      <c r="KJR97" s="401"/>
      <c r="KJS97" s="401"/>
      <c r="KJT97" s="401"/>
      <c r="KJU97" s="401"/>
      <c r="KJV97" s="401"/>
      <c r="KJW97" s="401"/>
      <c r="KJX97" s="401"/>
      <c r="KJY97" s="401"/>
      <c r="KJZ97" s="401"/>
      <c r="KKA97" s="401"/>
      <c r="KKB97" s="401"/>
      <c r="KKC97" s="401"/>
      <c r="KKD97" s="401"/>
      <c r="KKE97" s="401"/>
      <c r="KKF97" s="401"/>
      <c r="KKG97" s="401"/>
      <c r="KKH97" s="401"/>
      <c r="KKI97" s="401"/>
      <c r="KKJ97" s="401"/>
      <c r="KKK97" s="401"/>
      <c r="KKL97" s="401"/>
      <c r="KKM97" s="401"/>
      <c r="KKN97" s="401"/>
      <c r="KKO97" s="401"/>
      <c r="KKP97" s="401"/>
      <c r="KKQ97" s="401"/>
      <c r="KKR97" s="401"/>
      <c r="KKS97" s="401"/>
      <c r="KKT97" s="401"/>
      <c r="KKU97" s="401"/>
      <c r="KKV97" s="401"/>
      <c r="KKW97" s="401"/>
      <c r="KKX97" s="401"/>
      <c r="KKY97" s="401"/>
      <c r="KKZ97" s="401"/>
      <c r="KLA97" s="401"/>
      <c r="KLB97" s="401"/>
      <c r="KLC97" s="401"/>
      <c r="KLD97" s="401"/>
      <c r="KLE97" s="401"/>
      <c r="KLF97" s="401"/>
      <c r="KLG97" s="401"/>
      <c r="KLH97" s="401"/>
      <c r="KLI97" s="401"/>
      <c r="KLJ97" s="401"/>
      <c r="KLK97" s="401"/>
      <c r="KLL97" s="401"/>
      <c r="KLM97" s="401"/>
      <c r="KLN97" s="401"/>
      <c r="KLO97" s="401"/>
      <c r="KLP97" s="401"/>
      <c r="KLQ97" s="401"/>
      <c r="KLR97" s="401"/>
      <c r="KLS97" s="401"/>
      <c r="KLT97" s="401"/>
      <c r="KLU97" s="401"/>
      <c r="KLV97" s="401"/>
      <c r="KLW97" s="401"/>
      <c r="KLX97" s="401"/>
      <c r="KLY97" s="401"/>
      <c r="KLZ97" s="401"/>
      <c r="KMA97" s="401"/>
      <c r="KMB97" s="401"/>
      <c r="KMC97" s="401"/>
      <c r="KMD97" s="401"/>
      <c r="KME97" s="401"/>
      <c r="KMF97" s="401"/>
      <c r="KMG97" s="401"/>
      <c r="KMH97" s="401"/>
      <c r="KMI97" s="401"/>
      <c r="KMJ97" s="401"/>
      <c r="KMK97" s="401"/>
      <c r="KML97" s="401"/>
      <c r="KMM97" s="401"/>
      <c r="KMN97" s="401"/>
      <c r="KMO97" s="401"/>
      <c r="KMP97" s="401"/>
      <c r="KMQ97" s="401"/>
      <c r="KMR97" s="401"/>
      <c r="KMS97" s="401"/>
      <c r="KMT97" s="401"/>
      <c r="KMU97" s="401"/>
      <c r="KMV97" s="401"/>
      <c r="KMW97" s="401"/>
      <c r="KMX97" s="401"/>
      <c r="KMY97" s="401"/>
      <c r="KMZ97" s="401"/>
      <c r="KNA97" s="401"/>
      <c r="KNB97" s="401"/>
      <c r="KNC97" s="401"/>
      <c r="KND97" s="401"/>
      <c r="KNE97" s="401"/>
      <c r="KNF97" s="401"/>
      <c r="KNG97" s="401"/>
      <c r="KNH97" s="401"/>
      <c r="KNI97" s="401"/>
      <c r="KNJ97" s="401"/>
      <c r="KNK97" s="401"/>
      <c r="KNL97" s="401"/>
      <c r="KNM97" s="401"/>
      <c r="KNN97" s="401"/>
      <c r="KNO97" s="401"/>
      <c r="KNP97" s="401"/>
      <c r="KNQ97" s="401"/>
      <c r="KNR97" s="401"/>
      <c r="KNS97" s="401"/>
      <c r="KNT97" s="401"/>
      <c r="KNU97" s="401"/>
      <c r="KNV97" s="401"/>
      <c r="KNW97" s="401"/>
      <c r="KNX97" s="401"/>
      <c r="KNY97" s="401"/>
      <c r="KNZ97" s="401"/>
      <c r="KOA97" s="401"/>
      <c r="KOB97" s="401"/>
      <c r="KOC97" s="401"/>
      <c r="KOD97" s="401"/>
      <c r="KOE97" s="401"/>
      <c r="KOF97" s="401"/>
      <c r="KOG97" s="401"/>
      <c r="KOH97" s="401"/>
      <c r="KOI97" s="401"/>
      <c r="KOJ97" s="401"/>
      <c r="KOK97" s="401"/>
      <c r="KOL97" s="401"/>
      <c r="KOM97" s="401"/>
      <c r="KON97" s="401"/>
      <c r="KOO97" s="401"/>
      <c r="KOP97" s="401"/>
      <c r="KOQ97" s="401"/>
      <c r="KOR97" s="401"/>
      <c r="KOS97" s="401"/>
      <c r="KOT97" s="401"/>
      <c r="KOU97" s="401"/>
      <c r="KOV97" s="401"/>
      <c r="KOW97" s="401"/>
      <c r="KOX97" s="401"/>
      <c r="KOY97" s="401"/>
      <c r="KOZ97" s="401"/>
      <c r="KPA97" s="401"/>
      <c r="KPB97" s="401"/>
      <c r="KPC97" s="401"/>
      <c r="KPD97" s="401"/>
      <c r="KPE97" s="401"/>
      <c r="KPF97" s="401"/>
      <c r="KPG97" s="401"/>
      <c r="KPH97" s="401"/>
      <c r="KPI97" s="401"/>
      <c r="KPJ97" s="401"/>
      <c r="KPK97" s="401"/>
      <c r="KPL97" s="401"/>
      <c r="KPM97" s="401"/>
      <c r="KPN97" s="401"/>
      <c r="KPO97" s="401"/>
      <c r="KPP97" s="401"/>
      <c r="KPQ97" s="401"/>
      <c r="KPR97" s="401"/>
      <c r="KPS97" s="401"/>
      <c r="KPT97" s="401"/>
      <c r="KPU97" s="401"/>
      <c r="KPV97" s="401"/>
      <c r="KPW97" s="401"/>
      <c r="KPX97" s="401"/>
      <c r="KPY97" s="401"/>
      <c r="KPZ97" s="401"/>
      <c r="KQA97" s="401"/>
      <c r="KQB97" s="401"/>
      <c r="KQC97" s="401"/>
      <c r="KQD97" s="401"/>
      <c r="KQE97" s="401"/>
      <c r="KQF97" s="401"/>
      <c r="KQG97" s="401"/>
      <c r="KQH97" s="401"/>
      <c r="KQI97" s="401"/>
      <c r="KQJ97" s="401"/>
      <c r="KQK97" s="401"/>
      <c r="KQL97" s="401"/>
      <c r="KQM97" s="401"/>
      <c r="KQN97" s="401"/>
      <c r="KQO97" s="401"/>
      <c r="KQP97" s="401"/>
      <c r="KQQ97" s="401"/>
      <c r="KQR97" s="401"/>
      <c r="KQS97" s="401"/>
      <c r="KQT97" s="401"/>
      <c r="KQU97" s="401"/>
      <c r="KQV97" s="401"/>
      <c r="KQW97" s="401"/>
      <c r="KQX97" s="401"/>
      <c r="KQY97" s="401"/>
      <c r="KQZ97" s="401"/>
      <c r="KRA97" s="401"/>
      <c r="KRB97" s="401"/>
      <c r="KRC97" s="401"/>
      <c r="KRD97" s="401"/>
      <c r="KRE97" s="401"/>
      <c r="KRF97" s="401"/>
      <c r="KRG97" s="401"/>
      <c r="KRH97" s="401"/>
      <c r="KRI97" s="401"/>
      <c r="KRJ97" s="401"/>
      <c r="KRK97" s="401"/>
      <c r="KRL97" s="401"/>
      <c r="KRM97" s="401"/>
      <c r="KRN97" s="401"/>
      <c r="KRO97" s="401"/>
      <c r="KRP97" s="401"/>
      <c r="KRQ97" s="401"/>
      <c r="KRR97" s="401"/>
      <c r="KRS97" s="401"/>
      <c r="KRT97" s="401"/>
      <c r="KRU97" s="401"/>
      <c r="KRV97" s="401"/>
      <c r="KRW97" s="401"/>
      <c r="KRX97" s="401"/>
      <c r="KRY97" s="401"/>
      <c r="KRZ97" s="401"/>
      <c r="KSA97" s="401"/>
      <c r="KSB97" s="401"/>
      <c r="KSC97" s="401"/>
      <c r="KSD97" s="401"/>
      <c r="KSE97" s="401"/>
      <c r="KSF97" s="401"/>
      <c r="KSG97" s="401"/>
      <c r="KSH97" s="401"/>
      <c r="KSI97" s="401"/>
      <c r="KSJ97" s="401"/>
      <c r="KSK97" s="401"/>
      <c r="KSL97" s="401"/>
      <c r="KSM97" s="401"/>
      <c r="KSN97" s="401"/>
      <c r="KSO97" s="401"/>
      <c r="KSP97" s="401"/>
      <c r="KSQ97" s="401"/>
      <c r="KSR97" s="401"/>
      <c r="KSS97" s="401"/>
      <c r="KST97" s="401"/>
      <c r="KSU97" s="401"/>
      <c r="KSV97" s="401"/>
      <c r="KSW97" s="401"/>
      <c r="KSX97" s="401"/>
      <c r="KSY97" s="401"/>
      <c r="KSZ97" s="401"/>
      <c r="KTA97" s="401"/>
      <c r="KTB97" s="401"/>
      <c r="KTC97" s="401"/>
      <c r="KTD97" s="401"/>
      <c r="KTE97" s="401"/>
      <c r="KTF97" s="401"/>
      <c r="KTG97" s="401"/>
      <c r="KTH97" s="401"/>
      <c r="KTI97" s="401"/>
      <c r="KTJ97" s="401"/>
      <c r="KTK97" s="401"/>
      <c r="KTL97" s="401"/>
      <c r="KTM97" s="401"/>
      <c r="KTN97" s="401"/>
      <c r="KTO97" s="401"/>
      <c r="KTP97" s="401"/>
      <c r="KTQ97" s="401"/>
      <c r="KTR97" s="401"/>
      <c r="KTS97" s="401"/>
      <c r="KTT97" s="401"/>
      <c r="KTU97" s="401"/>
      <c r="KTV97" s="401"/>
      <c r="KTW97" s="401"/>
      <c r="KTX97" s="401"/>
      <c r="KTY97" s="401"/>
      <c r="KTZ97" s="401"/>
      <c r="KUA97" s="401"/>
      <c r="KUB97" s="401"/>
      <c r="KUC97" s="401"/>
      <c r="KUD97" s="401"/>
      <c r="KUE97" s="401"/>
      <c r="KUF97" s="401"/>
      <c r="KUG97" s="401"/>
      <c r="KUH97" s="401"/>
      <c r="KUI97" s="401"/>
      <c r="KUJ97" s="401"/>
      <c r="KUK97" s="401"/>
      <c r="KUL97" s="401"/>
      <c r="KUM97" s="401"/>
      <c r="KUN97" s="401"/>
      <c r="KUO97" s="401"/>
      <c r="KUP97" s="401"/>
      <c r="KUQ97" s="401"/>
      <c r="KUR97" s="401"/>
      <c r="KUS97" s="401"/>
      <c r="KUT97" s="401"/>
      <c r="KUU97" s="401"/>
      <c r="KUV97" s="401"/>
      <c r="KUW97" s="401"/>
      <c r="KUX97" s="401"/>
      <c r="KUY97" s="401"/>
      <c r="KUZ97" s="401"/>
      <c r="KVA97" s="401"/>
      <c r="KVB97" s="401"/>
      <c r="KVC97" s="401"/>
      <c r="KVD97" s="401"/>
      <c r="KVE97" s="401"/>
      <c r="KVF97" s="401"/>
      <c r="KVG97" s="401"/>
      <c r="KVH97" s="401"/>
      <c r="KVI97" s="401"/>
      <c r="KVJ97" s="401"/>
      <c r="KVK97" s="401"/>
      <c r="KVL97" s="401"/>
      <c r="KVM97" s="401"/>
      <c r="KVN97" s="401"/>
      <c r="KVO97" s="401"/>
      <c r="KVP97" s="401"/>
      <c r="KVQ97" s="401"/>
      <c r="KVR97" s="401"/>
      <c r="KVS97" s="401"/>
      <c r="KVT97" s="401"/>
      <c r="KVU97" s="401"/>
      <c r="KVV97" s="401"/>
      <c r="KVW97" s="401"/>
      <c r="KVX97" s="401"/>
      <c r="KVY97" s="401"/>
      <c r="KVZ97" s="401"/>
      <c r="KWA97" s="401"/>
      <c r="KWB97" s="401"/>
      <c r="KWC97" s="401"/>
      <c r="KWD97" s="401"/>
      <c r="KWE97" s="401"/>
      <c r="KWF97" s="401"/>
      <c r="KWG97" s="401"/>
      <c r="KWH97" s="401"/>
      <c r="KWI97" s="401"/>
      <c r="KWJ97" s="401"/>
      <c r="KWK97" s="401"/>
      <c r="KWL97" s="401"/>
      <c r="KWM97" s="401"/>
      <c r="KWN97" s="401"/>
      <c r="KWO97" s="401"/>
      <c r="KWP97" s="401"/>
      <c r="KWQ97" s="401"/>
      <c r="KWR97" s="401"/>
      <c r="KWS97" s="401"/>
      <c r="KWT97" s="401"/>
      <c r="KWU97" s="401"/>
      <c r="KWV97" s="401"/>
      <c r="KWW97" s="401"/>
      <c r="KWX97" s="401"/>
      <c r="KWY97" s="401"/>
      <c r="KWZ97" s="401"/>
      <c r="KXA97" s="401"/>
      <c r="KXB97" s="401"/>
      <c r="KXC97" s="401"/>
      <c r="KXD97" s="401"/>
      <c r="KXE97" s="401"/>
      <c r="KXF97" s="401"/>
      <c r="KXG97" s="401"/>
      <c r="KXH97" s="401"/>
      <c r="KXI97" s="401"/>
      <c r="KXJ97" s="401"/>
      <c r="KXK97" s="401"/>
      <c r="KXL97" s="401"/>
      <c r="KXM97" s="401"/>
      <c r="KXN97" s="401"/>
      <c r="KXO97" s="401"/>
      <c r="KXP97" s="401"/>
      <c r="KXQ97" s="401"/>
      <c r="KXR97" s="401"/>
      <c r="KXS97" s="401"/>
      <c r="KXT97" s="401"/>
      <c r="KXU97" s="401"/>
      <c r="KXV97" s="401"/>
      <c r="KXW97" s="401"/>
      <c r="KXX97" s="401"/>
      <c r="KXY97" s="401"/>
      <c r="KXZ97" s="401"/>
      <c r="KYA97" s="401"/>
      <c r="KYB97" s="401"/>
      <c r="KYC97" s="401"/>
      <c r="KYD97" s="401"/>
      <c r="KYE97" s="401"/>
      <c r="KYF97" s="401"/>
      <c r="KYG97" s="401"/>
      <c r="KYH97" s="401"/>
      <c r="KYI97" s="401"/>
      <c r="KYJ97" s="401"/>
      <c r="KYK97" s="401"/>
      <c r="KYL97" s="401"/>
      <c r="KYM97" s="401"/>
      <c r="KYN97" s="401"/>
      <c r="KYO97" s="401"/>
      <c r="KYP97" s="401"/>
      <c r="KYQ97" s="401"/>
      <c r="KYR97" s="401"/>
      <c r="KYS97" s="401"/>
      <c r="KYT97" s="401"/>
      <c r="KYU97" s="401"/>
      <c r="KYV97" s="401"/>
      <c r="KYW97" s="401"/>
      <c r="KYX97" s="401"/>
      <c r="KYY97" s="401"/>
      <c r="KYZ97" s="401"/>
      <c r="KZA97" s="401"/>
      <c r="KZB97" s="401"/>
      <c r="KZC97" s="401"/>
      <c r="KZD97" s="401"/>
      <c r="KZE97" s="401"/>
      <c r="KZF97" s="401"/>
      <c r="KZG97" s="401"/>
      <c r="KZH97" s="401"/>
      <c r="KZI97" s="401"/>
      <c r="KZJ97" s="401"/>
      <c r="KZK97" s="401"/>
      <c r="KZL97" s="401"/>
      <c r="KZM97" s="401"/>
      <c r="KZN97" s="401"/>
      <c r="KZO97" s="401"/>
      <c r="KZP97" s="401"/>
      <c r="KZQ97" s="401"/>
      <c r="KZR97" s="401"/>
      <c r="KZS97" s="401"/>
      <c r="KZT97" s="401"/>
      <c r="KZU97" s="401"/>
      <c r="KZV97" s="401"/>
      <c r="KZW97" s="401"/>
      <c r="KZX97" s="401"/>
      <c r="KZY97" s="401"/>
      <c r="KZZ97" s="401"/>
      <c r="LAA97" s="401"/>
      <c r="LAB97" s="401"/>
      <c r="LAC97" s="401"/>
      <c r="LAD97" s="401"/>
      <c r="LAE97" s="401"/>
      <c r="LAF97" s="401"/>
      <c r="LAG97" s="401"/>
      <c r="LAH97" s="401"/>
      <c r="LAI97" s="401"/>
      <c r="LAJ97" s="401"/>
      <c r="LAK97" s="401"/>
      <c r="LAL97" s="401"/>
      <c r="LAM97" s="401"/>
      <c r="LAN97" s="401"/>
      <c r="LAO97" s="401"/>
      <c r="LAP97" s="401"/>
      <c r="LAQ97" s="401"/>
      <c r="LAR97" s="401"/>
      <c r="LAS97" s="401"/>
      <c r="LAT97" s="401"/>
      <c r="LAU97" s="401"/>
      <c r="LAV97" s="401"/>
      <c r="LAW97" s="401"/>
      <c r="LAX97" s="401"/>
      <c r="LAY97" s="401"/>
      <c r="LAZ97" s="401"/>
      <c r="LBA97" s="401"/>
      <c r="LBB97" s="401"/>
      <c r="LBC97" s="401"/>
      <c r="LBD97" s="401"/>
      <c r="LBE97" s="401"/>
      <c r="LBF97" s="401"/>
      <c r="LBG97" s="401"/>
      <c r="LBH97" s="401"/>
      <c r="LBI97" s="401"/>
      <c r="LBJ97" s="401"/>
      <c r="LBK97" s="401"/>
      <c r="LBL97" s="401"/>
      <c r="LBM97" s="401"/>
      <c r="LBN97" s="401"/>
      <c r="LBO97" s="401"/>
      <c r="LBP97" s="401"/>
      <c r="LBQ97" s="401"/>
      <c r="LBR97" s="401"/>
      <c r="LBS97" s="401"/>
      <c r="LBT97" s="401"/>
      <c r="LBU97" s="401"/>
      <c r="LBV97" s="401"/>
      <c r="LBW97" s="401"/>
      <c r="LBX97" s="401"/>
      <c r="LBY97" s="401"/>
      <c r="LBZ97" s="401"/>
      <c r="LCA97" s="401"/>
      <c r="LCB97" s="401"/>
      <c r="LCC97" s="401"/>
      <c r="LCD97" s="401"/>
      <c r="LCE97" s="401"/>
      <c r="LCF97" s="401"/>
      <c r="LCG97" s="401"/>
      <c r="LCH97" s="401"/>
      <c r="LCI97" s="401"/>
      <c r="LCJ97" s="401"/>
      <c r="LCK97" s="401"/>
      <c r="LCL97" s="401"/>
      <c r="LCM97" s="401"/>
      <c r="LCN97" s="401"/>
      <c r="LCO97" s="401"/>
      <c r="LCP97" s="401"/>
      <c r="LCQ97" s="401"/>
      <c r="LCR97" s="401"/>
      <c r="LCS97" s="401"/>
      <c r="LCT97" s="401"/>
      <c r="LCU97" s="401"/>
      <c r="LCV97" s="401"/>
      <c r="LCW97" s="401"/>
      <c r="LCX97" s="401"/>
      <c r="LCY97" s="401"/>
      <c r="LCZ97" s="401"/>
      <c r="LDA97" s="401"/>
      <c r="LDB97" s="401"/>
      <c r="LDC97" s="401"/>
      <c r="LDD97" s="401"/>
      <c r="LDE97" s="401"/>
      <c r="LDF97" s="401"/>
      <c r="LDG97" s="401"/>
      <c r="LDH97" s="401"/>
      <c r="LDI97" s="401"/>
      <c r="LDJ97" s="401"/>
      <c r="LDK97" s="401"/>
      <c r="LDL97" s="401"/>
      <c r="LDM97" s="401"/>
      <c r="LDN97" s="401"/>
      <c r="LDO97" s="401"/>
      <c r="LDP97" s="401"/>
      <c r="LDQ97" s="401"/>
      <c r="LDR97" s="401"/>
      <c r="LDS97" s="401"/>
      <c r="LDT97" s="401"/>
      <c r="LDU97" s="401"/>
      <c r="LDV97" s="401"/>
      <c r="LDW97" s="401"/>
      <c r="LDX97" s="401"/>
      <c r="LDY97" s="401"/>
      <c r="LDZ97" s="401"/>
      <c r="LEA97" s="401"/>
      <c r="LEB97" s="401"/>
      <c r="LEC97" s="401"/>
      <c r="LED97" s="401"/>
      <c r="LEE97" s="401"/>
      <c r="LEF97" s="401"/>
      <c r="LEG97" s="401"/>
      <c r="LEH97" s="401"/>
      <c r="LEI97" s="401"/>
      <c r="LEJ97" s="401"/>
      <c r="LEK97" s="401"/>
      <c r="LEL97" s="401"/>
      <c r="LEM97" s="401"/>
      <c r="LEN97" s="401"/>
      <c r="LEO97" s="401"/>
      <c r="LEP97" s="401"/>
      <c r="LEQ97" s="401"/>
      <c r="LER97" s="401"/>
      <c r="LES97" s="401"/>
      <c r="LET97" s="401"/>
      <c r="LEU97" s="401"/>
      <c r="LEV97" s="401"/>
      <c r="LEW97" s="401"/>
      <c r="LEX97" s="401"/>
      <c r="LEY97" s="401"/>
      <c r="LEZ97" s="401"/>
      <c r="LFA97" s="401"/>
      <c r="LFB97" s="401"/>
      <c r="LFC97" s="401"/>
      <c r="LFD97" s="401"/>
      <c r="LFE97" s="401"/>
      <c r="LFF97" s="401"/>
      <c r="LFG97" s="401"/>
      <c r="LFH97" s="401"/>
      <c r="LFI97" s="401"/>
      <c r="LFJ97" s="401"/>
      <c r="LFK97" s="401"/>
      <c r="LFL97" s="401"/>
      <c r="LFM97" s="401"/>
      <c r="LFN97" s="401"/>
      <c r="LFO97" s="401"/>
      <c r="LFP97" s="401"/>
      <c r="LFQ97" s="401"/>
      <c r="LFR97" s="401"/>
      <c r="LFS97" s="401"/>
      <c r="LFT97" s="401"/>
      <c r="LFU97" s="401"/>
      <c r="LFV97" s="401"/>
      <c r="LFW97" s="401"/>
      <c r="LFX97" s="401"/>
      <c r="LFY97" s="401"/>
      <c r="LFZ97" s="401"/>
      <c r="LGA97" s="401"/>
      <c r="LGB97" s="401"/>
      <c r="LGC97" s="401"/>
      <c r="LGD97" s="401"/>
      <c r="LGE97" s="401"/>
      <c r="LGF97" s="401"/>
      <c r="LGG97" s="401"/>
      <c r="LGH97" s="401"/>
      <c r="LGI97" s="401"/>
      <c r="LGJ97" s="401"/>
      <c r="LGK97" s="401"/>
      <c r="LGL97" s="401"/>
      <c r="LGM97" s="401"/>
      <c r="LGN97" s="401"/>
      <c r="LGO97" s="401"/>
      <c r="LGP97" s="401"/>
      <c r="LGQ97" s="401"/>
      <c r="LGR97" s="401"/>
      <c r="LGS97" s="401"/>
      <c r="LGT97" s="401"/>
      <c r="LGU97" s="401"/>
      <c r="LGV97" s="401"/>
      <c r="LGW97" s="401"/>
      <c r="LGX97" s="401"/>
      <c r="LGY97" s="401"/>
      <c r="LGZ97" s="401"/>
      <c r="LHA97" s="401"/>
      <c r="LHB97" s="401"/>
      <c r="LHC97" s="401"/>
      <c r="LHD97" s="401"/>
      <c r="LHE97" s="401"/>
      <c r="LHF97" s="401"/>
      <c r="LHG97" s="401"/>
      <c r="LHH97" s="401"/>
      <c r="LHI97" s="401"/>
      <c r="LHJ97" s="401"/>
      <c r="LHK97" s="401"/>
      <c r="LHL97" s="401"/>
      <c r="LHM97" s="401"/>
      <c r="LHN97" s="401"/>
      <c r="LHO97" s="401"/>
      <c r="LHP97" s="401"/>
      <c r="LHQ97" s="401"/>
      <c r="LHR97" s="401"/>
      <c r="LHS97" s="401"/>
      <c r="LHT97" s="401"/>
      <c r="LHU97" s="401"/>
      <c r="LHV97" s="401"/>
      <c r="LHW97" s="401"/>
      <c r="LHX97" s="401"/>
      <c r="LHY97" s="401"/>
      <c r="LHZ97" s="401"/>
      <c r="LIA97" s="401"/>
      <c r="LIB97" s="401"/>
      <c r="LIC97" s="401"/>
      <c r="LID97" s="401"/>
      <c r="LIE97" s="401"/>
      <c r="LIF97" s="401"/>
      <c r="LIG97" s="401"/>
      <c r="LIH97" s="401"/>
      <c r="LII97" s="401"/>
      <c r="LIJ97" s="401"/>
      <c r="LIK97" s="401"/>
      <c r="LIL97" s="401"/>
      <c r="LIM97" s="401"/>
      <c r="LIN97" s="401"/>
      <c r="LIO97" s="401"/>
      <c r="LIP97" s="401"/>
      <c r="LIQ97" s="401"/>
      <c r="LIR97" s="401"/>
      <c r="LIS97" s="401"/>
      <c r="LIT97" s="401"/>
      <c r="LIU97" s="401"/>
      <c r="LIV97" s="401"/>
      <c r="LIW97" s="401"/>
      <c r="LIX97" s="401"/>
      <c r="LIY97" s="401"/>
      <c r="LIZ97" s="401"/>
      <c r="LJA97" s="401"/>
      <c r="LJB97" s="401"/>
      <c r="LJC97" s="401"/>
      <c r="LJD97" s="401"/>
      <c r="LJE97" s="401"/>
      <c r="LJF97" s="401"/>
      <c r="LJG97" s="401"/>
      <c r="LJH97" s="401"/>
      <c r="LJI97" s="401"/>
      <c r="LJJ97" s="401"/>
      <c r="LJK97" s="401"/>
      <c r="LJL97" s="401"/>
      <c r="LJM97" s="401"/>
      <c r="LJN97" s="401"/>
      <c r="LJO97" s="401"/>
      <c r="LJP97" s="401"/>
      <c r="LJQ97" s="401"/>
      <c r="LJR97" s="401"/>
      <c r="LJS97" s="401"/>
      <c r="LJT97" s="401"/>
      <c r="LJU97" s="401"/>
      <c r="LJV97" s="401"/>
      <c r="LJW97" s="401"/>
      <c r="LJX97" s="401"/>
      <c r="LJY97" s="401"/>
      <c r="LJZ97" s="401"/>
      <c r="LKA97" s="401"/>
      <c r="LKB97" s="401"/>
      <c r="LKC97" s="401"/>
      <c r="LKD97" s="401"/>
      <c r="LKE97" s="401"/>
      <c r="LKF97" s="401"/>
      <c r="LKG97" s="401"/>
      <c r="LKH97" s="401"/>
      <c r="LKI97" s="401"/>
      <c r="LKJ97" s="401"/>
      <c r="LKK97" s="401"/>
      <c r="LKL97" s="401"/>
      <c r="LKM97" s="401"/>
      <c r="LKN97" s="401"/>
      <c r="LKO97" s="401"/>
      <c r="LKP97" s="401"/>
      <c r="LKQ97" s="401"/>
      <c r="LKR97" s="401"/>
      <c r="LKS97" s="401"/>
      <c r="LKT97" s="401"/>
      <c r="LKU97" s="401"/>
      <c r="LKV97" s="401"/>
      <c r="LKW97" s="401"/>
      <c r="LKX97" s="401"/>
      <c r="LKY97" s="401"/>
      <c r="LKZ97" s="401"/>
      <c r="LLA97" s="401"/>
      <c r="LLB97" s="401"/>
      <c r="LLC97" s="401"/>
      <c r="LLD97" s="401"/>
      <c r="LLE97" s="401"/>
      <c r="LLF97" s="401"/>
      <c r="LLG97" s="401"/>
      <c r="LLH97" s="401"/>
      <c r="LLI97" s="401"/>
      <c r="LLJ97" s="401"/>
      <c r="LLK97" s="401"/>
      <c r="LLL97" s="401"/>
      <c r="LLM97" s="401"/>
      <c r="LLN97" s="401"/>
      <c r="LLO97" s="401"/>
      <c r="LLP97" s="401"/>
      <c r="LLQ97" s="401"/>
      <c r="LLR97" s="401"/>
      <c r="LLS97" s="401"/>
      <c r="LLT97" s="401"/>
      <c r="LLU97" s="401"/>
      <c r="LLV97" s="401"/>
      <c r="LLW97" s="401"/>
      <c r="LLX97" s="401"/>
      <c r="LLY97" s="401"/>
      <c r="LLZ97" s="401"/>
      <c r="LMA97" s="401"/>
      <c r="LMB97" s="401"/>
      <c r="LMC97" s="401"/>
      <c r="LMD97" s="401"/>
      <c r="LME97" s="401"/>
      <c r="LMF97" s="401"/>
      <c r="LMG97" s="401"/>
      <c r="LMH97" s="401"/>
      <c r="LMI97" s="401"/>
      <c r="LMJ97" s="401"/>
      <c r="LMK97" s="401"/>
      <c r="LML97" s="401"/>
      <c r="LMM97" s="401"/>
      <c r="LMN97" s="401"/>
      <c r="LMO97" s="401"/>
      <c r="LMP97" s="401"/>
      <c r="LMQ97" s="401"/>
      <c r="LMR97" s="401"/>
      <c r="LMS97" s="401"/>
      <c r="LMT97" s="401"/>
      <c r="LMU97" s="401"/>
      <c r="LMV97" s="401"/>
      <c r="LMW97" s="401"/>
      <c r="LMX97" s="401"/>
      <c r="LMY97" s="401"/>
      <c r="LMZ97" s="401"/>
      <c r="LNA97" s="401"/>
      <c r="LNB97" s="401"/>
      <c r="LNC97" s="401"/>
      <c r="LND97" s="401"/>
      <c r="LNE97" s="401"/>
      <c r="LNF97" s="401"/>
      <c r="LNG97" s="401"/>
      <c r="LNH97" s="401"/>
      <c r="LNI97" s="401"/>
      <c r="LNJ97" s="401"/>
      <c r="LNK97" s="401"/>
      <c r="LNL97" s="401"/>
      <c r="LNM97" s="401"/>
      <c r="LNN97" s="401"/>
      <c r="LNO97" s="401"/>
      <c r="LNP97" s="401"/>
      <c r="LNQ97" s="401"/>
      <c r="LNR97" s="401"/>
      <c r="LNS97" s="401"/>
      <c r="LNT97" s="401"/>
      <c r="LNU97" s="401"/>
      <c r="LNV97" s="401"/>
      <c r="LNW97" s="401"/>
      <c r="LNX97" s="401"/>
      <c r="LNY97" s="401"/>
      <c r="LNZ97" s="401"/>
      <c r="LOA97" s="401"/>
      <c r="LOB97" s="401"/>
      <c r="LOC97" s="401"/>
      <c r="LOD97" s="401"/>
      <c r="LOE97" s="401"/>
      <c r="LOF97" s="401"/>
      <c r="LOG97" s="401"/>
      <c r="LOH97" s="401"/>
      <c r="LOI97" s="401"/>
      <c r="LOJ97" s="401"/>
      <c r="LOK97" s="401"/>
      <c r="LOL97" s="401"/>
      <c r="LOM97" s="401"/>
      <c r="LON97" s="401"/>
      <c r="LOO97" s="401"/>
      <c r="LOP97" s="401"/>
      <c r="LOQ97" s="401"/>
      <c r="LOR97" s="401"/>
      <c r="LOS97" s="401"/>
      <c r="LOT97" s="401"/>
      <c r="LOU97" s="401"/>
      <c r="LOV97" s="401"/>
      <c r="LOW97" s="401"/>
      <c r="LOX97" s="401"/>
      <c r="LOY97" s="401"/>
      <c r="LOZ97" s="401"/>
      <c r="LPA97" s="401"/>
      <c r="LPB97" s="401"/>
      <c r="LPC97" s="401"/>
      <c r="LPD97" s="401"/>
      <c r="LPE97" s="401"/>
      <c r="LPF97" s="401"/>
      <c r="LPG97" s="401"/>
      <c r="LPH97" s="401"/>
      <c r="LPI97" s="401"/>
      <c r="LPJ97" s="401"/>
      <c r="LPK97" s="401"/>
      <c r="LPL97" s="401"/>
      <c r="LPM97" s="401"/>
      <c r="LPN97" s="401"/>
      <c r="LPO97" s="401"/>
      <c r="LPP97" s="401"/>
      <c r="LPQ97" s="401"/>
      <c r="LPR97" s="401"/>
      <c r="LPS97" s="401"/>
      <c r="LPT97" s="401"/>
      <c r="LPU97" s="401"/>
      <c r="LPV97" s="401"/>
      <c r="LPW97" s="401"/>
      <c r="LPX97" s="401"/>
      <c r="LPY97" s="401"/>
      <c r="LPZ97" s="401"/>
      <c r="LQA97" s="401"/>
      <c r="LQB97" s="401"/>
      <c r="LQC97" s="401"/>
      <c r="LQD97" s="401"/>
      <c r="LQE97" s="401"/>
      <c r="LQF97" s="401"/>
      <c r="LQG97" s="401"/>
      <c r="LQH97" s="401"/>
      <c r="LQI97" s="401"/>
      <c r="LQJ97" s="401"/>
      <c r="LQK97" s="401"/>
      <c r="LQL97" s="401"/>
      <c r="LQM97" s="401"/>
      <c r="LQN97" s="401"/>
      <c r="LQO97" s="401"/>
      <c r="LQP97" s="401"/>
      <c r="LQQ97" s="401"/>
      <c r="LQR97" s="401"/>
      <c r="LQS97" s="401"/>
      <c r="LQT97" s="401"/>
      <c r="LQU97" s="401"/>
      <c r="LQV97" s="401"/>
      <c r="LQW97" s="401"/>
      <c r="LQX97" s="401"/>
      <c r="LQY97" s="401"/>
      <c r="LQZ97" s="401"/>
      <c r="LRA97" s="401"/>
      <c r="LRB97" s="401"/>
      <c r="LRC97" s="401"/>
      <c r="LRD97" s="401"/>
      <c r="LRE97" s="401"/>
      <c r="LRF97" s="401"/>
      <c r="LRG97" s="401"/>
      <c r="LRH97" s="401"/>
      <c r="LRI97" s="401"/>
      <c r="LRJ97" s="401"/>
      <c r="LRK97" s="401"/>
      <c r="LRL97" s="401"/>
      <c r="LRM97" s="401"/>
      <c r="LRN97" s="401"/>
      <c r="LRO97" s="401"/>
      <c r="LRP97" s="401"/>
      <c r="LRQ97" s="401"/>
      <c r="LRR97" s="401"/>
      <c r="LRS97" s="401"/>
      <c r="LRT97" s="401"/>
      <c r="LRU97" s="401"/>
      <c r="LRV97" s="401"/>
      <c r="LRW97" s="401"/>
      <c r="LRX97" s="401"/>
      <c r="LRY97" s="401"/>
      <c r="LRZ97" s="401"/>
      <c r="LSA97" s="401"/>
      <c r="LSB97" s="401"/>
      <c r="LSC97" s="401"/>
      <c r="LSD97" s="401"/>
      <c r="LSE97" s="401"/>
      <c r="LSF97" s="401"/>
      <c r="LSG97" s="401"/>
      <c r="LSH97" s="401"/>
      <c r="LSI97" s="401"/>
      <c r="LSJ97" s="401"/>
      <c r="LSK97" s="401"/>
      <c r="LSL97" s="401"/>
      <c r="LSM97" s="401"/>
      <c r="LSN97" s="401"/>
      <c r="LSO97" s="401"/>
      <c r="LSP97" s="401"/>
      <c r="LSQ97" s="401"/>
      <c r="LSR97" s="401"/>
      <c r="LSS97" s="401"/>
      <c r="LST97" s="401"/>
      <c r="LSU97" s="401"/>
      <c r="LSV97" s="401"/>
      <c r="LSW97" s="401"/>
      <c r="LSX97" s="401"/>
      <c r="LSY97" s="401"/>
      <c r="LSZ97" s="401"/>
      <c r="LTA97" s="401"/>
      <c r="LTB97" s="401"/>
      <c r="LTC97" s="401"/>
      <c r="LTD97" s="401"/>
      <c r="LTE97" s="401"/>
      <c r="LTF97" s="401"/>
      <c r="LTG97" s="401"/>
      <c r="LTH97" s="401"/>
      <c r="LTI97" s="401"/>
      <c r="LTJ97" s="401"/>
      <c r="LTK97" s="401"/>
      <c r="LTL97" s="401"/>
      <c r="LTM97" s="401"/>
      <c r="LTN97" s="401"/>
      <c r="LTO97" s="401"/>
      <c r="LTP97" s="401"/>
      <c r="LTQ97" s="401"/>
      <c r="LTR97" s="401"/>
      <c r="LTS97" s="401"/>
      <c r="LTT97" s="401"/>
      <c r="LTU97" s="401"/>
      <c r="LTV97" s="401"/>
      <c r="LTW97" s="401"/>
      <c r="LTX97" s="401"/>
      <c r="LTY97" s="401"/>
      <c r="LTZ97" s="401"/>
      <c r="LUA97" s="401"/>
      <c r="LUB97" s="401"/>
      <c r="LUC97" s="401"/>
      <c r="LUD97" s="401"/>
      <c r="LUE97" s="401"/>
      <c r="LUF97" s="401"/>
      <c r="LUG97" s="401"/>
      <c r="LUH97" s="401"/>
      <c r="LUI97" s="401"/>
      <c r="LUJ97" s="401"/>
      <c r="LUK97" s="401"/>
      <c r="LUL97" s="401"/>
      <c r="LUM97" s="401"/>
      <c r="LUN97" s="401"/>
      <c r="LUO97" s="401"/>
      <c r="LUP97" s="401"/>
      <c r="LUQ97" s="401"/>
      <c r="LUR97" s="401"/>
      <c r="LUS97" s="401"/>
      <c r="LUT97" s="401"/>
      <c r="LUU97" s="401"/>
      <c r="LUV97" s="401"/>
      <c r="LUW97" s="401"/>
      <c r="LUX97" s="401"/>
      <c r="LUY97" s="401"/>
      <c r="LUZ97" s="401"/>
      <c r="LVA97" s="401"/>
      <c r="LVB97" s="401"/>
      <c r="LVC97" s="401"/>
      <c r="LVD97" s="401"/>
      <c r="LVE97" s="401"/>
      <c r="LVF97" s="401"/>
      <c r="LVG97" s="401"/>
      <c r="LVH97" s="401"/>
      <c r="LVI97" s="401"/>
      <c r="LVJ97" s="401"/>
      <c r="LVK97" s="401"/>
      <c r="LVL97" s="401"/>
      <c r="LVM97" s="401"/>
      <c r="LVN97" s="401"/>
      <c r="LVO97" s="401"/>
      <c r="LVP97" s="401"/>
      <c r="LVQ97" s="401"/>
      <c r="LVR97" s="401"/>
      <c r="LVS97" s="401"/>
      <c r="LVT97" s="401"/>
      <c r="LVU97" s="401"/>
      <c r="LVV97" s="401"/>
      <c r="LVW97" s="401"/>
      <c r="LVX97" s="401"/>
      <c r="LVY97" s="401"/>
      <c r="LVZ97" s="401"/>
      <c r="LWA97" s="401"/>
      <c r="LWB97" s="401"/>
      <c r="LWC97" s="401"/>
      <c r="LWD97" s="401"/>
      <c r="LWE97" s="401"/>
      <c r="LWF97" s="401"/>
      <c r="LWG97" s="401"/>
      <c r="LWH97" s="401"/>
      <c r="LWI97" s="401"/>
      <c r="LWJ97" s="401"/>
      <c r="LWK97" s="401"/>
      <c r="LWL97" s="401"/>
      <c r="LWM97" s="401"/>
      <c r="LWN97" s="401"/>
      <c r="LWO97" s="401"/>
      <c r="LWP97" s="401"/>
      <c r="LWQ97" s="401"/>
      <c r="LWR97" s="401"/>
      <c r="LWS97" s="401"/>
      <c r="LWT97" s="401"/>
      <c r="LWU97" s="401"/>
      <c r="LWV97" s="401"/>
      <c r="LWW97" s="401"/>
      <c r="LWX97" s="401"/>
      <c r="LWY97" s="401"/>
      <c r="LWZ97" s="401"/>
      <c r="LXA97" s="401"/>
      <c r="LXB97" s="401"/>
      <c r="LXC97" s="401"/>
      <c r="LXD97" s="401"/>
      <c r="LXE97" s="401"/>
      <c r="LXF97" s="401"/>
      <c r="LXG97" s="401"/>
      <c r="LXH97" s="401"/>
      <c r="LXI97" s="401"/>
      <c r="LXJ97" s="401"/>
      <c r="LXK97" s="401"/>
      <c r="LXL97" s="401"/>
      <c r="LXM97" s="401"/>
      <c r="LXN97" s="401"/>
      <c r="LXO97" s="401"/>
      <c r="LXP97" s="401"/>
      <c r="LXQ97" s="401"/>
      <c r="LXR97" s="401"/>
      <c r="LXS97" s="401"/>
      <c r="LXT97" s="401"/>
      <c r="LXU97" s="401"/>
      <c r="LXV97" s="401"/>
      <c r="LXW97" s="401"/>
      <c r="LXX97" s="401"/>
      <c r="LXY97" s="401"/>
      <c r="LXZ97" s="401"/>
      <c r="LYA97" s="401"/>
      <c r="LYB97" s="401"/>
      <c r="LYC97" s="401"/>
      <c r="LYD97" s="401"/>
      <c r="LYE97" s="401"/>
      <c r="LYF97" s="401"/>
      <c r="LYG97" s="401"/>
      <c r="LYH97" s="401"/>
      <c r="LYI97" s="401"/>
      <c r="LYJ97" s="401"/>
      <c r="LYK97" s="401"/>
      <c r="LYL97" s="401"/>
      <c r="LYM97" s="401"/>
      <c r="LYN97" s="401"/>
      <c r="LYO97" s="401"/>
      <c r="LYP97" s="401"/>
      <c r="LYQ97" s="401"/>
      <c r="LYR97" s="401"/>
      <c r="LYS97" s="401"/>
      <c r="LYT97" s="401"/>
      <c r="LYU97" s="401"/>
      <c r="LYV97" s="401"/>
      <c r="LYW97" s="401"/>
      <c r="LYX97" s="401"/>
      <c r="LYY97" s="401"/>
      <c r="LYZ97" s="401"/>
      <c r="LZA97" s="401"/>
      <c r="LZB97" s="401"/>
      <c r="LZC97" s="401"/>
      <c r="LZD97" s="401"/>
      <c r="LZE97" s="401"/>
      <c r="LZF97" s="401"/>
      <c r="LZG97" s="401"/>
      <c r="LZH97" s="401"/>
      <c r="LZI97" s="401"/>
      <c r="LZJ97" s="401"/>
      <c r="LZK97" s="401"/>
      <c r="LZL97" s="401"/>
      <c r="LZM97" s="401"/>
      <c r="LZN97" s="401"/>
      <c r="LZO97" s="401"/>
      <c r="LZP97" s="401"/>
      <c r="LZQ97" s="401"/>
      <c r="LZR97" s="401"/>
      <c r="LZS97" s="401"/>
      <c r="LZT97" s="401"/>
      <c r="LZU97" s="401"/>
      <c r="LZV97" s="401"/>
      <c r="LZW97" s="401"/>
      <c r="LZX97" s="401"/>
      <c r="LZY97" s="401"/>
      <c r="LZZ97" s="401"/>
      <c r="MAA97" s="401"/>
      <c r="MAB97" s="401"/>
      <c r="MAC97" s="401"/>
      <c r="MAD97" s="401"/>
      <c r="MAE97" s="401"/>
      <c r="MAF97" s="401"/>
      <c r="MAG97" s="401"/>
      <c r="MAH97" s="401"/>
      <c r="MAI97" s="401"/>
      <c r="MAJ97" s="401"/>
      <c r="MAK97" s="401"/>
      <c r="MAL97" s="401"/>
      <c r="MAM97" s="401"/>
      <c r="MAN97" s="401"/>
      <c r="MAO97" s="401"/>
      <c r="MAP97" s="401"/>
      <c r="MAQ97" s="401"/>
      <c r="MAR97" s="401"/>
      <c r="MAS97" s="401"/>
      <c r="MAT97" s="401"/>
      <c r="MAU97" s="401"/>
      <c r="MAV97" s="401"/>
      <c r="MAW97" s="401"/>
      <c r="MAX97" s="401"/>
      <c r="MAY97" s="401"/>
      <c r="MAZ97" s="401"/>
      <c r="MBA97" s="401"/>
      <c r="MBB97" s="401"/>
      <c r="MBC97" s="401"/>
      <c r="MBD97" s="401"/>
      <c r="MBE97" s="401"/>
      <c r="MBF97" s="401"/>
      <c r="MBG97" s="401"/>
      <c r="MBH97" s="401"/>
      <c r="MBI97" s="401"/>
      <c r="MBJ97" s="401"/>
      <c r="MBK97" s="401"/>
      <c r="MBL97" s="401"/>
      <c r="MBM97" s="401"/>
      <c r="MBN97" s="401"/>
      <c r="MBO97" s="401"/>
      <c r="MBP97" s="401"/>
      <c r="MBQ97" s="401"/>
      <c r="MBR97" s="401"/>
      <c r="MBS97" s="401"/>
      <c r="MBT97" s="401"/>
      <c r="MBU97" s="401"/>
      <c r="MBV97" s="401"/>
      <c r="MBW97" s="401"/>
      <c r="MBX97" s="401"/>
      <c r="MBY97" s="401"/>
      <c r="MBZ97" s="401"/>
      <c r="MCA97" s="401"/>
      <c r="MCB97" s="401"/>
      <c r="MCC97" s="401"/>
      <c r="MCD97" s="401"/>
      <c r="MCE97" s="401"/>
      <c r="MCF97" s="401"/>
      <c r="MCG97" s="401"/>
      <c r="MCH97" s="401"/>
      <c r="MCI97" s="401"/>
      <c r="MCJ97" s="401"/>
      <c r="MCK97" s="401"/>
      <c r="MCL97" s="401"/>
      <c r="MCM97" s="401"/>
      <c r="MCN97" s="401"/>
      <c r="MCO97" s="401"/>
      <c r="MCP97" s="401"/>
      <c r="MCQ97" s="401"/>
      <c r="MCR97" s="401"/>
      <c r="MCS97" s="401"/>
      <c r="MCT97" s="401"/>
      <c r="MCU97" s="401"/>
      <c r="MCV97" s="401"/>
      <c r="MCW97" s="401"/>
      <c r="MCX97" s="401"/>
      <c r="MCY97" s="401"/>
      <c r="MCZ97" s="401"/>
      <c r="MDA97" s="401"/>
      <c r="MDB97" s="401"/>
      <c r="MDC97" s="401"/>
      <c r="MDD97" s="401"/>
      <c r="MDE97" s="401"/>
      <c r="MDF97" s="401"/>
      <c r="MDG97" s="401"/>
      <c r="MDH97" s="401"/>
      <c r="MDI97" s="401"/>
      <c r="MDJ97" s="401"/>
      <c r="MDK97" s="401"/>
      <c r="MDL97" s="401"/>
      <c r="MDM97" s="401"/>
      <c r="MDN97" s="401"/>
      <c r="MDO97" s="401"/>
      <c r="MDP97" s="401"/>
      <c r="MDQ97" s="401"/>
      <c r="MDR97" s="401"/>
      <c r="MDS97" s="401"/>
      <c r="MDT97" s="401"/>
      <c r="MDU97" s="401"/>
      <c r="MDV97" s="401"/>
      <c r="MDW97" s="401"/>
      <c r="MDX97" s="401"/>
      <c r="MDY97" s="401"/>
      <c r="MDZ97" s="401"/>
      <c r="MEA97" s="401"/>
      <c r="MEB97" s="401"/>
      <c r="MEC97" s="401"/>
      <c r="MED97" s="401"/>
      <c r="MEE97" s="401"/>
      <c r="MEF97" s="401"/>
      <c r="MEG97" s="401"/>
      <c r="MEH97" s="401"/>
      <c r="MEI97" s="401"/>
      <c r="MEJ97" s="401"/>
      <c r="MEK97" s="401"/>
      <c r="MEL97" s="401"/>
      <c r="MEM97" s="401"/>
      <c r="MEN97" s="401"/>
      <c r="MEO97" s="401"/>
      <c r="MEP97" s="401"/>
      <c r="MEQ97" s="401"/>
      <c r="MER97" s="401"/>
      <c r="MES97" s="401"/>
      <c r="MET97" s="401"/>
      <c r="MEU97" s="401"/>
      <c r="MEV97" s="401"/>
      <c r="MEW97" s="401"/>
      <c r="MEX97" s="401"/>
      <c r="MEY97" s="401"/>
      <c r="MEZ97" s="401"/>
      <c r="MFA97" s="401"/>
      <c r="MFB97" s="401"/>
      <c r="MFC97" s="401"/>
      <c r="MFD97" s="401"/>
      <c r="MFE97" s="401"/>
      <c r="MFF97" s="401"/>
      <c r="MFG97" s="401"/>
      <c r="MFH97" s="401"/>
      <c r="MFI97" s="401"/>
      <c r="MFJ97" s="401"/>
      <c r="MFK97" s="401"/>
      <c r="MFL97" s="401"/>
      <c r="MFM97" s="401"/>
      <c r="MFN97" s="401"/>
      <c r="MFO97" s="401"/>
      <c r="MFP97" s="401"/>
      <c r="MFQ97" s="401"/>
      <c r="MFR97" s="401"/>
      <c r="MFS97" s="401"/>
      <c r="MFT97" s="401"/>
      <c r="MFU97" s="401"/>
      <c r="MFV97" s="401"/>
      <c r="MFW97" s="401"/>
      <c r="MFX97" s="401"/>
      <c r="MFY97" s="401"/>
      <c r="MFZ97" s="401"/>
      <c r="MGA97" s="401"/>
      <c r="MGB97" s="401"/>
      <c r="MGC97" s="401"/>
      <c r="MGD97" s="401"/>
      <c r="MGE97" s="401"/>
      <c r="MGF97" s="401"/>
      <c r="MGG97" s="401"/>
      <c r="MGH97" s="401"/>
      <c r="MGI97" s="401"/>
      <c r="MGJ97" s="401"/>
      <c r="MGK97" s="401"/>
      <c r="MGL97" s="401"/>
      <c r="MGM97" s="401"/>
      <c r="MGN97" s="401"/>
      <c r="MGO97" s="401"/>
      <c r="MGP97" s="401"/>
      <c r="MGQ97" s="401"/>
      <c r="MGR97" s="401"/>
      <c r="MGS97" s="401"/>
      <c r="MGT97" s="401"/>
      <c r="MGU97" s="401"/>
      <c r="MGV97" s="401"/>
      <c r="MGW97" s="401"/>
      <c r="MGX97" s="401"/>
      <c r="MGY97" s="401"/>
      <c r="MGZ97" s="401"/>
      <c r="MHA97" s="401"/>
      <c r="MHB97" s="401"/>
      <c r="MHC97" s="401"/>
      <c r="MHD97" s="401"/>
      <c r="MHE97" s="401"/>
      <c r="MHF97" s="401"/>
      <c r="MHG97" s="401"/>
      <c r="MHH97" s="401"/>
      <c r="MHI97" s="401"/>
      <c r="MHJ97" s="401"/>
      <c r="MHK97" s="401"/>
      <c r="MHL97" s="401"/>
      <c r="MHM97" s="401"/>
      <c r="MHN97" s="401"/>
      <c r="MHO97" s="401"/>
      <c r="MHP97" s="401"/>
      <c r="MHQ97" s="401"/>
      <c r="MHR97" s="401"/>
      <c r="MHS97" s="401"/>
      <c r="MHT97" s="401"/>
      <c r="MHU97" s="401"/>
      <c r="MHV97" s="401"/>
      <c r="MHW97" s="401"/>
      <c r="MHX97" s="401"/>
      <c r="MHY97" s="401"/>
      <c r="MHZ97" s="401"/>
      <c r="MIA97" s="401"/>
      <c r="MIB97" s="401"/>
      <c r="MIC97" s="401"/>
      <c r="MID97" s="401"/>
      <c r="MIE97" s="401"/>
      <c r="MIF97" s="401"/>
      <c r="MIG97" s="401"/>
      <c r="MIH97" s="401"/>
      <c r="MII97" s="401"/>
      <c r="MIJ97" s="401"/>
      <c r="MIK97" s="401"/>
      <c r="MIL97" s="401"/>
      <c r="MIM97" s="401"/>
      <c r="MIN97" s="401"/>
      <c r="MIO97" s="401"/>
      <c r="MIP97" s="401"/>
      <c r="MIQ97" s="401"/>
      <c r="MIR97" s="401"/>
      <c r="MIS97" s="401"/>
      <c r="MIT97" s="401"/>
      <c r="MIU97" s="401"/>
      <c r="MIV97" s="401"/>
      <c r="MIW97" s="401"/>
      <c r="MIX97" s="401"/>
      <c r="MIY97" s="401"/>
      <c r="MIZ97" s="401"/>
      <c r="MJA97" s="401"/>
      <c r="MJB97" s="401"/>
      <c r="MJC97" s="401"/>
      <c r="MJD97" s="401"/>
      <c r="MJE97" s="401"/>
      <c r="MJF97" s="401"/>
      <c r="MJG97" s="401"/>
      <c r="MJH97" s="401"/>
      <c r="MJI97" s="401"/>
      <c r="MJJ97" s="401"/>
      <c r="MJK97" s="401"/>
      <c r="MJL97" s="401"/>
      <c r="MJM97" s="401"/>
      <c r="MJN97" s="401"/>
      <c r="MJO97" s="401"/>
      <c r="MJP97" s="401"/>
      <c r="MJQ97" s="401"/>
      <c r="MJR97" s="401"/>
      <c r="MJS97" s="401"/>
      <c r="MJT97" s="401"/>
      <c r="MJU97" s="401"/>
      <c r="MJV97" s="401"/>
      <c r="MJW97" s="401"/>
      <c r="MJX97" s="401"/>
      <c r="MJY97" s="401"/>
      <c r="MJZ97" s="401"/>
      <c r="MKA97" s="401"/>
      <c r="MKB97" s="401"/>
      <c r="MKC97" s="401"/>
      <c r="MKD97" s="401"/>
      <c r="MKE97" s="401"/>
      <c r="MKF97" s="401"/>
      <c r="MKG97" s="401"/>
      <c r="MKH97" s="401"/>
      <c r="MKI97" s="401"/>
      <c r="MKJ97" s="401"/>
      <c r="MKK97" s="401"/>
      <c r="MKL97" s="401"/>
      <c r="MKM97" s="401"/>
      <c r="MKN97" s="401"/>
      <c r="MKO97" s="401"/>
      <c r="MKP97" s="401"/>
      <c r="MKQ97" s="401"/>
      <c r="MKR97" s="401"/>
      <c r="MKS97" s="401"/>
      <c r="MKT97" s="401"/>
      <c r="MKU97" s="401"/>
      <c r="MKV97" s="401"/>
      <c r="MKW97" s="401"/>
      <c r="MKX97" s="401"/>
      <c r="MKY97" s="401"/>
      <c r="MKZ97" s="401"/>
      <c r="MLA97" s="401"/>
      <c r="MLB97" s="401"/>
      <c r="MLC97" s="401"/>
      <c r="MLD97" s="401"/>
      <c r="MLE97" s="401"/>
      <c r="MLF97" s="401"/>
      <c r="MLG97" s="401"/>
      <c r="MLH97" s="401"/>
      <c r="MLI97" s="401"/>
      <c r="MLJ97" s="401"/>
      <c r="MLK97" s="401"/>
      <c r="MLL97" s="401"/>
      <c r="MLM97" s="401"/>
      <c r="MLN97" s="401"/>
      <c r="MLO97" s="401"/>
      <c r="MLP97" s="401"/>
      <c r="MLQ97" s="401"/>
      <c r="MLR97" s="401"/>
      <c r="MLS97" s="401"/>
      <c r="MLT97" s="401"/>
      <c r="MLU97" s="401"/>
      <c r="MLV97" s="401"/>
      <c r="MLW97" s="401"/>
      <c r="MLX97" s="401"/>
      <c r="MLY97" s="401"/>
      <c r="MLZ97" s="401"/>
      <c r="MMA97" s="401"/>
      <c r="MMB97" s="401"/>
      <c r="MMC97" s="401"/>
      <c r="MMD97" s="401"/>
      <c r="MME97" s="401"/>
      <c r="MMF97" s="401"/>
      <c r="MMG97" s="401"/>
      <c r="MMH97" s="401"/>
      <c r="MMI97" s="401"/>
      <c r="MMJ97" s="401"/>
      <c r="MMK97" s="401"/>
      <c r="MML97" s="401"/>
      <c r="MMM97" s="401"/>
      <c r="MMN97" s="401"/>
      <c r="MMO97" s="401"/>
      <c r="MMP97" s="401"/>
      <c r="MMQ97" s="401"/>
      <c r="MMR97" s="401"/>
      <c r="MMS97" s="401"/>
      <c r="MMT97" s="401"/>
      <c r="MMU97" s="401"/>
      <c r="MMV97" s="401"/>
      <c r="MMW97" s="401"/>
      <c r="MMX97" s="401"/>
      <c r="MMY97" s="401"/>
      <c r="MMZ97" s="401"/>
      <c r="MNA97" s="401"/>
      <c r="MNB97" s="401"/>
      <c r="MNC97" s="401"/>
      <c r="MND97" s="401"/>
      <c r="MNE97" s="401"/>
      <c r="MNF97" s="401"/>
      <c r="MNG97" s="401"/>
      <c r="MNH97" s="401"/>
      <c r="MNI97" s="401"/>
      <c r="MNJ97" s="401"/>
      <c r="MNK97" s="401"/>
      <c r="MNL97" s="401"/>
      <c r="MNM97" s="401"/>
      <c r="MNN97" s="401"/>
      <c r="MNO97" s="401"/>
      <c r="MNP97" s="401"/>
      <c r="MNQ97" s="401"/>
      <c r="MNR97" s="401"/>
      <c r="MNS97" s="401"/>
      <c r="MNT97" s="401"/>
      <c r="MNU97" s="401"/>
      <c r="MNV97" s="401"/>
      <c r="MNW97" s="401"/>
      <c r="MNX97" s="401"/>
      <c r="MNY97" s="401"/>
      <c r="MNZ97" s="401"/>
      <c r="MOA97" s="401"/>
      <c r="MOB97" s="401"/>
      <c r="MOC97" s="401"/>
      <c r="MOD97" s="401"/>
      <c r="MOE97" s="401"/>
      <c r="MOF97" s="401"/>
      <c r="MOG97" s="401"/>
      <c r="MOH97" s="401"/>
      <c r="MOI97" s="401"/>
      <c r="MOJ97" s="401"/>
      <c r="MOK97" s="401"/>
      <c r="MOL97" s="401"/>
      <c r="MOM97" s="401"/>
      <c r="MON97" s="401"/>
      <c r="MOO97" s="401"/>
      <c r="MOP97" s="401"/>
      <c r="MOQ97" s="401"/>
      <c r="MOR97" s="401"/>
      <c r="MOS97" s="401"/>
      <c r="MOT97" s="401"/>
      <c r="MOU97" s="401"/>
      <c r="MOV97" s="401"/>
      <c r="MOW97" s="401"/>
      <c r="MOX97" s="401"/>
      <c r="MOY97" s="401"/>
      <c r="MOZ97" s="401"/>
      <c r="MPA97" s="401"/>
      <c r="MPB97" s="401"/>
      <c r="MPC97" s="401"/>
      <c r="MPD97" s="401"/>
      <c r="MPE97" s="401"/>
      <c r="MPF97" s="401"/>
      <c r="MPG97" s="401"/>
      <c r="MPH97" s="401"/>
      <c r="MPI97" s="401"/>
      <c r="MPJ97" s="401"/>
      <c r="MPK97" s="401"/>
      <c r="MPL97" s="401"/>
      <c r="MPM97" s="401"/>
      <c r="MPN97" s="401"/>
      <c r="MPO97" s="401"/>
      <c r="MPP97" s="401"/>
      <c r="MPQ97" s="401"/>
      <c r="MPR97" s="401"/>
      <c r="MPS97" s="401"/>
      <c r="MPT97" s="401"/>
      <c r="MPU97" s="401"/>
      <c r="MPV97" s="401"/>
      <c r="MPW97" s="401"/>
      <c r="MPX97" s="401"/>
      <c r="MPY97" s="401"/>
      <c r="MPZ97" s="401"/>
      <c r="MQA97" s="401"/>
      <c r="MQB97" s="401"/>
      <c r="MQC97" s="401"/>
      <c r="MQD97" s="401"/>
      <c r="MQE97" s="401"/>
      <c r="MQF97" s="401"/>
      <c r="MQG97" s="401"/>
      <c r="MQH97" s="401"/>
      <c r="MQI97" s="401"/>
      <c r="MQJ97" s="401"/>
      <c r="MQK97" s="401"/>
      <c r="MQL97" s="401"/>
      <c r="MQM97" s="401"/>
      <c r="MQN97" s="401"/>
      <c r="MQO97" s="401"/>
      <c r="MQP97" s="401"/>
      <c r="MQQ97" s="401"/>
      <c r="MQR97" s="401"/>
      <c r="MQS97" s="401"/>
      <c r="MQT97" s="401"/>
      <c r="MQU97" s="401"/>
      <c r="MQV97" s="401"/>
      <c r="MQW97" s="401"/>
      <c r="MQX97" s="401"/>
      <c r="MQY97" s="401"/>
      <c r="MQZ97" s="401"/>
      <c r="MRA97" s="401"/>
      <c r="MRB97" s="401"/>
      <c r="MRC97" s="401"/>
      <c r="MRD97" s="401"/>
      <c r="MRE97" s="401"/>
      <c r="MRF97" s="401"/>
      <c r="MRG97" s="401"/>
      <c r="MRH97" s="401"/>
      <c r="MRI97" s="401"/>
      <c r="MRJ97" s="401"/>
      <c r="MRK97" s="401"/>
      <c r="MRL97" s="401"/>
      <c r="MRM97" s="401"/>
      <c r="MRN97" s="401"/>
      <c r="MRO97" s="401"/>
      <c r="MRP97" s="401"/>
      <c r="MRQ97" s="401"/>
      <c r="MRR97" s="401"/>
      <c r="MRS97" s="401"/>
      <c r="MRT97" s="401"/>
      <c r="MRU97" s="401"/>
      <c r="MRV97" s="401"/>
      <c r="MRW97" s="401"/>
      <c r="MRX97" s="401"/>
      <c r="MRY97" s="401"/>
      <c r="MRZ97" s="401"/>
      <c r="MSA97" s="401"/>
      <c r="MSB97" s="401"/>
      <c r="MSC97" s="401"/>
      <c r="MSD97" s="401"/>
      <c r="MSE97" s="401"/>
      <c r="MSF97" s="401"/>
      <c r="MSG97" s="401"/>
      <c r="MSH97" s="401"/>
      <c r="MSI97" s="401"/>
      <c r="MSJ97" s="401"/>
      <c r="MSK97" s="401"/>
      <c r="MSL97" s="401"/>
      <c r="MSM97" s="401"/>
      <c r="MSN97" s="401"/>
      <c r="MSO97" s="401"/>
      <c r="MSP97" s="401"/>
      <c r="MSQ97" s="401"/>
      <c r="MSR97" s="401"/>
      <c r="MSS97" s="401"/>
      <c r="MST97" s="401"/>
      <c r="MSU97" s="401"/>
      <c r="MSV97" s="401"/>
      <c r="MSW97" s="401"/>
      <c r="MSX97" s="401"/>
      <c r="MSY97" s="401"/>
      <c r="MSZ97" s="401"/>
      <c r="MTA97" s="401"/>
      <c r="MTB97" s="401"/>
      <c r="MTC97" s="401"/>
      <c r="MTD97" s="401"/>
      <c r="MTE97" s="401"/>
      <c r="MTF97" s="401"/>
      <c r="MTG97" s="401"/>
      <c r="MTH97" s="401"/>
      <c r="MTI97" s="401"/>
      <c r="MTJ97" s="401"/>
      <c r="MTK97" s="401"/>
      <c r="MTL97" s="401"/>
      <c r="MTM97" s="401"/>
      <c r="MTN97" s="401"/>
      <c r="MTO97" s="401"/>
      <c r="MTP97" s="401"/>
      <c r="MTQ97" s="401"/>
      <c r="MTR97" s="401"/>
      <c r="MTS97" s="401"/>
      <c r="MTT97" s="401"/>
      <c r="MTU97" s="401"/>
      <c r="MTV97" s="401"/>
      <c r="MTW97" s="401"/>
      <c r="MTX97" s="401"/>
      <c r="MTY97" s="401"/>
      <c r="MTZ97" s="401"/>
      <c r="MUA97" s="401"/>
      <c r="MUB97" s="401"/>
      <c r="MUC97" s="401"/>
      <c r="MUD97" s="401"/>
      <c r="MUE97" s="401"/>
      <c r="MUF97" s="401"/>
      <c r="MUG97" s="401"/>
      <c r="MUH97" s="401"/>
      <c r="MUI97" s="401"/>
      <c r="MUJ97" s="401"/>
      <c r="MUK97" s="401"/>
      <c r="MUL97" s="401"/>
      <c r="MUM97" s="401"/>
      <c r="MUN97" s="401"/>
      <c r="MUO97" s="401"/>
      <c r="MUP97" s="401"/>
      <c r="MUQ97" s="401"/>
      <c r="MUR97" s="401"/>
      <c r="MUS97" s="401"/>
      <c r="MUT97" s="401"/>
      <c r="MUU97" s="401"/>
      <c r="MUV97" s="401"/>
      <c r="MUW97" s="401"/>
      <c r="MUX97" s="401"/>
      <c r="MUY97" s="401"/>
      <c r="MUZ97" s="401"/>
      <c r="MVA97" s="401"/>
      <c r="MVB97" s="401"/>
      <c r="MVC97" s="401"/>
      <c r="MVD97" s="401"/>
      <c r="MVE97" s="401"/>
      <c r="MVF97" s="401"/>
      <c r="MVG97" s="401"/>
      <c r="MVH97" s="401"/>
      <c r="MVI97" s="401"/>
      <c r="MVJ97" s="401"/>
      <c r="MVK97" s="401"/>
      <c r="MVL97" s="401"/>
      <c r="MVM97" s="401"/>
      <c r="MVN97" s="401"/>
      <c r="MVO97" s="401"/>
      <c r="MVP97" s="401"/>
      <c r="MVQ97" s="401"/>
      <c r="MVR97" s="401"/>
      <c r="MVS97" s="401"/>
      <c r="MVT97" s="401"/>
      <c r="MVU97" s="401"/>
      <c r="MVV97" s="401"/>
      <c r="MVW97" s="401"/>
      <c r="MVX97" s="401"/>
      <c r="MVY97" s="401"/>
      <c r="MVZ97" s="401"/>
      <c r="MWA97" s="401"/>
      <c r="MWB97" s="401"/>
      <c r="MWC97" s="401"/>
      <c r="MWD97" s="401"/>
      <c r="MWE97" s="401"/>
      <c r="MWF97" s="401"/>
      <c r="MWG97" s="401"/>
      <c r="MWH97" s="401"/>
      <c r="MWI97" s="401"/>
      <c r="MWJ97" s="401"/>
      <c r="MWK97" s="401"/>
      <c r="MWL97" s="401"/>
      <c r="MWM97" s="401"/>
      <c r="MWN97" s="401"/>
      <c r="MWO97" s="401"/>
      <c r="MWP97" s="401"/>
      <c r="MWQ97" s="401"/>
      <c r="MWR97" s="401"/>
      <c r="MWS97" s="401"/>
      <c r="MWT97" s="401"/>
      <c r="MWU97" s="401"/>
      <c r="MWV97" s="401"/>
      <c r="MWW97" s="401"/>
      <c r="MWX97" s="401"/>
      <c r="MWY97" s="401"/>
      <c r="MWZ97" s="401"/>
      <c r="MXA97" s="401"/>
      <c r="MXB97" s="401"/>
      <c r="MXC97" s="401"/>
      <c r="MXD97" s="401"/>
      <c r="MXE97" s="401"/>
      <c r="MXF97" s="401"/>
      <c r="MXG97" s="401"/>
      <c r="MXH97" s="401"/>
      <c r="MXI97" s="401"/>
      <c r="MXJ97" s="401"/>
      <c r="MXK97" s="401"/>
      <c r="MXL97" s="401"/>
      <c r="MXM97" s="401"/>
      <c r="MXN97" s="401"/>
      <c r="MXO97" s="401"/>
      <c r="MXP97" s="401"/>
      <c r="MXQ97" s="401"/>
      <c r="MXR97" s="401"/>
      <c r="MXS97" s="401"/>
      <c r="MXT97" s="401"/>
      <c r="MXU97" s="401"/>
      <c r="MXV97" s="401"/>
      <c r="MXW97" s="401"/>
      <c r="MXX97" s="401"/>
      <c r="MXY97" s="401"/>
      <c r="MXZ97" s="401"/>
      <c r="MYA97" s="401"/>
      <c r="MYB97" s="401"/>
      <c r="MYC97" s="401"/>
      <c r="MYD97" s="401"/>
      <c r="MYE97" s="401"/>
      <c r="MYF97" s="401"/>
      <c r="MYG97" s="401"/>
      <c r="MYH97" s="401"/>
      <c r="MYI97" s="401"/>
      <c r="MYJ97" s="401"/>
      <c r="MYK97" s="401"/>
      <c r="MYL97" s="401"/>
      <c r="MYM97" s="401"/>
      <c r="MYN97" s="401"/>
      <c r="MYO97" s="401"/>
      <c r="MYP97" s="401"/>
      <c r="MYQ97" s="401"/>
      <c r="MYR97" s="401"/>
      <c r="MYS97" s="401"/>
      <c r="MYT97" s="401"/>
      <c r="MYU97" s="401"/>
      <c r="MYV97" s="401"/>
      <c r="MYW97" s="401"/>
      <c r="MYX97" s="401"/>
      <c r="MYY97" s="401"/>
      <c r="MYZ97" s="401"/>
      <c r="MZA97" s="401"/>
      <c r="MZB97" s="401"/>
      <c r="MZC97" s="401"/>
      <c r="MZD97" s="401"/>
      <c r="MZE97" s="401"/>
      <c r="MZF97" s="401"/>
      <c r="MZG97" s="401"/>
      <c r="MZH97" s="401"/>
      <c r="MZI97" s="401"/>
      <c r="MZJ97" s="401"/>
      <c r="MZK97" s="401"/>
      <c r="MZL97" s="401"/>
      <c r="MZM97" s="401"/>
      <c r="MZN97" s="401"/>
      <c r="MZO97" s="401"/>
      <c r="MZP97" s="401"/>
      <c r="MZQ97" s="401"/>
      <c r="MZR97" s="401"/>
      <c r="MZS97" s="401"/>
      <c r="MZT97" s="401"/>
      <c r="MZU97" s="401"/>
      <c r="MZV97" s="401"/>
      <c r="MZW97" s="401"/>
      <c r="MZX97" s="401"/>
      <c r="MZY97" s="401"/>
      <c r="MZZ97" s="401"/>
      <c r="NAA97" s="401"/>
      <c r="NAB97" s="401"/>
      <c r="NAC97" s="401"/>
      <c r="NAD97" s="401"/>
      <c r="NAE97" s="401"/>
      <c r="NAF97" s="401"/>
      <c r="NAG97" s="401"/>
      <c r="NAH97" s="401"/>
      <c r="NAI97" s="401"/>
      <c r="NAJ97" s="401"/>
      <c r="NAK97" s="401"/>
      <c r="NAL97" s="401"/>
      <c r="NAM97" s="401"/>
      <c r="NAN97" s="401"/>
      <c r="NAO97" s="401"/>
      <c r="NAP97" s="401"/>
      <c r="NAQ97" s="401"/>
      <c r="NAR97" s="401"/>
      <c r="NAS97" s="401"/>
      <c r="NAT97" s="401"/>
      <c r="NAU97" s="401"/>
      <c r="NAV97" s="401"/>
      <c r="NAW97" s="401"/>
      <c r="NAX97" s="401"/>
      <c r="NAY97" s="401"/>
      <c r="NAZ97" s="401"/>
      <c r="NBA97" s="401"/>
      <c r="NBB97" s="401"/>
      <c r="NBC97" s="401"/>
      <c r="NBD97" s="401"/>
      <c r="NBE97" s="401"/>
      <c r="NBF97" s="401"/>
      <c r="NBG97" s="401"/>
      <c r="NBH97" s="401"/>
      <c r="NBI97" s="401"/>
      <c r="NBJ97" s="401"/>
      <c r="NBK97" s="401"/>
      <c r="NBL97" s="401"/>
      <c r="NBM97" s="401"/>
      <c r="NBN97" s="401"/>
      <c r="NBO97" s="401"/>
      <c r="NBP97" s="401"/>
      <c r="NBQ97" s="401"/>
      <c r="NBR97" s="401"/>
      <c r="NBS97" s="401"/>
      <c r="NBT97" s="401"/>
      <c r="NBU97" s="401"/>
      <c r="NBV97" s="401"/>
      <c r="NBW97" s="401"/>
      <c r="NBX97" s="401"/>
      <c r="NBY97" s="401"/>
      <c r="NBZ97" s="401"/>
      <c r="NCA97" s="401"/>
      <c r="NCB97" s="401"/>
      <c r="NCC97" s="401"/>
      <c r="NCD97" s="401"/>
      <c r="NCE97" s="401"/>
      <c r="NCF97" s="401"/>
      <c r="NCG97" s="401"/>
      <c r="NCH97" s="401"/>
      <c r="NCI97" s="401"/>
      <c r="NCJ97" s="401"/>
      <c r="NCK97" s="401"/>
      <c r="NCL97" s="401"/>
      <c r="NCM97" s="401"/>
      <c r="NCN97" s="401"/>
      <c r="NCO97" s="401"/>
      <c r="NCP97" s="401"/>
      <c r="NCQ97" s="401"/>
      <c r="NCR97" s="401"/>
      <c r="NCS97" s="401"/>
      <c r="NCT97" s="401"/>
      <c r="NCU97" s="401"/>
      <c r="NCV97" s="401"/>
      <c r="NCW97" s="401"/>
      <c r="NCX97" s="401"/>
      <c r="NCY97" s="401"/>
      <c r="NCZ97" s="401"/>
      <c r="NDA97" s="401"/>
      <c r="NDB97" s="401"/>
      <c r="NDC97" s="401"/>
      <c r="NDD97" s="401"/>
      <c r="NDE97" s="401"/>
      <c r="NDF97" s="401"/>
      <c r="NDG97" s="401"/>
      <c r="NDH97" s="401"/>
      <c r="NDI97" s="401"/>
      <c r="NDJ97" s="401"/>
      <c r="NDK97" s="401"/>
      <c r="NDL97" s="401"/>
      <c r="NDM97" s="401"/>
      <c r="NDN97" s="401"/>
      <c r="NDO97" s="401"/>
      <c r="NDP97" s="401"/>
      <c r="NDQ97" s="401"/>
      <c r="NDR97" s="401"/>
      <c r="NDS97" s="401"/>
      <c r="NDT97" s="401"/>
      <c r="NDU97" s="401"/>
      <c r="NDV97" s="401"/>
      <c r="NDW97" s="401"/>
      <c r="NDX97" s="401"/>
      <c r="NDY97" s="401"/>
      <c r="NDZ97" s="401"/>
      <c r="NEA97" s="401"/>
      <c r="NEB97" s="401"/>
      <c r="NEC97" s="401"/>
      <c r="NED97" s="401"/>
      <c r="NEE97" s="401"/>
      <c r="NEF97" s="401"/>
      <c r="NEG97" s="401"/>
      <c r="NEH97" s="401"/>
      <c r="NEI97" s="401"/>
      <c r="NEJ97" s="401"/>
      <c r="NEK97" s="401"/>
      <c r="NEL97" s="401"/>
      <c r="NEM97" s="401"/>
      <c r="NEN97" s="401"/>
      <c r="NEO97" s="401"/>
      <c r="NEP97" s="401"/>
      <c r="NEQ97" s="401"/>
      <c r="NER97" s="401"/>
      <c r="NES97" s="401"/>
      <c r="NET97" s="401"/>
      <c r="NEU97" s="401"/>
      <c r="NEV97" s="401"/>
      <c r="NEW97" s="401"/>
      <c r="NEX97" s="401"/>
      <c r="NEY97" s="401"/>
      <c r="NEZ97" s="401"/>
      <c r="NFA97" s="401"/>
      <c r="NFB97" s="401"/>
      <c r="NFC97" s="401"/>
      <c r="NFD97" s="401"/>
      <c r="NFE97" s="401"/>
      <c r="NFF97" s="401"/>
      <c r="NFG97" s="401"/>
      <c r="NFH97" s="401"/>
      <c r="NFI97" s="401"/>
      <c r="NFJ97" s="401"/>
      <c r="NFK97" s="401"/>
      <c r="NFL97" s="401"/>
      <c r="NFM97" s="401"/>
      <c r="NFN97" s="401"/>
      <c r="NFO97" s="401"/>
      <c r="NFP97" s="401"/>
      <c r="NFQ97" s="401"/>
      <c r="NFR97" s="401"/>
      <c r="NFS97" s="401"/>
      <c r="NFT97" s="401"/>
      <c r="NFU97" s="401"/>
      <c r="NFV97" s="401"/>
      <c r="NFW97" s="401"/>
      <c r="NFX97" s="401"/>
      <c r="NFY97" s="401"/>
      <c r="NFZ97" s="401"/>
      <c r="NGA97" s="401"/>
      <c r="NGB97" s="401"/>
      <c r="NGC97" s="401"/>
      <c r="NGD97" s="401"/>
      <c r="NGE97" s="401"/>
      <c r="NGF97" s="401"/>
      <c r="NGG97" s="401"/>
      <c r="NGH97" s="401"/>
      <c r="NGI97" s="401"/>
      <c r="NGJ97" s="401"/>
      <c r="NGK97" s="401"/>
      <c r="NGL97" s="401"/>
      <c r="NGM97" s="401"/>
      <c r="NGN97" s="401"/>
      <c r="NGO97" s="401"/>
      <c r="NGP97" s="401"/>
      <c r="NGQ97" s="401"/>
      <c r="NGR97" s="401"/>
      <c r="NGS97" s="401"/>
      <c r="NGT97" s="401"/>
      <c r="NGU97" s="401"/>
      <c r="NGV97" s="401"/>
      <c r="NGW97" s="401"/>
      <c r="NGX97" s="401"/>
      <c r="NGY97" s="401"/>
      <c r="NGZ97" s="401"/>
      <c r="NHA97" s="401"/>
      <c r="NHB97" s="401"/>
      <c r="NHC97" s="401"/>
      <c r="NHD97" s="401"/>
      <c r="NHE97" s="401"/>
      <c r="NHF97" s="401"/>
      <c r="NHG97" s="401"/>
      <c r="NHH97" s="401"/>
      <c r="NHI97" s="401"/>
      <c r="NHJ97" s="401"/>
      <c r="NHK97" s="401"/>
      <c r="NHL97" s="401"/>
      <c r="NHM97" s="401"/>
      <c r="NHN97" s="401"/>
      <c r="NHO97" s="401"/>
      <c r="NHP97" s="401"/>
      <c r="NHQ97" s="401"/>
      <c r="NHR97" s="401"/>
      <c r="NHS97" s="401"/>
      <c r="NHT97" s="401"/>
      <c r="NHU97" s="401"/>
      <c r="NHV97" s="401"/>
      <c r="NHW97" s="401"/>
      <c r="NHX97" s="401"/>
      <c r="NHY97" s="401"/>
      <c r="NHZ97" s="401"/>
      <c r="NIA97" s="401"/>
      <c r="NIB97" s="401"/>
      <c r="NIC97" s="401"/>
      <c r="NID97" s="401"/>
      <c r="NIE97" s="401"/>
      <c r="NIF97" s="401"/>
      <c r="NIG97" s="401"/>
      <c r="NIH97" s="401"/>
      <c r="NII97" s="401"/>
      <c r="NIJ97" s="401"/>
      <c r="NIK97" s="401"/>
      <c r="NIL97" s="401"/>
      <c r="NIM97" s="401"/>
      <c r="NIN97" s="401"/>
      <c r="NIO97" s="401"/>
      <c r="NIP97" s="401"/>
      <c r="NIQ97" s="401"/>
      <c r="NIR97" s="401"/>
      <c r="NIS97" s="401"/>
      <c r="NIT97" s="401"/>
      <c r="NIU97" s="401"/>
      <c r="NIV97" s="401"/>
      <c r="NIW97" s="401"/>
      <c r="NIX97" s="401"/>
      <c r="NIY97" s="401"/>
      <c r="NIZ97" s="401"/>
      <c r="NJA97" s="401"/>
      <c r="NJB97" s="401"/>
      <c r="NJC97" s="401"/>
      <c r="NJD97" s="401"/>
      <c r="NJE97" s="401"/>
      <c r="NJF97" s="401"/>
      <c r="NJG97" s="401"/>
      <c r="NJH97" s="401"/>
      <c r="NJI97" s="401"/>
      <c r="NJJ97" s="401"/>
      <c r="NJK97" s="401"/>
      <c r="NJL97" s="401"/>
      <c r="NJM97" s="401"/>
      <c r="NJN97" s="401"/>
      <c r="NJO97" s="401"/>
      <c r="NJP97" s="401"/>
      <c r="NJQ97" s="401"/>
      <c r="NJR97" s="401"/>
      <c r="NJS97" s="401"/>
      <c r="NJT97" s="401"/>
      <c r="NJU97" s="401"/>
      <c r="NJV97" s="401"/>
      <c r="NJW97" s="401"/>
      <c r="NJX97" s="401"/>
      <c r="NJY97" s="401"/>
      <c r="NJZ97" s="401"/>
      <c r="NKA97" s="401"/>
      <c r="NKB97" s="401"/>
      <c r="NKC97" s="401"/>
      <c r="NKD97" s="401"/>
      <c r="NKE97" s="401"/>
      <c r="NKF97" s="401"/>
      <c r="NKG97" s="401"/>
      <c r="NKH97" s="401"/>
      <c r="NKI97" s="401"/>
      <c r="NKJ97" s="401"/>
      <c r="NKK97" s="401"/>
      <c r="NKL97" s="401"/>
      <c r="NKM97" s="401"/>
      <c r="NKN97" s="401"/>
      <c r="NKO97" s="401"/>
      <c r="NKP97" s="401"/>
      <c r="NKQ97" s="401"/>
      <c r="NKR97" s="401"/>
      <c r="NKS97" s="401"/>
      <c r="NKT97" s="401"/>
      <c r="NKU97" s="401"/>
      <c r="NKV97" s="401"/>
      <c r="NKW97" s="401"/>
      <c r="NKX97" s="401"/>
      <c r="NKY97" s="401"/>
      <c r="NKZ97" s="401"/>
      <c r="NLA97" s="401"/>
      <c r="NLB97" s="401"/>
      <c r="NLC97" s="401"/>
      <c r="NLD97" s="401"/>
      <c r="NLE97" s="401"/>
      <c r="NLF97" s="401"/>
      <c r="NLG97" s="401"/>
      <c r="NLH97" s="401"/>
      <c r="NLI97" s="401"/>
      <c r="NLJ97" s="401"/>
      <c r="NLK97" s="401"/>
      <c r="NLL97" s="401"/>
      <c r="NLM97" s="401"/>
      <c r="NLN97" s="401"/>
      <c r="NLO97" s="401"/>
      <c r="NLP97" s="401"/>
      <c r="NLQ97" s="401"/>
      <c r="NLR97" s="401"/>
      <c r="NLS97" s="401"/>
      <c r="NLT97" s="401"/>
      <c r="NLU97" s="401"/>
      <c r="NLV97" s="401"/>
      <c r="NLW97" s="401"/>
      <c r="NLX97" s="401"/>
      <c r="NLY97" s="401"/>
      <c r="NLZ97" s="401"/>
      <c r="NMA97" s="401"/>
      <c r="NMB97" s="401"/>
      <c r="NMC97" s="401"/>
      <c r="NMD97" s="401"/>
      <c r="NME97" s="401"/>
      <c r="NMF97" s="401"/>
      <c r="NMG97" s="401"/>
      <c r="NMH97" s="401"/>
      <c r="NMI97" s="401"/>
      <c r="NMJ97" s="401"/>
      <c r="NMK97" s="401"/>
      <c r="NML97" s="401"/>
      <c r="NMM97" s="401"/>
      <c r="NMN97" s="401"/>
      <c r="NMO97" s="401"/>
      <c r="NMP97" s="401"/>
      <c r="NMQ97" s="401"/>
      <c r="NMR97" s="401"/>
      <c r="NMS97" s="401"/>
      <c r="NMT97" s="401"/>
      <c r="NMU97" s="401"/>
      <c r="NMV97" s="401"/>
      <c r="NMW97" s="401"/>
      <c r="NMX97" s="401"/>
      <c r="NMY97" s="401"/>
      <c r="NMZ97" s="401"/>
      <c r="NNA97" s="401"/>
      <c r="NNB97" s="401"/>
      <c r="NNC97" s="401"/>
      <c r="NND97" s="401"/>
      <c r="NNE97" s="401"/>
      <c r="NNF97" s="401"/>
      <c r="NNG97" s="401"/>
      <c r="NNH97" s="401"/>
      <c r="NNI97" s="401"/>
      <c r="NNJ97" s="401"/>
      <c r="NNK97" s="401"/>
      <c r="NNL97" s="401"/>
      <c r="NNM97" s="401"/>
      <c r="NNN97" s="401"/>
      <c r="NNO97" s="401"/>
      <c r="NNP97" s="401"/>
      <c r="NNQ97" s="401"/>
      <c r="NNR97" s="401"/>
      <c r="NNS97" s="401"/>
      <c r="NNT97" s="401"/>
      <c r="NNU97" s="401"/>
      <c r="NNV97" s="401"/>
      <c r="NNW97" s="401"/>
      <c r="NNX97" s="401"/>
      <c r="NNY97" s="401"/>
      <c r="NNZ97" s="401"/>
      <c r="NOA97" s="401"/>
      <c r="NOB97" s="401"/>
      <c r="NOC97" s="401"/>
      <c r="NOD97" s="401"/>
      <c r="NOE97" s="401"/>
      <c r="NOF97" s="401"/>
      <c r="NOG97" s="401"/>
      <c r="NOH97" s="401"/>
      <c r="NOI97" s="401"/>
      <c r="NOJ97" s="401"/>
      <c r="NOK97" s="401"/>
      <c r="NOL97" s="401"/>
      <c r="NOM97" s="401"/>
      <c r="NON97" s="401"/>
      <c r="NOO97" s="401"/>
      <c r="NOP97" s="401"/>
      <c r="NOQ97" s="401"/>
      <c r="NOR97" s="401"/>
      <c r="NOS97" s="401"/>
      <c r="NOT97" s="401"/>
      <c r="NOU97" s="401"/>
      <c r="NOV97" s="401"/>
      <c r="NOW97" s="401"/>
      <c r="NOX97" s="401"/>
      <c r="NOY97" s="401"/>
      <c r="NOZ97" s="401"/>
      <c r="NPA97" s="401"/>
      <c r="NPB97" s="401"/>
      <c r="NPC97" s="401"/>
      <c r="NPD97" s="401"/>
      <c r="NPE97" s="401"/>
      <c r="NPF97" s="401"/>
      <c r="NPG97" s="401"/>
      <c r="NPH97" s="401"/>
      <c r="NPI97" s="401"/>
      <c r="NPJ97" s="401"/>
      <c r="NPK97" s="401"/>
      <c r="NPL97" s="401"/>
      <c r="NPM97" s="401"/>
      <c r="NPN97" s="401"/>
      <c r="NPO97" s="401"/>
      <c r="NPP97" s="401"/>
      <c r="NPQ97" s="401"/>
      <c r="NPR97" s="401"/>
      <c r="NPS97" s="401"/>
      <c r="NPT97" s="401"/>
      <c r="NPU97" s="401"/>
      <c r="NPV97" s="401"/>
      <c r="NPW97" s="401"/>
      <c r="NPX97" s="401"/>
      <c r="NPY97" s="401"/>
      <c r="NPZ97" s="401"/>
      <c r="NQA97" s="401"/>
      <c r="NQB97" s="401"/>
      <c r="NQC97" s="401"/>
      <c r="NQD97" s="401"/>
      <c r="NQE97" s="401"/>
      <c r="NQF97" s="401"/>
      <c r="NQG97" s="401"/>
      <c r="NQH97" s="401"/>
      <c r="NQI97" s="401"/>
      <c r="NQJ97" s="401"/>
      <c r="NQK97" s="401"/>
      <c r="NQL97" s="401"/>
      <c r="NQM97" s="401"/>
      <c r="NQN97" s="401"/>
      <c r="NQO97" s="401"/>
      <c r="NQP97" s="401"/>
      <c r="NQQ97" s="401"/>
      <c r="NQR97" s="401"/>
      <c r="NQS97" s="401"/>
      <c r="NQT97" s="401"/>
      <c r="NQU97" s="401"/>
      <c r="NQV97" s="401"/>
      <c r="NQW97" s="401"/>
      <c r="NQX97" s="401"/>
      <c r="NQY97" s="401"/>
      <c r="NQZ97" s="401"/>
      <c r="NRA97" s="401"/>
      <c r="NRB97" s="401"/>
      <c r="NRC97" s="401"/>
      <c r="NRD97" s="401"/>
      <c r="NRE97" s="401"/>
      <c r="NRF97" s="401"/>
      <c r="NRG97" s="401"/>
      <c r="NRH97" s="401"/>
      <c r="NRI97" s="401"/>
      <c r="NRJ97" s="401"/>
      <c r="NRK97" s="401"/>
      <c r="NRL97" s="401"/>
      <c r="NRM97" s="401"/>
      <c r="NRN97" s="401"/>
      <c r="NRO97" s="401"/>
      <c r="NRP97" s="401"/>
      <c r="NRQ97" s="401"/>
      <c r="NRR97" s="401"/>
      <c r="NRS97" s="401"/>
      <c r="NRT97" s="401"/>
      <c r="NRU97" s="401"/>
      <c r="NRV97" s="401"/>
      <c r="NRW97" s="401"/>
      <c r="NRX97" s="401"/>
      <c r="NRY97" s="401"/>
      <c r="NRZ97" s="401"/>
      <c r="NSA97" s="401"/>
      <c r="NSB97" s="401"/>
      <c r="NSC97" s="401"/>
      <c r="NSD97" s="401"/>
      <c r="NSE97" s="401"/>
      <c r="NSF97" s="401"/>
      <c r="NSG97" s="401"/>
      <c r="NSH97" s="401"/>
      <c r="NSI97" s="401"/>
      <c r="NSJ97" s="401"/>
      <c r="NSK97" s="401"/>
      <c r="NSL97" s="401"/>
      <c r="NSM97" s="401"/>
      <c r="NSN97" s="401"/>
      <c r="NSO97" s="401"/>
      <c r="NSP97" s="401"/>
      <c r="NSQ97" s="401"/>
      <c r="NSR97" s="401"/>
      <c r="NSS97" s="401"/>
      <c r="NST97" s="401"/>
      <c r="NSU97" s="401"/>
      <c r="NSV97" s="401"/>
      <c r="NSW97" s="401"/>
      <c r="NSX97" s="401"/>
      <c r="NSY97" s="401"/>
      <c r="NSZ97" s="401"/>
      <c r="NTA97" s="401"/>
      <c r="NTB97" s="401"/>
      <c r="NTC97" s="401"/>
      <c r="NTD97" s="401"/>
      <c r="NTE97" s="401"/>
      <c r="NTF97" s="401"/>
      <c r="NTG97" s="401"/>
      <c r="NTH97" s="401"/>
      <c r="NTI97" s="401"/>
      <c r="NTJ97" s="401"/>
      <c r="NTK97" s="401"/>
      <c r="NTL97" s="401"/>
      <c r="NTM97" s="401"/>
      <c r="NTN97" s="401"/>
      <c r="NTO97" s="401"/>
      <c r="NTP97" s="401"/>
      <c r="NTQ97" s="401"/>
      <c r="NTR97" s="401"/>
      <c r="NTS97" s="401"/>
      <c r="NTT97" s="401"/>
      <c r="NTU97" s="401"/>
      <c r="NTV97" s="401"/>
      <c r="NTW97" s="401"/>
      <c r="NTX97" s="401"/>
      <c r="NTY97" s="401"/>
      <c r="NTZ97" s="401"/>
      <c r="NUA97" s="401"/>
      <c r="NUB97" s="401"/>
      <c r="NUC97" s="401"/>
      <c r="NUD97" s="401"/>
      <c r="NUE97" s="401"/>
      <c r="NUF97" s="401"/>
      <c r="NUG97" s="401"/>
      <c r="NUH97" s="401"/>
      <c r="NUI97" s="401"/>
      <c r="NUJ97" s="401"/>
      <c r="NUK97" s="401"/>
      <c r="NUL97" s="401"/>
      <c r="NUM97" s="401"/>
      <c r="NUN97" s="401"/>
      <c r="NUO97" s="401"/>
      <c r="NUP97" s="401"/>
      <c r="NUQ97" s="401"/>
      <c r="NUR97" s="401"/>
      <c r="NUS97" s="401"/>
      <c r="NUT97" s="401"/>
      <c r="NUU97" s="401"/>
      <c r="NUV97" s="401"/>
      <c r="NUW97" s="401"/>
      <c r="NUX97" s="401"/>
      <c r="NUY97" s="401"/>
      <c r="NUZ97" s="401"/>
      <c r="NVA97" s="401"/>
      <c r="NVB97" s="401"/>
      <c r="NVC97" s="401"/>
      <c r="NVD97" s="401"/>
      <c r="NVE97" s="401"/>
      <c r="NVF97" s="401"/>
      <c r="NVG97" s="401"/>
      <c r="NVH97" s="401"/>
      <c r="NVI97" s="401"/>
      <c r="NVJ97" s="401"/>
      <c r="NVK97" s="401"/>
      <c r="NVL97" s="401"/>
      <c r="NVM97" s="401"/>
      <c r="NVN97" s="401"/>
      <c r="NVO97" s="401"/>
      <c r="NVP97" s="401"/>
      <c r="NVQ97" s="401"/>
      <c r="NVR97" s="401"/>
      <c r="NVS97" s="401"/>
      <c r="NVT97" s="401"/>
      <c r="NVU97" s="401"/>
      <c r="NVV97" s="401"/>
      <c r="NVW97" s="401"/>
      <c r="NVX97" s="401"/>
      <c r="NVY97" s="401"/>
      <c r="NVZ97" s="401"/>
      <c r="NWA97" s="401"/>
      <c r="NWB97" s="401"/>
      <c r="NWC97" s="401"/>
      <c r="NWD97" s="401"/>
      <c r="NWE97" s="401"/>
      <c r="NWF97" s="401"/>
      <c r="NWG97" s="401"/>
      <c r="NWH97" s="401"/>
      <c r="NWI97" s="401"/>
      <c r="NWJ97" s="401"/>
      <c r="NWK97" s="401"/>
      <c r="NWL97" s="401"/>
      <c r="NWM97" s="401"/>
      <c r="NWN97" s="401"/>
      <c r="NWO97" s="401"/>
      <c r="NWP97" s="401"/>
      <c r="NWQ97" s="401"/>
      <c r="NWR97" s="401"/>
      <c r="NWS97" s="401"/>
      <c r="NWT97" s="401"/>
      <c r="NWU97" s="401"/>
      <c r="NWV97" s="401"/>
      <c r="NWW97" s="401"/>
      <c r="NWX97" s="401"/>
      <c r="NWY97" s="401"/>
      <c r="NWZ97" s="401"/>
      <c r="NXA97" s="401"/>
      <c r="NXB97" s="401"/>
      <c r="NXC97" s="401"/>
      <c r="NXD97" s="401"/>
      <c r="NXE97" s="401"/>
      <c r="NXF97" s="401"/>
      <c r="NXG97" s="401"/>
      <c r="NXH97" s="401"/>
      <c r="NXI97" s="401"/>
      <c r="NXJ97" s="401"/>
      <c r="NXK97" s="401"/>
      <c r="NXL97" s="401"/>
      <c r="NXM97" s="401"/>
      <c r="NXN97" s="401"/>
      <c r="NXO97" s="401"/>
      <c r="NXP97" s="401"/>
      <c r="NXQ97" s="401"/>
      <c r="NXR97" s="401"/>
      <c r="NXS97" s="401"/>
      <c r="NXT97" s="401"/>
      <c r="NXU97" s="401"/>
      <c r="NXV97" s="401"/>
      <c r="NXW97" s="401"/>
      <c r="NXX97" s="401"/>
      <c r="NXY97" s="401"/>
      <c r="NXZ97" s="401"/>
      <c r="NYA97" s="401"/>
      <c r="NYB97" s="401"/>
      <c r="NYC97" s="401"/>
      <c r="NYD97" s="401"/>
      <c r="NYE97" s="401"/>
      <c r="NYF97" s="401"/>
      <c r="NYG97" s="401"/>
      <c r="NYH97" s="401"/>
      <c r="NYI97" s="401"/>
      <c r="NYJ97" s="401"/>
      <c r="NYK97" s="401"/>
      <c r="NYL97" s="401"/>
      <c r="NYM97" s="401"/>
      <c r="NYN97" s="401"/>
      <c r="NYO97" s="401"/>
      <c r="NYP97" s="401"/>
      <c r="NYQ97" s="401"/>
      <c r="NYR97" s="401"/>
      <c r="NYS97" s="401"/>
      <c r="NYT97" s="401"/>
      <c r="NYU97" s="401"/>
      <c r="NYV97" s="401"/>
      <c r="NYW97" s="401"/>
      <c r="NYX97" s="401"/>
      <c r="NYY97" s="401"/>
      <c r="NYZ97" s="401"/>
      <c r="NZA97" s="401"/>
      <c r="NZB97" s="401"/>
      <c r="NZC97" s="401"/>
      <c r="NZD97" s="401"/>
      <c r="NZE97" s="401"/>
      <c r="NZF97" s="401"/>
      <c r="NZG97" s="401"/>
      <c r="NZH97" s="401"/>
      <c r="NZI97" s="401"/>
      <c r="NZJ97" s="401"/>
      <c r="NZK97" s="401"/>
      <c r="NZL97" s="401"/>
      <c r="NZM97" s="401"/>
      <c r="NZN97" s="401"/>
      <c r="NZO97" s="401"/>
      <c r="NZP97" s="401"/>
      <c r="NZQ97" s="401"/>
      <c r="NZR97" s="401"/>
      <c r="NZS97" s="401"/>
      <c r="NZT97" s="401"/>
      <c r="NZU97" s="401"/>
      <c r="NZV97" s="401"/>
      <c r="NZW97" s="401"/>
      <c r="NZX97" s="401"/>
      <c r="NZY97" s="401"/>
      <c r="NZZ97" s="401"/>
      <c r="OAA97" s="401"/>
      <c r="OAB97" s="401"/>
      <c r="OAC97" s="401"/>
      <c r="OAD97" s="401"/>
      <c r="OAE97" s="401"/>
      <c r="OAF97" s="401"/>
      <c r="OAG97" s="401"/>
      <c r="OAH97" s="401"/>
      <c r="OAI97" s="401"/>
      <c r="OAJ97" s="401"/>
      <c r="OAK97" s="401"/>
      <c r="OAL97" s="401"/>
      <c r="OAM97" s="401"/>
      <c r="OAN97" s="401"/>
      <c r="OAO97" s="401"/>
      <c r="OAP97" s="401"/>
      <c r="OAQ97" s="401"/>
      <c r="OAR97" s="401"/>
      <c r="OAS97" s="401"/>
      <c r="OAT97" s="401"/>
      <c r="OAU97" s="401"/>
      <c r="OAV97" s="401"/>
      <c r="OAW97" s="401"/>
      <c r="OAX97" s="401"/>
      <c r="OAY97" s="401"/>
      <c r="OAZ97" s="401"/>
      <c r="OBA97" s="401"/>
      <c r="OBB97" s="401"/>
      <c r="OBC97" s="401"/>
      <c r="OBD97" s="401"/>
      <c r="OBE97" s="401"/>
      <c r="OBF97" s="401"/>
      <c r="OBG97" s="401"/>
      <c r="OBH97" s="401"/>
      <c r="OBI97" s="401"/>
      <c r="OBJ97" s="401"/>
      <c r="OBK97" s="401"/>
      <c r="OBL97" s="401"/>
      <c r="OBM97" s="401"/>
      <c r="OBN97" s="401"/>
      <c r="OBO97" s="401"/>
      <c r="OBP97" s="401"/>
      <c r="OBQ97" s="401"/>
      <c r="OBR97" s="401"/>
      <c r="OBS97" s="401"/>
      <c r="OBT97" s="401"/>
      <c r="OBU97" s="401"/>
      <c r="OBV97" s="401"/>
      <c r="OBW97" s="401"/>
      <c r="OBX97" s="401"/>
      <c r="OBY97" s="401"/>
      <c r="OBZ97" s="401"/>
      <c r="OCA97" s="401"/>
      <c r="OCB97" s="401"/>
      <c r="OCC97" s="401"/>
      <c r="OCD97" s="401"/>
      <c r="OCE97" s="401"/>
      <c r="OCF97" s="401"/>
      <c r="OCG97" s="401"/>
      <c r="OCH97" s="401"/>
      <c r="OCI97" s="401"/>
      <c r="OCJ97" s="401"/>
      <c r="OCK97" s="401"/>
      <c r="OCL97" s="401"/>
      <c r="OCM97" s="401"/>
      <c r="OCN97" s="401"/>
      <c r="OCO97" s="401"/>
      <c r="OCP97" s="401"/>
      <c r="OCQ97" s="401"/>
      <c r="OCR97" s="401"/>
      <c r="OCS97" s="401"/>
      <c r="OCT97" s="401"/>
      <c r="OCU97" s="401"/>
      <c r="OCV97" s="401"/>
      <c r="OCW97" s="401"/>
      <c r="OCX97" s="401"/>
      <c r="OCY97" s="401"/>
      <c r="OCZ97" s="401"/>
      <c r="ODA97" s="401"/>
      <c r="ODB97" s="401"/>
      <c r="ODC97" s="401"/>
      <c r="ODD97" s="401"/>
      <c r="ODE97" s="401"/>
      <c r="ODF97" s="401"/>
      <c r="ODG97" s="401"/>
      <c r="ODH97" s="401"/>
      <c r="ODI97" s="401"/>
      <c r="ODJ97" s="401"/>
      <c r="ODK97" s="401"/>
      <c r="ODL97" s="401"/>
      <c r="ODM97" s="401"/>
      <c r="ODN97" s="401"/>
      <c r="ODO97" s="401"/>
      <c r="ODP97" s="401"/>
      <c r="ODQ97" s="401"/>
      <c r="ODR97" s="401"/>
      <c r="ODS97" s="401"/>
      <c r="ODT97" s="401"/>
      <c r="ODU97" s="401"/>
      <c r="ODV97" s="401"/>
      <c r="ODW97" s="401"/>
      <c r="ODX97" s="401"/>
      <c r="ODY97" s="401"/>
      <c r="ODZ97" s="401"/>
      <c r="OEA97" s="401"/>
      <c r="OEB97" s="401"/>
      <c r="OEC97" s="401"/>
      <c r="OED97" s="401"/>
      <c r="OEE97" s="401"/>
      <c r="OEF97" s="401"/>
      <c r="OEG97" s="401"/>
      <c r="OEH97" s="401"/>
      <c r="OEI97" s="401"/>
      <c r="OEJ97" s="401"/>
      <c r="OEK97" s="401"/>
      <c r="OEL97" s="401"/>
      <c r="OEM97" s="401"/>
      <c r="OEN97" s="401"/>
      <c r="OEO97" s="401"/>
      <c r="OEP97" s="401"/>
      <c r="OEQ97" s="401"/>
      <c r="OER97" s="401"/>
      <c r="OES97" s="401"/>
      <c r="OET97" s="401"/>
      <c r="OEU97" s="401"/>
      <c r="OEV97" s="401"/>
      <c r="OEW97" s="401"/>
      <c r="OEX97" s="401"/>
      <c r="OEY97" s="401"/>
      <c r="OEZ97" s="401"/>
      <c r="OFA97" s="401"/>
      <c r="OFB97" s="401"/>
      <c r="OFC97" s="401"/>
      <c r="OFD97" s="401"/>
      <c r="OFE97" s="401"/>
      <c r="OFF97" s="401"/>
      <c r="OFG97" s="401"/>
      <c r="OFH97" s="401"/>
      <c r="OFI97" s="401"/>
      <c r="OFJ97" s="401"/>
      <c r="OFK97" s="401"/>
      <c r="OFL97" s="401"/>
      <c r="OFM97" s="401"/>
      <c r="OFN97" s="401"/>
      <c r="OFO97" s="401"/>
      <c r="OFP97" s="401"/>
      <c r="OFQ97" s="401"/>
      <c r="OFR97" s="401"/>
      <c r="OFS97" s="401"/>
      <c r="OFT97" s="401"/>
      <c r="OFU97" s="401"/>
      <c r="OFV97" s="401"/>
      <c r="OFW97" s="401"/>
      <c r="OFX97" s="401"/>
      <c r="OFY97" s="401"/>
      <c r="OFZ97" s="401"/>
      <c r="OGA97" s="401"/>
      <c r="OGB97" s="401"/>
      <c r="OGC97" s="401"/>
      <c r="OGD97" s="401"/>
      <c r="OGE97" s="401"/>
      <c r="OGF97" s="401"/>
      <c r="OGG97" s="401"/>
      <c r="OGH97" s="401"/>
      <c r="OGI97" s="401"/>
      <c r="OGJ97" s="401"/>
      <c r="OGK97" s="401"/>
      <c r="OGL97" s="401"/>
      <c r="OGM97" s="401"/>
      <c r="OGN97" s="401"/>
      <c r="OGO97" s="401"/>
      <c r="OGP97" s="401"/>
      <c r="OGQ97" s="401"/>
      <c r="OGR97" s="401"/>
      <c r="OGS97" s="401"/>
      <c r="OGT97" s="401"/>
      <c r="OGU97" s="401"/>
      <c r="OGV97" s="401"/>
      <c r="OGW97" s="401"/>
      <c r="OGX97" s="401"/>
      <c r="OGY97" s="401"/>
      <c r="OGZ97" s="401"/>
      <c r="OHA97" s="401"/>
      <c r="OHB97" s="401"/>
      <c r="OHC97" s="401"/>
      <c r="OHD97" s="401"/>
      <c r="OHE97" s="401"/>
      <c r="OHF97" s="401"/>
      <c r="OHG97" s="401"/>
      <c r="OHH97" s="401"/>
      <c r="OHI97" s="401"/>
      <c r="OHJ97" s="401"/>
      <c r="OHK97" s="401"/>
      <c r="OHL97" s="401"/>
      <c r="OHM97" s="401"/>
      <c r="OHN97" s="401"/>
      <c r="OHO97" s="401"/>
      <c r="OHP97" s="401"/>
      <c r="OHQ97" s="401"/>
      <c r="OHR97" s="401"/>
      <c r="OHS97" s="401"/>
      <c r="OHT97" s="401"/>
      <c r="OHU97" s="401"/>
      <c r="OHV97" s="401"/>
      <c r="OHW97" s="401"/>
      <c r="OHX97" s="401"/>
      <c r="OHY97" s="401"/>
      <c r="OHZ97" s="401"/>
      <c r="OIA97" s="401"/>
      <c r="OIB97" s="401"/>
      <c r="OIC97" s="401"/>
      <c r="OID97" s="401"/>
      <c r="OIE97" s="401"/>
      <c r="OIF97" s="401"/>
      <c r="OIG97" s="401"/>
      <c r="OIH97" s="401"/>
      <c r="OII97" s="401"/>
      <c r="OIJ97" s="401"/>
      <c r="OIK97" s="401"/>
      <c r="OIL97" s="401"/>
      <c r="OIM97" s="401"/>
      <c r="OIN97" s="401"/>
      <c r="OIO97" s="401"/>
      <c r="OIP97" s="401"/>
      <c r="OIQ97" s="401"/>
      <c r="OIR97" s="401"/>
      <c r="OIS97" s="401"/>
      <c r="OIT97" s="401"/>
      <c r="OIU97" s="401"/>
      <c r="OIV97" s="401"/>
      <c r="OIW97" s="401"/>
      <c r="OIX97" s="401"/>
      <c r="OIY97" s="401"/>
      <c r="OIZ97" s="401"/>
      <c r="OJA97" s="401"/>
      <c r="OJB97" s="401"/>
      <c r="OJC97" s="401"/>
      <c r="OJD97" s="401"/>
      <c r="OJE97" s="401"/>
      <c r="OJF97" s="401"/>
      <c r="OJG97" s="401"/>
      <c r="OJH97" s="401"/>
      <c r="OJI97" s="401"/>
      <c r="OJJ97" s="401"/>
      <c r="OJK97" s="401"/>
      <c r="OJL97" s="401"/>
      <c r="OJM97" s="401"/>
      <c r="OJN97" s="401"/>
      <c r="OJO97" s="401"/>
      <c r="OJP97" s="401"/>
      <c r="OJQ97" s="401"/>
      <c r="OJR97" s="401"/>
      <c r="OJS97" s="401"/>
      <c r="OJT97" s="401"/>
      <c r="OJU97" s="401"/>
      <c r="OJV97" s="401"/>
      <c r="OJW97" s="401"/>
      <c r="OJX97" s="401"/>
      <c r="OJY97" s="401"/>
      <c r="OJZ97" s="401"/>
      <c r="OKA97" s="401"/>
      <c r="OKB97" s="401"/>
      <c r="OKC97" s="401"/>
      <c r="OKD97" s="401"/>
      <c r="OKE97" s="401"/>
      <c r="OKF97" s="401"/>
      <c r="OKG97" s="401"/>
      <c r="OKH97" s="401"/>
      <c r="OKI97" s="401"/>
      <c r="OKJ97" s="401"/>
      <c r="OKK97" s="401"/>
      <c r="OKL97" s="401"/>
      <c r="OKM97" s="401"/>
      <c r="OKN97" s="401"/>
      <c r="OKO97" s="401"/>
      <c r="OKP97" s="401"/>
      <c r="OKQ97" s="401"/>
      <c r="OKR97" s="401"/>
      <c r="OKS97" s="401"/>
      <c r="OKT97" s="401"/>
      <c r="OKU97" s="401"/>
      <c r="OKV97" s="401"/>
      <c r="OKW97" s="401"/>
      <c r="OKX97" s="401"/>
      <c r="OKY97" s="401"/>
      <c r="OKZ97" s="401"/>
      <c r="OLA97" s="401"/>
      <c r="OLB97" s="401"/>
      <c r="OLC97" s="401"/>
      <c r="OLD97" s="401"/>
      <c r="OLE97" s="401"/>
      <c r="OLF97" s="401"/>
      <c r="OLG97" s="401"/>
      <c r="OLH97" s="401"/>
      <c r="OLI97" s="401"/>
      <c r="OLJ97" s="401"/>
      <c r="OLK97" s="401"/>
      <c r="OLL97" s="401"/>
      <c r="OLM97" s="401"/>
      <c r="OLN97" s="401"/>
      <c r="OLO97" s="401"/>
      <c r="OLP97" s="401"/>
      <c r="OLQ97" s="401"/>
      <c r="OLR97" s="401"/>
      <c r="OLS97" s="401"/>
      <c r="OLT97" s="401"/>
      <c r="OLU97" s="401"/>
      <c r="OLV97" s="401"/>
      <c r="OLW97" s="401"/>
      <c r="OLX97" s="401"/>
      <c r="OLY97" s="401"/>
      <c r="OLZ97" s="401"/>
      <c r="OMA97" s="401"/>
      <c r="OMB97" s="401"/>
      <c r="OMC97" s="401"/>
      <c r="OMD97" s="401"/>
      <c r="OME97" s="401"/>
      <c r="OMF97" s="401"/>
      <c r="OMG97" s="401"/>
      <c r="OMH97" s="401"/>
      <c r="OMI97" s="401"/>
      <c r="OMJ97" s="401"/>
      <c r="OMK97" s="401"/>
      <c r="OML97" s="401"/>
      <c r="OMM97" s="401"/>
      <c r="OMN97" s="401"/>
      <c r="OMO97" s="401"/>
      <c r="OMP97" s="401"/>
      <c r="OMQ97" s="401"/>
      <c r="OMR97" s="401"/>
      <c r="OMS97" s="401"/>
      <c r="OMT97" s="401"/>
      <c r="OMU97" s="401"/>
      <c r="OMV97" s="401"/>
      <c r="OMW97" s="401"/>
      <c r="OMX97" s="401"/>
      <c r="OMY97" s="401"/>
      <c r="OMZ97" s="401"/>
      <c r="ONA97" s="401"/>
      <c r="ONB97" s="401"/>
      <c r="ONC97" s="401"/>
      <c r="OND97" s="401"/>
      <c r="ONE97" s="401"/>
      <c r="ONF97" s="401"/>
      <c r="ONG97" s="401"/>
      <c r="ONH97" s="401"/>
      <c r="ONI97" s="401"/>
      <c r="ONJ97" s="401"/>
      <c r="ONK97" s="401"/>
      <c r="ONL97" s="401"/>
      <c r="ONM97" s="401"/>
      <c r="ONN97" s="401"/>
      <c r="ONO97" s="401"/>
      <c r="ONP97" s="401"/>
      <c r="ONQ97" s="401"/>
      <c r="ONR97" s="401"/>
      <c r="ONS97" s="401"/>
      <c r="ONT97" s="401"/>
      <c r="ONU97" s="401"/>
      <c r="ONV97" s="401"/>
      <c r="ONW97" s="401"/>
      <c r="ONX97" s="401"/>
      <c r="ONY97" s="401"/>
      <c r="ONZ97" s="401"/>
      <c r="OOA97" s="401"/>
      <c r="OOB97" s="401"/>
      <c r="OOC97" s="401"/>
      <c r="OOD97" s="401"/>
      <c r="OOE97" s="401"/>
      <c r="OOF97" s="401"/>
      <c r="OOG97" s="401"/>
      <c r="OOH97" s="401"/>
      <c r="OOI97" s="401"/>
      <c r="OOJ97" s="401"/>
      <c r="OOK97" s="401"/>
      <c r="OOL97" s="401"/>
      <c r="OOM97" s="401"/>
      <c r="OON97" s="401"/>
      <c r="OOO97" s="401"/>
      <c r="OOP97" s="401"/>
      <c r="OOQ97" s="401"/>
      <c r="OOR97" s="401"/>
      <c r="OOS97" s="401"/>
      <c r="OOT97" s="401"/>
      <c r="OOU97" s="401"/>
      <c r="OOV97" s="401"/>
      <c r="OOW97" s="401"/>
      <c r="OOX97" s="401"/>
      <c r="OOY97" s="401"/>
      <c r="OOZ97" s="401"/>
      <c r="OPA97" s="401"/>
      <c r="OPB97" s="401"/>
      <c r="OPC97" s="401"/>
      <c r="OPD97" s="401"/>
      <c r="OPE97" s="401"/>
      <c r="OPF97" s="401"/>
      <c r="OPG97" s="401"/>
      <c r="OPH97" s="401"/>
      <c r="OPI97" s="401"/>
      <c r="OPJ97" s="401"/>
      <c r="OPK97" s="401"/>
      <c r="OPL97" s="401"/>
      <c r="OPM97" s="401"/>
      <c r="OPN97" s="401"/>
      <c r="OPO97" s="401"/>
      <c r="OPP97" s="401"/>
      <c r="OPQ97" s="401"/>
      <c r="OPR97" s="401"/>
      <c r="OPS97" s="401"/>
      <c r="OPT97" s="401"/>
      <c r="OPU97" s="401"/>
      <c r="OPV97" s="401"/>
      <c r="OPW97" s="401"/>
      <c r="OPX97" s="401"/>
      <c r="OPY97" s="401"/>
      <c r="OPZ97" s="401"/>
      <c r="OQA97" s="401"/>
      <c r="OQB97" s="401"/>
      <c r="OQC97" s="401"/>
      <c r="OQD97" s="401"/>
      <c r="OQE97" s="401"/>
      <c r="OQF97" s="401"/>
      <c r="OQG97" s="401"/>
      <c r="OQH97" s="401"/>
      <c r="OQI97" s="401"/>
      <c r="OQJ97" s="401"/>
      <c r="OQK97" s="401"/>
      <c r="OQL97" s="401"/>
      <c r="OQM97" s="401"/>
      <c r="OQN97" s="401"/>
      <c r="OQO97" s="401"/>
      <c r="OQP97" s="401"/>
      <c r="OQQ97" s="401"/>
      <c r="OQR97" s="401"/>
      <c r="OQS97" s="401"/>
      <c r="OQT97" s="401"/>
      <c r="OQU97" s="401"/>
      <c r="OQV97" s="401"/>
      <c r="OQW97" s="401"/>
      <c r="OQX97" s="401"/>
      <c r="OQY97" s="401"/>
      <c r="OQZ97" s="401"/>
      <c r="ORA97" s="401"/>
      <c r="ORB97" s="401"/>
      <c r="ORC97" s="401"/>
      <c r="ORD97" s="401"/>
      <c r="ORE97" s="401"/>
      <c r="ORF97" s="401"/>
      <c r="ORG97" s="401"/>
      <c r="ORH97" s="401"/>
      <c r="ORI97" s="401"/>
      <c r="ORJ97" s="401"/>
      <c r="ORK97" s="401"/>
      <c r="ORL97" s="401"/>
      <c r="ORM97" s="401"/>
      <c r="ORN97" s="401"/>
      <c r="ORO97" s="401"/>
      <c r="ORP97" s="401"/>
      <c r="ORQ97" s="401"/>
      <c r="ORR97" s="401"/>
      <c r="ORS97" s="401"/>
      <c r="ORT97" s="401"/>
      <c r="ORU97" s="401"/>
      <c r="ORV97" s="401"/>
      <c r="ORW97" s="401"/>
      <c r="ORX97" s="401"/>
      <c r="ORY97" s="401"/>
      <c r="ORZ97" s="401"/>
      <c r="OSA97" s="401"/>
      <c r="OSB97" s="401"/>
      <c r="OSC97" s="401"/>
      <c r="OSD97" s="401"/>
      <c r="OSE97" s="401"/>
      <c r="OSF97" s="401"/>
      <c r="OSG97" s="401"/>
      <c r="OSH97" s="401"/>
      <c r="OSI97" s="401"/>
      <c r="OSJ97" s="401"/>
      <c r="OSK97" s="401"/>
      <c r="OSL97" s="401"/>
      <c r="OSM97" s="401"/>
      <c r="OSN97" s="401"/>
      <c r="OSO97" s="401"/>
      <c r="OSP97" s="401"/>
      <c r="OSQ97" s="401"/>
      <c r="OSR97" s="401"/>
      <c r="OSS97" s="401"/>
      <c r="OST97" s="401"/>
      <c r="OSU97" s="401"/>
      <c r="OSV97" s="401"/>
      <c r="OSW97" s="401"/>
      <c r="OSX97" s="401"/>
      <c r="OSY97" s="401"/>
      <c r="OSZ97" s="401"/>
      <c r="OTA97" s="401"/>
      <c r="OTB97" s="401"/>
      <c r="OTC97" s="401"/>
      <c r="OTD97" s="401"/>
      <c r="OTE97" s="401"/>
      <c r="OTF97" s="401"/>
      <c r="OTG97" s="401"/>
      <c r="OTH97" s="401"/>
      <c r="OTI97" s="401"/>
      <c r="OTJ97" s="401"/>
      <c r="OTK97" s="401"/>
      <c r="OTL97" s="401"/>
      <c r="OTM97" s="401"/>
      <c r="OTN97" s="401"/>
      <c r="OTO97" s="401"/>
      <c r="OTP97" s="401"/>
      <c r="OTQ97" s="401"/>
      <c r="OTR97" s="401"/>
      <c r="OTS97" s="401"/>
      <c r="OTT97" s="401"/>
      <c r="OTU97" s="401"/>
      <c r="OTV97" s="401"/>
      <c r="OTW97" s="401"/>
      <c r="OTX97" s="401"/>
      <c r="OTY97" s="401"/>
      <c r="OTZ97" s="401"/>
      <c r="OUA97" s="401"/>
      <c r="OUB97" s="401"/>
      <c r="OUC97" s="401"/>
      <c r="OUD97" s="401"/>
      <c r="OUE97" s="401"/>
      <c r="OUF97" s="401"/>
      <c r="OUG97" s="401"/>
      <c r="OUH97" s="401"/>
      <c r="OUI97" s="401"/>
      <c r="OUJ97" s="401"/>
      <c r="OUK97" s="401"/>
      <c r="OUL97" s="401"/>
      <c r="OUM97" s="401"/>
      <c r="OUN97" s="401"/>
      <c r="OUO97" s="401"/>
      <c r="OUP97" s="401"/>
      <c r="OUQ97" s="401"/>
      <c r="OUR97" s="401"/>
      <c r="OUS97" s="401"/>
      <c r="OUT97" s="401"/>
      <c r="OUU97" s="401"/>
      <c r="OUV97" s="401"/>
      <c r="OUW97" s="401"/>
      <c r="OUX97" s="401"/>
      <c r="OUY97" s="401"/>
      <c r="OUZ97" s="401"/>
      <c r="OVA97" s="401"/>
      <c r="OVB97" s="401"/>
      <c r="OVC97" s="401"/>
      <c r="OVD97" s="401"/>
      <c r="OVE97" s="401"/>
      <c r="OVF97" s="401"/>
      <c r="OVG97" s="401"/>
      <c r="OVH97" s="401"/>
      <c r="OVI97" s="401"/>
      <c r="OVJ97" s="401"/>
      <c r="OVK97" s="401"/>
      <c r="OVL97" s="401"/>
      <c r="OVM97" s="401"/>
      <c r="OVN97" s="401"/>
      <c r="OVO97" s="401"/>
      <c r="OVP97" s="401"/>
      <c r="OVQ97" s="401"/>
      <c r="OVR97" s="401"/>
      <c r="OVS97" s="401"/>
      <c r="OVT97" s="401"/>
      <c r="OVU97" s="401"/>
      <c r="OVV97" s="401"/>
      <c r="OVW97" s="401"/>
      <c r="OVX97" s="401"/>
      <c r="OVY97" s="401"/>
      <c r="OVZ97" s="401"/>
      <c r="OWA97" s="401"/>
      <c r="OWB97" s="401"/>
      <c r="OWC97" s="401"/>
      <c r="OWD97" s="401"/>
      <c r="OWE97" s="401"/>
      <c r="OWF97" s="401"/>
      <c r="OWG97" s="401"/>
      <c r="OWH97" s="401"/>
      <c r="OWI97" s="401"/>
      <c r="OWJ97" s="401"/>
      <c r="OWK97" s="401"/>
      <c r="OWL97" s="401"/>
      <c r="OWM97" s="401"/>
      <c r="OWN97" s="401"/>
      <c r="OWO97" s="401"/>
      <c r="OWP97" s="401"/>
      <c r="OWQ97" s="401"/>
      <c r="OWR97" s="401"/>
      <c r="OWS97" s="401"/>
      <c r="OWT97" s="401"/>
      <c r="OWU97" s="401"/>
      <c r="OWV97" s="401"/>
      <c r="OWW97" s="401"/>
      <c r="OWX97" s="401"/>
      <c r="OWY97" s="401"/>
      <c r="OWZ97" s="401"/>
      <c r="OXA97" s="401"/>
      <c r="OXB97" s="401"/>
      <c r="OXC97" s="401"/>
      <c r="OXD97" s="401"/>
      <c r="OXE97" s="401"/>
      <c r="OXF97" s="401"/>
      <c r="OXG97" s="401"/>
      <c r="OXH97" s="401"/>
      <c r="OXI97" s="401"/>
      <c r="OXJ97" s="401"/>
      <c r="OXK97" s="401"/>
      <c r="OXL97" s="401"/>
      <c r="OXM97" s="401"/>
      <c r="OXN97" s="401"/>
      <c r="OXO97" s="401"/>
      <c r="OXP97" s="401"/>
      <c r="OXQ97" s="401"/>
      <c r="OXR97" s="401"/>
      <c r="OXS97" s="401"/>
      <c r="OXT97" s="401"/>
      <c r="OXU97" s="401"/>
      <c r="OXV97" s="401"/>
      <c r="OXW97" s="401"/>
      <c r="OXX97" s="401"/>
      <c r="OXY97" s="401"/>
      <c r="OXZ97" s="401"/>
      <c r="OYA97" s="401"/>
      <c r="OYB97" s="401"/>
      <c r="OYC97" s="401"/>
      <c r="OYD97" s="401"/>
      <c r="OYE97" s="401"/>
      <c r="OYF97" s="401"/>
      <c r="OYG97" s="401"/>
      <c r="OYH97" s="401"/>
      <c r="OYI97" s="401"/>
      <c r="OYJ97" s="401"/>
      <c r="OYK97" s="401"/>
      <c r="OYL97" s="401"/>
      <c r="OYM97" s="401"/>
      <c r="OYN97" s="401"/>
      <c r="OYO97" s="401"/>
      <c r="OYP97" s="401"/>
      <c r="OYQ97" s="401"/>
      <c r="OYR97" s="401"/>
      <c r="OYS97" s="401"/>
      <c r="OYT97" s="401"/>
      <c r="OYU97" s="401"/>
      <c r="OYV97" s="401"/>
      <c r="OYW97" s="401"/>
      <c r="OYX97" s="401"/>
      <c r="OYY97" s="401"/>
      <c r="OYZ97" s="401"/>
      <c r="OZA97" s="401"/>
      <c r="OZB97" s="401"/>
      <c r="OZC97" s="401"/>
      <c r="OZD97" s="401"/>
      <c r="OZE97" s="401"/>
      <c r="OZF97" s="401"/>
      <c r="OZG97" s="401"/>
      <c r="OZH97" s="401"/>
      <c r="OZI97" s="401"/>
      <c r="OZJ97" s="401"/>
      <c r="OZK97" s="401"/>
      <c r="OZL97" s="401"/>
      <c r="OZM97" s="401"/>
      <c r="OZN97" s="401"/>
      <c r="OZO97" s="401"/>
      <c r="OZP97" s="401"/>
      <c r="OZQ97" s="401"/>
      <c r="OZR97" s="401"/>
      <c r="OZS97" s="401"/>
      <c r="OZT97" s="401"/>
      <c r="OZU97" s="401"/>
      <c r="OZV97" s="401"/>
      <c r="OZW97" s="401"/>
      <c r="OZX97" s="401"/>
      <c r="OZY97" s="401"/>
      <c r="OZZ97" s="401"/>
      <c r="PAA97" s="401"/>
      <c r="PAB97" s="401"/>
      <c r="PAC97" s="401"/>
      <c r="PAD97" s="401"/>
      <c r="PAE97" s="401"/>
      <c r="PAF97" s="401"/>
      <c r="PAG97" s="401"/>
      <c r="PAH97" s="401"/>
      <c r="PAI97" s="401"/>
      <c r="PAJ97" s="401"/>
      <c r="PAK97" s="401"/>
      <c r="PAL97" s="401"/>
      <c r="PAM97" s="401"/>
      <c r="PAN97" s="401"/>
      <c r="PAO97" s="401"/>
      <c r="PAP97" s="401"/>
      <c r="PAQ97" s="401"/>
      <c r="PAR97" s="401"/>
      <c r="PAS97" s="401"/>
      <c r="PAT97" s="401"/>
      <c r="PAU97" s="401"/>
      <c r="PAV97" s="401"/>
      <c r="PAW97" s="401"/>
      <c r="PAX97" s="401"/>
      <c r="PAY97" s="401"/>
      <c r="PAZ97" s="401"/>
      <c r="PBA97" s="401"/>
      <c r="PBB97" s="401"/>
      <c r="PBC97" s="401"/>
      <c r="PBD97" s="401"/>
      <c r="PBE97" s="401"/>
      <c r="PBF97" s="401"/>
      <c r="PBG97" s="401"/>
      <c r="PBH97" s="401"/>
      <c r="PBI97" s="401"/>
      <c r="PBJ97" s="401"/>
      <c r="PBK97" s="401"/>
      <c r="PBL97" s="401"/>
      <c r="PBM97" s="401"/>
      <c r="PBN97" s="401"/>
      <c r="PBO97" s="401"/>
      <c r="PBP97" s="401"/>
      <c r="PBQ97" s="401"/>
      <c r="PBR97" s="401"/>
      <c r="PBS97" s="401"/>
      <c r="PBT97" s="401"/>
      <c r="PBU97" s="401"/>
      <c r="PBV97" s="401"/>
      <c r="PBW97" s="401"/>
      <c r="PBX97" s="401"/>
      <c r="PBY97" s="401"/>
      <c r="PBZ97" s="401"/>
      <c r="PCA97" s="401"/>
      <c r="PCB97" s="401"/>
      <c r="PCC97" s="401"/>
      <c r="PCD97" s="401"/>
      <c r="PCE97" s="401"/>
      <c r="PCF97" s="401"/>
      <c r="PCG97" s="401"/>
      <c r="PCH97" s="401"/>
      <c r="PCI97" s="401"/>
      <c r="PCJ97" s="401"/>
      <c r="PCK97" s="401"/>
      <c r="PCL97" s="401"/>
      <c r="PCM97" s="401"/>
      <c r="PCN97" s="401"/>
      <c r="PCO97" s="401"/>
      <c r="PCP97" s="401"/>
      <c r="PCQ97" s="401"/>
      <c r="PCR97" s="401"/>
      <c r="PCS97" s="401"/>
      <c r="PCT97" s="401"/>
      <c r="PCU97" s="401"/>
      <c r="PCV97" s="401"/>
      <c r="PCW97" s="401"/>
      <c r="PCX97" s="401"/>
      <c r="PCY97" s="401"/>
      <c r="PCZ97" s="401"/>
      <c r="PDA97" s="401"/>
      <c r="PDB97" s="401"/>
      <c r="PDC97" s="401"/>
      <c r="PDD97" s="401"/>
      <c r="PDE97" s="401"/>
      <c r="PDF97" s="401"/>
      <c r="PDG97" s="401"/>
      <c r="PDH97" s="401"/>
      <c r="PDI97" s="401"/>
      <c r="PDJ97" s="401"/>
      <c r="PDK97" s="401"/>
      <c r="PDL97" s="401"/>
      <c r="PDM97" s="401"/>
      <c r="PDN97" s="401"/>
      <c r="PDO97" s="401"/>
      <c r="PDP97" s="401"/>
      <c r="PDQ97" s="401"/>
      <c r="PDR97" s="401"/>
      <c r="PDS97" s="401"/>
      <c r="PDT97" s="401"/>
      <c r="PDU97" s="401"/>
      <c r="PDV97" s="401"/>
      <c r="PDW97" s="401"/>
      <c r="PDX97" s="401"/>
      <c r="PDY97" s="401"/>
      <c r="PDZ97" s="401"/>
      <c r="PEA97" s="401"/>
      <c r="PEB97" s="401"/>
      <c r="PEC97" s="401"/>
      <c r="PED97" s="401"/>
      <c r="PEE97" s="401"/>
      <c r="PEF97" s="401"/>
      <c r="PEG97" s="401"/>
      <c r="PEH97" s="401"/>
      <c r="PEI97" s="401"/>
      <c r="PEJ97" s="401"/>
      <c r="PEK97" s="401"/>
      <c r="PEL97" s="401"/>
      <c r="PEM97" s="401"/>
      <c r="PEN97" s="401"/>
      <c r="PEO97" s="401"/>
      <c r="PEP97" s="401"/>
      <c r="PEQ97" s="401"/>
      <c r="PER97" s="401"/>
      <c r="PES97" s="401"/>
      <c r="PET97" s="401"/>
      <c r="PEU97" s="401"/>
      <c r="PEV97" s="401"/>
      <c r="PEW97" s="401"/>
      <c r="PEX97" s="401"/>
      <c r="PEY97" s="401"/>
      <c r="PEZ97" s="401"/>
      <c r="PFA97" s="401"/>
      <c r="PFB97" s="401"/>
      <c r="PFC97" s="401"/>
      <c r="PFD97" s="401"/>
      <c r="PFE97" s="401"/>
      <c r="PFF97" s="401"/>
      <c r="PFG97" s="401"/>
      <c r="PFH97" s="401"/>
      <c r="PFI97" s="401"/>
      <c r="PFJ97" s="401"/>
      <c r="PFK97" s="401"/>
      <c r="PFL97" s="401"/>
      <c r="PFM97" s="401"/>
      <c r="PFN97" s="401"/>
      <c r="PFO97" s="401"/>
      <c r="PFP97" s="401"/>
      <c r="PFQ97" s="401"/>
      <c r="PFR97" s="401"/>
      <c r="PFS97" s="401"/>
      <c r="PFT97" s="401"/>
      <c r="PFU97" s="401"/>
      <c r="PFV97" s="401"/>
      <c r="PFW97" s="401"/>
      <c r="PFX97" s="401"/>
      <c r="PFY97" s="401"/>
      <c r="PFZ97" s="401"/>
      <c r="PGA97" s="401"/>
      <c r="PGB97" s="401"/>
      <c r="PGC97" s="401"/>
      <c r="PGD97" s="401"/>
      <c r="PGE97" s="401"/>
      <c r="PGF97" s="401"/>
      <c r="PGG97" s="401"/>
      <c r="PGH97" s="401"/>
      <c r="PGI97" s="401"/>
      <c r="PGJ97" s="401"/>
      <c r="PGK97" s="401"/>
      <c r="PGL97" s="401"/>
      <c r="PGM97" s="401"/>
      <c r="PGN97" s="401"/>
      <c r="PGO97" s="401"/>
      <c r="PGP97" s="401"/>
      <c r="PGQ97" s="401"/>
      <c r="PGR97" s="401"/>
      <c r="PGS97" s="401"/>
      <c r="PGT97" s="401"/>
      <c r="PGU97" s="401"/>
      <c r="PGV97" s="401"/>
      <c r="PGW97" s="401"/>
      <c r="PGX97" s="401"/>
      <c r="PGY97" s="401"/>
      <c r="PGZ97" s="401"/>
      <c r="PHA97" s="401"/>
      <c r="PHB97" s="401"/>
      <c r="PHC97" s="401"/>
      <c r="PHD97" s="401"/>
      <c r="PHE97" s="401"/>
      <c r="PHF97" s="401"/>
      <c r="PHG97" s="401"/>
      <c r="PHH97" s="401"/>
      <c r="PHI97" s="401"/>
      <c r="PHJ97" s="401"/>
      <c r="PHK97" s="401"/>
      <c r="PHL97" s="401"/>
      <c r="PHM97" s="401"/>
      <c r="PHN97" s="401"/>
      <c r="PHO97" s="401"/>
      <c r="PHP97" s="401"/>
      <c r="PHQ97" s="401"/>
      <c r="PHR97" s="401"/>
      <c r="PHS97" s="401"/>
      <c r="PHT97" s="401"/>
      <c r="PHU97" s="401"/>
      <c r="PHV97" s="401"/>
      <c r="PHW97" s="401"/>
      <c r="PHX97" s="401"/>
      <c r="PHY97" s="401"/>
      <c r="PHZ97" s="401"/>
      <c r="PIA97" s="401"/>
      <c r="PIB97" s="401"/>
      <c r="PIC97" s="401"/>
      <c r="PID97" s="401"/>
      <c r="PIE97" s="401"/>
      <c r="PIF97" s="401"/>
      <c r="PIG97" s="401"/>
      <c r="PIH97" s="401"/>
      <c r="PII97" s="401"/>
      <c r="PIJ97" s="401"/>
      <c r="PIK97" s="401"/>
      <c r="PIL97" s="401"/>
      <c r="PIM97" s="401"/>
      <c r="PIN97" s="401"/>
      <c r="PIO97" s="401"/>
      <c r="PIP97" s="401"/>
      <c r="PIQ97" s="401"/>
      <c r="PIR97" s="401"/>
      <c r="PIS97" s="401"/>
      <c r="PIT97" s="401"/>
      <c r="PIU97" s="401"/>
      <c r="PIV97" s="401"/>
      <c r="PIW97" s="401"/>
      <c r="PIX97" s="401"/>
      <c r="PIY97" s="401"/>
      <c r="PIZ97" s="401"/>
      <c r="PJA97" s="401"/>
      <c r="PJB97" s="401"/>
      <c r="PJC97" s="401"/>
      <c r="PJD97" s="401"/>
      <c r="PJE97" s="401"/>
      <c r="PJF97" s="401"/>
      <c r="PJG97" s="401"/>
      <c r="PJH97" s="401"/>
      <c r="PJI97" s="401"/>
      <c r="PJJ97" s="401"/>
      <c r="PJK97" s="401"/>
      <c r="PJL97" s="401"/>
      <c r="PJM97" s="401"/>
      <c r="PJN97" s="401"/>
      <c r="PJO97" s="401"/>
      <c r="PJP97" s="401"/>
      <c r="PJQ97" s="401"/>
      <c r="PJR97" s="401"/>
      <c r="PJS97" s="401"/>
      <c r="PJT97" s="401"/>
      <c r="PJU97" s="401"/>
      <c r="PJV97" s="401"/>
      <c r="PJW97" s="401"/>
      <c r="PJX97" s="401"/>
      <c r="PJY97" s="401"/>
      <c r="PJZ97" s="401"/>
      <c r="PKA97" s="401"/>
      <c r="PKB97" s="401"/>
      <c r="PKC97" s="401"/>
      <c r="PKD97" s="401"/>
      <c r="PKE97" s="401"/>
      <c r="PKF97" s="401"/>
      <c r="PKG97" s="401"/>
      <c r="PKH97" s="401"/>
      <c r="PKI97" s="401"/>
      <c r="PKJ97" s="401"/>
      <c r="PKK97" s="401"/>
      <c r="PKL97" s="401"/>
      <c r="PKM97" s="401"/>
      <c r="PKN97" s="401"/>
      <c r="PKO97" s="401"/>
      <c r="PKP97" s="401"/>
      <c r="PKQ97" s="401"/>
      <c r="PKR97" s="401"/>
      <c r="PKS97" s="401"/>
      <c r="PKT97" s="401"/>
      <c r="PKU97" s="401"/>
      <c r="PKV97" s="401"/>
      <c r="PKW97" s="401"/>
      <c r="PKX97" s="401"/>
      <c r="PKY97" s="401"/>
      <c r="PKZ97" s="401"/>
      <c r="PLA97" s="401"/>
      <c r="PLB97" s="401"/>
      <c r="PLC97" s="401"/>
      <c r="PLD97" s="401"/>
      <c r="PLE97" s="401"/>
      <c r="PLF97" s="401"/>
      <c r="PLG97" s="401"/>
      <c r="PLH97" s="401"/>
      <c r="PLI97" s="401"/>
      <c r="PLJ97" s="401"/>
      <c r="PLK97" s="401"/>
      <c r="PLL97" s="401"/>
      <c r="PLM97" s="401"/>
      <c r="PLN97" s="401"/>
      <c r="PLO97" s="401"/>
      <c r="PLP97" s="401"/>
      <c r="PLQ97" s="401"/>
      <c r="PLR97" s="401"/>
      <c r="PLS97" s="401"/>
      <c r="PLT97" s="401"/>
      <c r="PLU97" s="401"/>
      <c r="PLV97" s="401"/>
      <c r="PLW97" s="401"/>
      <c r="PLX97" s="401"/>
      <c r="PLY97" s="401"/>
      <c r="PLZ97" s="401"/>
      <c r="PMA97" s="401"/>
      <c r="PMB97" s="401"/>
      <c r="PMC97" s="401"/>
      <c r="PMD97" s="401"/>
      <c r="PME97" s="401"/>
      <c r="PMF97" s="401"/>
      <c r="PMG97" s="401"/>
      <c r="PMH97" s="401"/>
      <c r="PMI97" s="401"/>
      <c r="PMJ97" s="401"/>
      <c r="PMK97" s="401"/>
      <c r="PML97" s="401"/>
      <c r="PMM97" s="401"/>
      <c r="PMN97" s="401"/>
      <c r="PMO97" s="401"/>
      <c r="PMP97" s="401"/>
      <c r="PMQ97" s="401"/>
      <c r="PMR97" s="401"/>
      <c r="PMS97" s="401"/>
      <c r="PMT97" s="401"/>
      <c r="PMU97" s="401"/>
      <c r="PMV97" s="401"/>
      <c r="PMW97" s="401"/>
      <c r="PMX97" s="401"/>
      <c r="PMY97" s="401"/>
      <c r="PMZ97" s="401"/>
      <c r="PNA97" s="401"/>
      <c r="PNB97" s="401"/>
      <c r="PNC97" s="401"/>
      <c r="PND97" s="401"/>
      <c r="PNE97" s="401"/>
      <c r="PNF97" s="401"/>
      <c r="PNG97" s="401"/>
      <c r="PNH97" s="401"/>
      <c r="PNI97" s="401"/>
      <c r="PNJ97" s="401"/>
      <c r="PNK97" s="401"/>
      <c r="PNL97" s="401"/>
      <c r="PNM97" s="401"/>
      <c r="PNN97" s="401"/>
      <c r="PNO97" s="401"/>
      <c r="PNP97" s="401"/>
      <c r="PNQ97" s="401"/>
      <c r="PNR97" s="401"/>
      <c r="PNS97" s="401"/>
      <c r="PNT97" s="401"/>
      <c r="PNU97" s="401"/>
      <c r="PNV97" s="401"/>
      <c r="PNW97" s="401"/>
      <c r="PNX97" s="401"/>
      <c r="PNY97" s="401"/>
      <c r="PNZ97" s="401"/>
      <c r="POA97" s="401"/>
      <c r="POB97" s="401"/>
      <c r="POC97" s="401"/>
      <c r="POD97" s="401"/>
      <c r="POE97" s="401"/>
      <c r="POF97" s="401"/>
      <c r="POG97" s="401"/>
      <c r="POH97" s="401"/>
      <c r="POI97" s="401"/>
      <c r="POJ97" s="401"/>
      <c r="POK97" s="401"/>
      <c r="POL97" s="401"/>
      <c r="POM97" s="401"/>
      <c r="PON97" s="401"/>
      <c r="POO97" s="401"/>
      <c r="POP97" s="401"/>
      <c r="POQ97" s="401"/>
      <c r="POR97" s="401"/>
      <c r="POS97" s="401"/>
      <c r="POT97" s="401"/>
      <c r="POU97" s="401"/>
      <c r="POV97" s="401"/>
      <c r="POW97" s="401"/>
      <c r="POX97" s="401"/>
      <c r="POY97" s="401"/>
      <c r="POZ97" s="401"/>
      <c r="PPA97" s="401"/>
      <c r="PPB97" s="401"/>
      <c r="PPC97" s="401"/>
      <c r="PPD97" s="401"/>
      <c r="PPE97" s="401"/>
      <c r="PPF97" s="401"/>
      <c r="PPG97" s="401"/>
      <c r="PPH97" s="401"/>
      <c r="PPI97" s="401"/>
      <c r="PPJ97" s="401"/>
      <c r="PPK97" s="401"/>
      <c r="PPL97" s="401"/>
      <c r="PPM97" s="401"/>
      <c r="PPN97" s="401"/>
      <c r="PPO97" s="401"/>
      <c r="PPP97" s="401"/>
      <c r="PPQ97" s="401"/>
      <c r="PPR97" s="401"/>
      <c r="PPS97" s="401"/>
      <c r="PPT97" s="401"/>
      <c r="PPU97" s="401"/>
      <c r="PPV97" s="401"/>
      <c r="PPW97" s="401"/>
      <c r="PPX97" s="401"/>
      <c r="PPY97" s="401"/>
      <c r="PPZ97" s="401"/>
      <c r="PQA97" s="401"/>
      <c r="PQB97" s="401"/>
      <c r="PQC97" s="401"/>
      <c r="PQD97" s="401"/>
      <c r="PQE97" s="401"/>
      <c r="PQF97" s="401"/>
      <c r="PQG97" s="401"/>
      <c r="PQH97" s="401"/>
      <c r="PQI97" s="401"/>
      <c r="PQJ97" s="401"/>
      <c r="PQK97" s="401"/>
      <c r="PQL97" s="401"/>
      <c r="PQM97" s="401"/>
      <c r="PQN97" s="401"/>
      <c r="PQO97" s="401"/>
      <c r="PQP97" s="401"/>
      <c r="PQQ97" s="401"/>
      <c r="PQR97" s="401"/>
      <c r="PQS97" s="401"/>
      <c r="PQT97" s="401"/>
      <c r="PQU97" s="401"/>
      <c r="PQV97" s="401"/>
      <c r="PQW97" s="401"/>
      <c r="PQX97" s="401"/>
      <c r="PQY97" s="401"/>
      <c r="PQZ97" s="401"/>
      <c r="PRA97" s="401"/>
      <c r="PRB97" s="401"/>
      <c r="PRC97" s="401"/>
      <c r="PRD97" s="401"/>
      <c r="PRE97" s="401"/>
      <c r="PRF97" s="401"/>
      <c r="PRG97" s="401"/>
      <c r="PRH97" s="401"/>
      <c r="PRI97" s="401"/>
      <c r="PRJ97" s="401"/>
      <c r="PRK97" s="401"/>
      <c r="PRL97" s="401"/>
      <c r="PRM97" s="401"/>
      <c r="PRN97" s="401"/>
      <c r="PRO97" s="401"/>
      <c r="PRP97" s="401"/>
      <c r="PRQ97" s="401"/>
      <c r="PRR97" s="401"/>
      <c r="PRS97" s="401"/>
      <c r="PRT97" s="401"/>
      <c r="PRU97" s="401"/>
      <c r="PRV97" s="401"/>
      <c r="PRW97" s="401"/>
      <c r="PRX97" s="401"/>
      <c r="PRY97" s="401"/>
      <c r="PRZ97" s="401"/>
      <c r="PSA97" s="401"/>
      <c r="PSB97" s="401"/>
      <c r="PSC97" s="401"/>
      <c r="PSD97" s="401"/>
      <c r="PSE97" s="401"/>
      <c r="PSF97" s="401"/>
      <c r="PSG97" s="401"/>
      <c r="PSH97" s="401"/>
      <c r="PSI97" s="401"/>
      <c r="PSJ97" s="401"/>
      <c r="PSK97" s="401"/>
      <c r="PSL97" s="401"/>
      <c r="PSM97" s="401"/>
      <c r="PSN97" s="401"/>
      <c r="PSO97" s="401"/>
      <c r="PSP97" s="401"/>
      <c r="PSQ97" s="401"/>
      <c r="PSR97" s="401"/>
      <c r="PSS97" s="401"/>
      <c r="PST97" s="401"/>
      <c r="PSU97" s="401"/>
      <c r="PSV97" s="401"/>
      <c r="PSW97" s="401"/>
      <c r="PSX97" s="401"/>
      <c r="PSY97" s="401"/>
      <c r="PSZ97" s="401"/>
      <c r="PTA97" s="401"/>
      <c r="PTB97" s="401"/>
      <c r="PTC97" s="401"/>
      <c r="PTD97" s="401"/>
      <c r="PTE97" s="401"/>
      <c r="PTF97" s="401"/>
      <c r="PTG97" s="401"/>
      <c r="PTH97" s="401"/>
      <c r="PTI97" s="401"/>
      <c r="PTJ97" s="401"/>
      <c r="PTK97" s="401"/>
      <c r="PTL97" s="401"/>
      <c r="PTM97" s="401"/>
      <c r="PTN97" s="401"/>
      <c r="PTO97" s="401"/>
      <c r="PTP97" s="401"/>
      <c r="PTQ97" s="401"/>
      <c r="PTR97" s="401"/>
      <c r="PTS97" s="401"/>
      <c r="PTT97" s="401"/>
      <c r="PTU97" s="401"/>
      <c r="PTV97" s="401"/>
      <c r="PTW97" s="401"/>
      <c r="PTX97" s="401"/>
      <c r="PTY97" s="401"/>
      <c r="PTZ97" s="401"/>
      <c r="PUA97" s="401"/>
      <c r="PUB97" s="401"/>
      <c r="PUC97" s="401"/>
      <c r="PUD97" s="401"/>
      <c r="PUE97" s="401"/>
      <c r="PUF97" s="401"/>
      <c r="PUG97" s="401"/>
      <c r="PUH97" s="401"/>
      <c r="PUI97" s="401"/>
      <c r="PUJ97" s="401"/>
      <c r="PUK97" s="401"/>
      <c r="PUL97" s="401"/>
      <c r="PUM97" s="401"/>
      <c r="PUN97" s="401"/>
      <c r="PUO97" s="401"/>
      <c r="PUP97" s="401"/>
      <c r="PUQ97" s="401"/>
      <c r="PUR97" s="401"/>
      <c r="PUS97" s="401"/>
      <c r="PUT97" s="401"/>
      <c r="PUU97" s="401"/>
      <c r="PUV97" s="401"/>
      <c r="PUW97" s="401"/>
      <c r="PUX97" s="401"/>
      <c r="PUY97" s="401"/>
      <c r="PUZ97" s="401"/>
      <c r="PVA97" s="401"/>
      <c r="PVB97" s="401"/>
      <c r="PVC97" s="401"/>
      <c r="PVD97" s="401"/>
      <c r="PVE97" s="401"/>
      <c r="PVF97" s="401"/>
      <c r="PVG97" s="401"/>
      <c r="PVH97" s="401"/>
      <c r="PVI97" s="401"/>
      <c r="PVJ97" s="401"/>
      <c r="PVK97" s="401"/>
      <c r="PVL97" s="401"/>
      <c r="PVM97" s="401"/>
      <c r="PVN97" s="401"/>
      <c r="PVO97" s="401"/>
      <c r="PVP97" s="401"/>
      <c r="PVQ97" s="401"/>
      <c r="PVR97" s="401"/>
      <c r="PVS97" s="401"/>
      <c r="PVT97" s="401"/>
      <c r="PVU97" s="401"/>
      <c r="PVV97" s="401"/>
      <c r="PVW97" s="401"/>
      <c r="PVX97" s="401"/>
      <c r="PVY97" s="401"/>
      <c r="PVZ97" s="401"/>
      <c r="PWA97" s="401"/>
      <c r="PWB97" s="401"/>
      <c r="PWC97" s="401"/>
      <c r="PWD97" s="401"/>
      <c r="PWE97" s="401"/>
      <c r="PWF97" s="401"/>
      <c r="PWG97" s="401"/>
      <c r="PWH97" s="401"/>
      <c r="PWI97" s="401"/>
      <c r="PWJ97" s="401"/>
      <c r="PWK97" s="401"/>
      <c r="PWL97" s="401"/>
      <c r="PWM97" s="401"/>
      <c r="PWN97" s="401"/>
      <c r="PWO97" s="401"/>
      <c r="PWP97" s="401"/>
      <c r="PWQ97" s="401"/>
      <c r="PWR97" s="401"/>
      <c r="PWS97" s="401"/>
      <c r="PWT97" s="401"/>
      <c r="PWU97" s="401"/>
      <c r="PWV97" s="401"/>
      <c r="PWW97" s="401"/>
      <c r="PWX97" s="401"/>
      <c r="PWY97" s="401"/>
      <c r="PWZ97" s="401"/>
      <c r="PXA97" s="401"/>
      <c r="PXB97" s="401"/>
      <c r="PXC97" s="401"/>
      <c r="PXD97" s="401"/>
      <c r="PXE97" s="401"/>
      <c r="PXF97" s="401"/>
      <c r="PXG97" s="401"/>
      <c r="PXH97" s="401"/>
      <c r="PXI97" s="401"/>
      <c r="PXJ97" s="401"/>
      <c r="PXK97" s="401"/>
      <c r="PXL97" s="401"/>
      <c r="PXM97" s="401"/>
      <c r="PXN97" s="401"/>
      <c r="PXO97" s="401"/>
      <c r="PXP97" s="401"/>
      <c r="PXQ97" s="401"/>
      <c r="PXR97" s="401"/>
      <c r="PXS97" s="401"/>
      <c r="PXT97" s="401"/>
      <c r="PXU97" s="401"/>
      <c r="PXV97" s="401"/>
      <c r="PXW97" s="401"/>
      <c r="PXX97" s="401"/>
      <c r="PXY97" s="401"/>
      <c r="PXZ97" s="401"/>
      <c r="PYA97" s="401"/>
      <c r="PYB97" s="401"/>
      <c r="PYC97" s="401"/>
      <c r="PYD97" s="401"/>
      <c r="PYE97" s="401"/>
      <c r="PYF97" s="401"/>
      <c r="PYG97" s="401"/>
      <c r="PYH97" s="401"/>
      <c r="PYI97" s="401"/>
      <c r="PYJ97" s="401"/>
      <c r="PYK97" s="401"/>
      <c r="PYL97" s="401"/>
      <c r="PYM97" s="401"/>
      <c r="PYN97" s="401"/>
      <c r="PYO97" s="401"/>
      <c r="PYP97" s="401"/>
      <c r="PYQ97" s="401"/>
      <c r="PYR97" s="401"/>
      <c r="PYS97" s="401"/>
      <c r="PYT97" s="401"/>
      <c r="PYU97" s="401"/>
      <c r="PYV97" s="401"/>
      <c r="PYW97" s="401"/>
      <c r="PYX97" s="401"/>
      <c r="PYY97" s="401"/>
      <c r="PYZ97" s="401"/>
      <c r="PZA97" s="401"/>
      <c r="PZB97" s="401"/>
      <c r="PZC97" s="401"/>
      <c r="PZD97" s="401"/>
      <c r="PZE97" s="401"/>
      <c r="PZF97" s="401"/>
      <c r="PZG97" s="401"/>
      <c r="PZH97" s="401"/>
      <c r="PZI97" s="401"/>
      <c r="PZJ97" s="401"/>
      <c r="PZK97" s="401"/>
      <c r="PZL97" s="401"/>
      <c r="PZM97" s="401"/>
      <c r="PZN97" s="401"/>
      <c r="PZO97" s="401"/>
      <c r="PZP97" s="401"/>
      <c r="PZQ97" s="401"/>
      <c r="PZR97" s="401"/>
      <c r="PZS97" s="401"/>
      <c r="PZT97" s="401"/>
      <c r="PZU97" s="401"/>
      <c r="PZV97" s="401"/>
      <c r="PZW97" s="401"/>
      <c r="PZX97" s="401"/>
      <c r="PZY97" s="401"/>
      <c r="PZZ97" s="401"/>
      <c r="QAA97" s="401"/>
      <c r="QAB97" s="401"/>
      <c r="QAC97" s="401"/>
      <c r="QAD97" s="401"/>
      <c r="QAE97" s="401"/>
      <c r="QAF97" s="401"/>
      <c r="QAG97" s="401"/>
      <c r="QAH97" s="401"/>
      <c r="QAI97" s="401"/>
      <c r="QAJ97" s="401"/>
      <c r="QAK97" s="401"/>
      <c r="QAL97" s="401"/>
      <c r="QAM97" s="401"/>
      <c r="QAN97" s="401"/>
      <c r="QAO97" s="401"/>
      <c r="QAP97" s="401"/>
      <c r="QAQ97" s="401"/>
      <c r="QAR97" s="401"/>
      <c r="QAS97" s="401"/>
      <c r="QAT97" s="401"/>
      <c r="QAU97" s="401"/>
      <c r="QAV97" s="401"/>
      <c r="QAW97" s="401"/>
      <c r="QAX97" s="401"/>
      <c r="QAY97" s="401"/>
      <c r="QAZ97" s="401"/>
      <c r="QBA97" s="401"/>
      <c r="QBB97" s="401"/>
      <c r="QBC97" s="401"/>
      <c r="QBD97" s="401"/>
      <c r="QBE97" s="401"/>
      <c r="QBF97" s="401"/>
      <c r="QBG97" s="401"/>
      <c r="QBH97" s="401"/>
      <c r="QBI97" s="401"/>
      <c r="QBJ97" s="401"/>
      <c r="QBK97" s="401"/>
      <c r="QBL97" s="401"/>
      <c r="QBM97" s="401"/>
      <c r="QBN97" s="401"/>
      <c r="QBO97" s="401"/>
      <c r="QBP97" s="401"/>
      <c r="QBQ97" s="401"/>
      <c r="QBR97" s="401"/>
      <c r="QBS97" s="401"/>
      <c r="QBT97" s="401"/>
      <c r="QBU97" s="401"/>
      <c r="QBV97" s="401"/>
      <c r="QBW97" s="401"/>
      <c r="QBX97" s="401"/>
      <c r="QBY97" s="401"/>
      <c r="QBZ97" s="401"/>
      <c r="QCA97" s="401"/>
      <c r="QCB97" s="401"/>
      <c r="QCC97" s="401"/>
      <c r="QCD97" s="401"/>
      <c r="QCE97" s="401"/>
      <c r="QCF97" s="401"/>
      <c r="QCG97" s="401"/>
      <c r="QCH97" s="401"/>
      <c r="QCI97" s="401"/>
      <c r="QCJ97" s="401"/>
      <c r="QCK97" s="401"/>
      <c r="QCL97" s="401"/>
      <c r="QCM97" s="401"/>
      <c r="QCN97" s="401"/>
      <c r="QCO97" s="401"/>
      <c r="QCP97" s="401"/>
      <c r="QCQ97" s="401"/>
      <c r="QCR97" s="401"/>
      <c r="QCS97" s="401"/>
      <c r="QCT97" s="401"/>
      <c r="QCU97" s="401"/>
      <c r="QCV97" s="401"/>
      <c r="QCW97" s="401"/>
      <c r="QCX97" s="401"/>
      <c r="QCY97" s="401"/>
      <c r="QCZ97" s="401"/>
      <c r="QDA97" s="401"/>
      <c r="QDB97" s="401"/>
      <c r="QDC97" s="401"/>
      <c r="QDD97" s="401"/>
      <c r="QDE97" s="401"/>
      <c r="QDF97" s="401"/>
      <c r="QDG97" s="401"/>
      <c r="QDH97" s="401"/>
      <c r="QDI97" s="401"/>
      <c r="QDJ97" s="401"/>
      <c r="QDK97" s="401"/>
      <c r="QDL97" s="401"/>
      <c r="QDM97" s="401"/>
      <c r="QDN97" s="401"/>
      <c r="QDO97" s="401"/>
      <c r="QDP97" s="401"/>
      <c r="QDQ97" s="401"/>
      <c r="QDR97" s="401"/>
      <c r="QDS97" s="401"/>
      <c r="QDT97" s="401"/>
      <c r="QDU97" s="401"/>
      <c r="QDV97" s="401"/>
      <c r="QDW97" s="401"/>
      <c r="QDX97" s="401"/>
      <c r="QDY97" s="401"/>
      <c r="QDZ97" s="401"/>
      <c r="QEA97" s="401"/>
      <c r="QEB97" s="401"/>
      <c r="QEC97" s="401"/>
      <c r="QED97" s="401"/>
      <c r="QEE97" s="401"/>
      <c r="QEF97" s="401"/>
      <c r="QEG97" s="401"/>
      <c r="QEH97" s="401"/>
      <c r="QEI97" s="401"/>
      <c r="QEJ97" s="401"/>
      <c r="QEK97" s="401"/>
      <c r="QEL97" s="401"/>
      <c r="QEM97" s="401"/>
      <c r="QEN97" s="401"/>
      <c r="QEO97" s="401"/>
      <c r="QEP97" s="401"/>
      <c r="QEQ97" s="401"/>
      <c r="QER97" s="401"/>
      <c r="QES97" s="401"/>
      <c r="QET97" s="401"/>
      <c r="QEU97" s="401"/>
      <c r="QEV97" s="401"/>
      <c r="QEW97" s="401"/>
      <c r="QEX97" s="401"/>
      <c r="QEY97" s="401"/>
      <c r="QEZ97" s="401"/>
      <c r="QFA97" s="401"/>
      <c r="QFB97" s="401"/>
      <c r="QFC97" s="401"/>
      <c r="QFD97" s="401"/>
      <c r="QFE97" s="401"/>
      <c r="QFF97" s="401"/>
      <c r="QFG97" s="401"/>
      <c r="QFH97" s="401"/>
      <c r="QFI97" s="401"/>
      <c r="QFJ97" s="401"/>
      <c r="QFK97" s="401"/>
      <c r="QFL97" s="401"/>
      <c r="QFM97" s="401"/>
      <c r="QFN97" s="401"/>
      <c r="QFO97" s="401"/>
      <c r="QFP97" s="401"/>
      <c r="QFQ97" s="401"/>
      <c r="QFR97" s="401"/>
      <c r="QFS97" s="401"/>
      <c r="QFT97" s="401"/>
      <c r="QFU97" s="401"/>
      <c r="QFV97" s="401"/>
      <c r="QFW97" s="401"/>
      <c r="QFX97" s="401"/>
      <c r="QFY97" s="401"/>
      <c r="QFZ97" s="401"/>
      <c r="QGA97" s="401"/>
      <c r="QGB97" s="401"/>
      <c r="QGC97" s="401"/>
      <c r="QGD97" s="401"/>
      <c r="QGE97" s="401"/>
      <c r="QGF97" s="401"/>
      <c r="QGG97" s="401"/>
      <c r="QGH97" s="401"/>
      <c r="QGI97" s="401"/>
      <c r="QGJ97" s="401"/>
      <c r="QGK97" s="401"/>
      <c r="QGL97" s="401"/>
      <c r="QGM97" s="401"/>
      <c r="QGN97" s="401"/>
      <c r="QGO97" s="401"/>
      <c r="QGP97" s="401"/>
      <c r="QGQ97" s="401"/>
      <c r="QGR97" s="401"/>
      <c r="QGS97" s="401"/>
      <c r="QGT97" s="401"/>
      <c r="QGU97" s="401"/>
      <c r="QGV97" s="401"/>
      <c r="QGW97" s="401"/>
      <c r="QGX97" s="401"/>
      <c r="QGY97" s="401"/>
      <c r="QGZ97" s="401"/>
      <c r="QHA97" s="401"/>
      <c r="QHB97" s="401"/>
      <c r="QHC97" s="401"/>
      <c r="QHD97" s="401"/>
      <c r="QHE97" s="401"/>
      <c r="QHF97" s="401"/>
      <c r="QHG97" s="401"/>
      <c r="QHH97" s="401"/>
      <c r="QHI97" s="401"/>
      <c r="QHJ97" s="401"/>
      <c r="QHK97" s="401"/>
      <c r="QHL97" s="401"/>
      <c r="QHM97" s="401"/>
      <c r="QHN97" s="401"/>
      <c r="QHO97" s="401"/>
      <c r="QHP97" s="401"/>
      <c r="QHQ97" s="401"/>
      <c r="QHR97" s="401"/>
      <c r="QHS97" s="401"/>
      <c r="QHT97" s="401"/>
      <c r="QHU97" s="401"/>
      <c r="QHV97" s="401"/>
      <c r="QHW97" s="401"/>
      <c r="QHX97" s="401"/>
      <c r="QHY97" s="401"/>
      <c r="QHZ97" s="401"/>
      <c r="QIA97" s="401"/>
      <c r="QIB97" s="401"/>
      <c r="QIC97" s="401"/>
      <c r="QID97" s="401"/>
      <c r="QIE97" s="401"/>
      <c r="QIF97" s="401"/>
      <c r="QIG97" s="401"/>
      <c r="QIH97" s="401"/>
      <c r="QII97" s="401"/>
      <c r="QIJ97" s="401"/>
      <c r="QIK97" s="401"/>
      <c r="QIL97" s="401"/>
      <c r="QIM97" s="401"/>
      <c r="QIN97" s="401"/>
      <c r="QIO97" s="401"/>
      <c r="QIP97" s="401"/>
      <c r="QIQ97" s="401"/>
      <c r="QIR97" s="401"/>
      <c r="QIS97" s="401"/>
      <c r="QIT97" s="401"/>
      <c r="QIU97" s="401"/>
      <c r="QIV97" s="401"/>
      <c r="QIW97" s="401"/>
      <c r="QIX97" s="401"/>
      <c r="QIY97" s="401"/>
      <c r="QIZ97" s="401"/>
      <c r="QJA97" s="401"/>
      <c r="QJB97" s="401"/>
      <c r="QJC97" s="401"/>
      <c r="QJD97" s="401"/>
      <c r="QJE97" s="401"/>
      <c r="QJF97" s="401"/>
      <c r="QJG97" s="401"/>
      <c r="QJH97" s="401"/>
      <c r="QJI97" s="401"/>
      <c r="QJJ97" s="401"/>
      <c r="QJK97" s="401"/>
      <c r="QJL97" s="401"/>
      <c r="QJM97" s="401"/>
      <c r="QJN97" s="401"/>
      <c r="QJO97" s="401"/>
      <c r="QJP97" s="401"/>
      <c r="QJQ97" s="401"/>
      <c r="QJR97" s="401"/>
      <c r="QJS97" s="401"/>
      <c r="QJT97" s="401"/>
      <c r="QJU97" s="401"/>
      <c r="QJV97" s="401"/>
      <c r="QJW97" s="401"/>
      <c r="QJX97" s="401"/>
      <c r="QJY97" s="401"/>
      <c r="QJZ97" s="401"/>
      <c r="QKA97" s="401"/>
      <c r="QKB97" s="401"/>
      <c r="QKC97" s="401"/>
      <c r="QKD97" s="401"/>
      <c r="QKE97" s="401"/>
      <c r="QKF97" s="401"/>
      <c r="QKG97" s="401"/>
      <c r="QKH97" s="401"/>
      <c r="QKI97" s="401"/>
      <c r="QKJ97" s="401"/>
      <c r="QKK97" s="401"/>
      <c r="QKL97" s="401"/>
      <c r="QKM97" s="401"/>
      <c r="QKN97" s="401"/>
      <c r="QKO97" s="401"/>
      <c r="QKP97" s="401"/>
      <c r="QKQ97" s="401"/>
      <c r="QKR97" s="401"/>
      <c r="QKS97" s="401"/>
      <c r="QKT97" s="401"/>
      <c r="QKU97" s="401"/>
      <c r="QKV97" s="401"/>
      <c r="QKW97" s="401"/>
      <c r="QKX97" s="401"/>
      <c r="QKY97" s="401"/>
      <c r="QKZ97" s="401"/>
      <c r="QLA97" s="401"/>
      <c r="QLB97" s="401"/>
      <c r="QLC97" s="401"/>
      <c r="QLD97" s="401"/>
      <c r="QLE97" s="401"/>
      <c r="QLF97" s="401"/>
      <c r="QLG97" s="401"/>
      <c r="QLH97" s="401"/>
      <c r="QLI97" s="401"/>
      <c r="QLJ97" s="401"/>
      <c r="QLK97" s="401"/>
      <c r="QLL97" s="401"/>
      <c r="QLM97" s="401"/>
      <c r="QLN97" s="401"/>
      <c r="QLO97" s="401"/>
      <c r="QLP97" s="401"/>
      <c r="QLQ97" s="401"/>
      <c r="QLR97" s="401"/>
      <c r="QLS97" s="401"/>
      <c r="QLT97" s="401"/>
      <c r="QLU97" s="401"/>
      <c r="QLV97" s="401"/>
      <c r="QLW97" s="401"/>
      <c r="QLX97" s="401"/>
      <c r="QLY97" s="401"/>
      <c r="QLZ97" s="401"/>
      <c r="QMA97" s="401"/>
      <c r="QMB97" s="401"/>
      <c r="QMC97" s="401"/>
      <c r="QMD97" s="401"/>
      <c r="QME97" s="401"/>
      <c r="QMF97" s="401"/>
      <c r="QMG97" s="401"/>
      <c r="QMH97" s="401"/>
      <c r="QMI97" s="401"/>
      <c r="QMJ97" s="401"/>
      <c r="QMK97" s="401"/>
      <c r="QML97" s="401"/>
      <c r="QMM97" s="401"/>
      <c r="QMN97" s="401"/>
      <c r="QMO97" s="401"/>
      <c r="QMP97" s="401"/>
      <c r="QMQ97" s="401"/>
      <c r="QMR97" s="401"/>
      <c r="QMS97" s="401"/>
      <c r="QMT97" s="401"/>
      <c r="QMU97" s="401"/>
      <c r="QMV97" s="401"/>
      <c r="QMW97" s="401"/>
      <c r="QMX97" s="401"/>
      <c r="QMY97" s="401"/>
      <c r="QMZ97" s="401"/>
      <c r="QNA97" s="401"/>
      <c r="QNB97" s="401"/>
      <c r="QNC97" s="401"/>
      <c r="QND97" s="401"/>
      <c r="QNE97" s="401"/>
      <c r="QNF97" s="401"/>
      <c r="QNG97" s="401"/>
      <c r="QNH97" s="401"/>
      <c r="QNI97" s="401"/>
      <c r="QNJ97" s="401"/>
      <c r="QNK97" s="401"/>
      <c r="QNL97" s="401"/>
      <c r="QNM97" s="401"/>
      <c r="QNN97" s="401"/>
      <c r="QNO97" s="401"/>
      <c r="QNP97" s="401"/>
      <c r="QNQ97" s="401"/>
      <c r="QNR97" s="401"/>
      <c r="QNS97" s="401"/>
      <c r="QNT97" s="401"/>
      <c r="QNU97" s="401"/>
      <c r="QNV97" s="401"/>
      <c r="QNW97" s="401"/>
      <c r="QNX97" s="401"/>
      <c r="QNY97" s="401"/>
      <c r="QNZ97" s="401"/>
      <c r="QOA97" s="401"/>
      <c r="QOB97" s="401"/>
      <c r="QOC97" s="401"/>
      <c r="QOD97" s="401"/>
      <c r="QOE97" s="401"/>
      <c r="QOF97" s="401"/>
      <c r="QOG97" s="401"/>
      <c r="QOH97" s="401"/>
      <c r="QOI97" s="401"/>
      <c r="QOJ97" s="401"/>
      <c r="QOK97" s="401"/>
      <c r="QOL97" s="401"/>
      <c r="QOM97" s="401"/>
      <c r="QON97" s="401"/>
      <c r="QOO97" s="401"/>
      <c r="QOP97" s="401"/>
      <c r="QOQ97" s="401"/>
      <c r="QOR97" s="401"/>
      <c r="QOS97" s="401"/>
      <c r="QOT97" s="401"/>
      <c r="QOU97" s="401"/>
      <c r="QOV97" s="401"/>
      <c r="QOW97" s="401"/>
      <c r="QOX97" s="401"/>
      <c r="QOY97" s="401"/>
      <c r="QOZ97" s="401"/>
      <c r="QPA97" s="401"/>
      <c r="QPB97" s="401"/>
      <c r="QPC97" s="401"/>
      <c r="QPD97" s="401"/>
      <c r="QPE97" s="401"/>
      <c r="QPF97" s="401"/>
      <c r="QPG97" s="401"/>
      <c r="QPH97" s="401"/>
      <c r="QPI97" s="401"/>
      <c r="QPJ97" s="401"/>
      <c r="QPK97" s="401"/>
      <c r="QPL97" s="401"/>
      <c r="QPM97" s="401"/>
      <c r="QPN97" s="401"/>
      <c r="QPO97" s="401"/>
      <c r="QPP97" s="401"/>
      <c r="QPQ97" s="401"/>
      <c r="QPR97" s="401"/>
      <c r="QPS97" s="401"/>
      <c r="QPT97" s="401"/>
      <c r="QPU97" s="401"/>
      <c r="QPV97" s="401"/>
      <c r="QPW97" s="401"/>
      <c r="QPX97" s="401"/>
      <c r="QPY97" s="401"/>
      <c r="QPZ97" s="401"/>
      <c r="QQA97" s="401"/>
      <c r="QQB97" s="401"/>
      <c r="QQC97" s="401"/>
      <c r="QQD97" s="401"/>
      <c r="QQE97" s="401"/>
      <c r="QQF97" s="401"/>
      <c r="QQG97" s="401"/>
      <c r="QQH97" s="401"/>
      <c r="QQI97" s="401"/>
      <c r="QQJ97" s="401"/>
      <c r="QQK97" s="401"/>
      <c r="QQL97" s="401"/>
      <c r="QQM97" s="401"/>
      <c r="QQN97" s="401"/>
      <c r="QQO97" s="401"/>
      <c r="QQP97" s="401"/>
      <c r="QQQ97" s="401"/>
      <c r="QQR97" s="401"/>
      <c r="QQS97" s="401"/>
      <c r="QQT97" s="401"/>
      <c r="QQU97" s="401"/>
      <c r="QQV97" s="401"/>
      <c r="QQW97" s="401"/>
      <c r="QQX97" s="401"/>
      <c r="QQY97" s="401"/>
      <c r="QQZ97" s="401"/>
      <c r="QRA97" s="401"/>
      <c r="QRB97" s="401"/>
      <c r="QRC97" s="401"/>
      <c r="QRD97" s="401"/>
      <c r="QRE97" s="401"/>
      <c r="QRF97" s="401"/>
      <c r="QRG97" s="401"/>
      <c r="QRH97" s="401"/>
      <c r="QRI97" s="401"/>
      <c r="QRJ97" s="401"/>
      <c r="QRK97" s="401"/>
      <c r="QRL97" s="401"/>
      <c r="QRM97" s="401"/>
      <c r="QRN97" s="401"/>
      <c r="QRO97" s="401"/>
      <c r="QRP97" s="401"/>
      <c r="QRQ97" s="401"/>
      <c r="QRR97" s="401"/>
      <c r="QRS97" s="401"/>
      <c r="QRT97" s="401"/>
      <c r="QRU97" s="401"/>
      <c r="QRV97" s="401"/>
      <c r="QRW97" s="401"/>
      <c r="QRX97" s="401"/>
      <c r="QRY97" s="401"/>
      <c r="QRZ97" s="401"/>
      <c r="QSA97" s="401"/>
      <c r="QSB97" s="401"/>
      <c r="QSC97" s="401"/>
      <c r="QSD97" s="401"/>
      <c r="QSE97" s="401"/>
      <c r="QSF97" s="401"/>
      <c r="QSG97" s="401"/>
      <c r="QSH97" s="401"/>
      <c r="QSI97" s="401"/>
      <c r="QSJ97" s="401"/>
      <c r="QSK97" s="401"/>
      <c r="QSL97" s="401"/>
      <c r="QSM97" s="401"/>
      <c r="QSN97" s="401"/>
      <c r="QSO97" s="401"/>
      <c r="QSP97" s="401"/>
      <c r="QSQ97" s="401"/>
      <c r="QSR97" s="401"/>
      <c r="QSS97" s="401"/>
      <c r="QST97" s="401"/>
      <c r="QSU97" s="401"/>
      <c r="QSV97" s="401"/>
      <c r="QSW97" s="401"/>
      <c r="QSX97" s="401"/>
      <c r="QSY97" s="401"/>
      <c r="QSZ97" s="401"/>
      <c r="QTA97" s="401"/>
      <c r="QTB97" s="401"/>
      <c r="QTC97" s="401"/>
      <c r="QTD97" s="401"/>
      <c r="QTE97" s="401"/>
      <c r="QTF97" s="401"/>
      <c r="QTG97" s="401"/>
      <c r="QTH97" s="401"/>
      <c r="QTI97" s="401"/>
      <c r="QTJ97" s="401"/>
      <c r="QTK97" s="401"/>
      <c r="QTL97" s="401"/>
      <c r="QTM97" s="401"/>
      <c r="QTN97" s="401"/>
      <c r="QTO97" s="401"/>
      <c r="QTP97" s="401"/>
      <c r="QTQ97" s="401"/>
      <c r="QTR97" s="401"/>
      <c r="QTS97" s="401"/>
      <c r="QTT97" s="401"/>
      <c r="QTU97" s="401"/>
      <c r="QTV97" s="401"/>
      <c r="QTW97" s="401"/>
      <c r="QTX97" s="401"/>
      <c r="QTY97" s="401"/>
      <c r="QTZ97" s="401"/>
      <c r="QUA97" s="401"/>
      <c r="QUB97" s="401"/>
      <c r="QUC97" s="401"/>
      <c r="QUD97" s="401"/>
      <c r="QUE97" s="401"/>
      <c r="QUF97" s="401"/>
      <c r="QUG97" s="401"/>
      <c r="QUH97" s="401"/>
      <c r="QUI97" s="401"/>
      <c r="QUJ97" s="401"/>
      <c r="QUK97" s="401"/>
      <c r="QUL97" s="401"/>
      <c r="QUM97" s="401"/>
      <c r="QUN97" s="401"/>
      <c r="QUO97" s="401"/>
      <c r="QUP97" s="401"/>
      <c r="QUQ97" s="401"/>
      <c r="QUR97" s="401"/>
      <c r="QUS97" s="401"/>
      <c r="QUT97" s="401"/>
      <c r="QUU97" s="401"/>
      <c r="QUV97" s="401"/>
      <c r="QUW97" s="401"/>
      <c r="QUX97" s="401"/>
      <c r="QUY97" s="401"/>
      <c r="QUZ97" s="401"/>
      <c r="QVA97" s="401"/>
      <c r="QVB97" s="401"/>
      <c r="QVC97" s="401"/>
      <c r="QVD97" s="401"/>
      <c r="QVE97" s="401"/>
      <c r="QVF97" s="401"/>
      <c r="QVG97" s="401"/>
      <c r="QVH97" s="401"/>
      <c r="QVI97" s="401"/>
      <c r="QVJ97" s="401"/>
      <c r="QVK97" s="401"/>
      <c r="QVL97" s="401"/>
      <c r="QVM97" s="401"/>
      <c r="QVN97" s="401"/>
      <c r="QVO97" s="401"/>
      <c r="QVP97" s="401"/>
      <c r="QVQ97" s="401"/>
      <c r="QVR97" s="401"/>
      <c r="QVS97" s="401"/>
      <c r="QVT97" s="401"/>
      <c r="QVU97" s="401"/>
      <c r="QVV97" s="401"/>
      <c r="QVW97" s="401"/>
      <c r="QVX97" s="401"/>
      <c r="QVY97" s="401"/>
      <c r="QVZ97" s="401"/>
      <c r="QWA97" s="401"/>
      <c r="QWB97" s="401"/>
      <c r="QWC97" s="401"/>
      <c r="QWD97" s="401"/>
      <c r="QWE97" s="401"/>
      <c r="QWF97" s="401"/>
      <c r="QWG97" s="401"/>
      <c r="QWH97" s="401"/>
      <c r="QWI97" s="401"/>
      <c r="QWJ97" s="401"/>
      <c r="QWK97" s="401"/>
      <c r="QWL97" s="401"/>
      <c r="QWM97" s="401"/>
      <c r="QWN97" s="401"/>
      <c r="QWO97" s="401"/>
      <c r="QWP97" s="401"/>
      <c r="QWQ97" s="401"/>
      <c r="QWR97" s="401"/>
      <c r="QWS97" s="401"/>
      <c r="QWT97" s="401"/>
      <c r="QWU97" s="401"/>
      <c r="QWV97" s="401"/>
      <c r="QWW97" s="401"/>
      <c r="QWX97" s="401"/>
      <c r="QWY97" s="401"/>
      <c r="QWZ97" s="401"/>
      <c r="QXA97" s="401"/>
      <c r="QXB97" s="401"/>
      <c r="QXC97" s="401"/>
      <c r="QXD97" s="401"/>
      <c r="QXE97" s="401"/>
      <c r="QXF97" s="401"/>
      <c r="QXG97" s="401"/>
      <c r="QXH97" s="401"/>
      <c r="QXI97" s="401"/>
      <c r="QXJ97" s="401"/>
      <c r="QXK97" s="401"/>
      <c r="QXL97" s="401"/>
      <c r="QXM97" s="401"/>
      <c r="QXN97" s="401"/>
      <c r="QXO97" s="401"/>
      <c r="QXP97" s="401"/>
      <c r="QXQ97" s="401"/>
      <c r="QXR97" s="401"/>
      <c r="QXS97" s="401"/>
      <c r="QXT97" s="401"/>
      <c r="QXU97" s="401"/>
      <c r="QXV97" s="401"/>
      <c r="QXW97" s="401"/>
      <c r="QXX97" s="401"/>
      <c r="QXY97" s="401"/>
      <c r="QXZ97" s="401"/>
      <c r="QYA97" s="401"/>
      <c r="QYB97" s="401"/>
      <c r="QYC97" s="401"/>
      <c r="QYD97" s="401"/>
      <c r="QYE97" s="401"/>
      <c r="QYF97" s="401"/>
      <c r="QYG97" s="401"/>
      <c r="QYH97" s="401"/>
      <c r="QYI97" s="401"/>
      <c r="QYJ97" s="401"/>
      <c r="QYK97" s="401"/>
      <c r="QYL97" s="401"/>
      <c r="QYM97" s="401"/>
      <c r="QYN97" s="401"/>
      <c r="QYO97" s="401"/>
      <c r="QYP97" s="401"/>
      <c r="QYQ97" s="401"/>
      <c r="QYR97" s="401"/>
      <c r="QYS97" s="401"/>
      <c r="QYT97" s="401"/>
      <c r="QYU97" s="401"/>
      <c r="QYV97" s="401"/>
      <c r="QYW97" s="401"/>
      <c r="QYX97" s="401"/>
      <c r="QYY97" s="401"/>
      <c r="QYZ97" s="401"/>
      <c r="QZA97" s="401"/>
      <c r="QZB97" s="401"/>
      <c r="QZC97" s="401"/>
      <c r="QZD97" s="401"/>
      <c r="QZE97" s="401"/>
      <c r="QZF97" s="401"/>
      <c r="QZG97" s="401"/>
      <c r="QZH97" s="401"/>
      <c r="QZI97" s="401"/>
      <c r="QZJ97" s="401"/>
      <c r="QZK97" s="401"/>
      <c r="QZL97" s="401"/>
      <c r="QZM97" s="401"/>
      <c r="QZN97" s="401"/>
      <c r="QZO97" s="401"/>
      <c r="QZP97" s="401"/>
      <c r="QZQ97" s="401"/>
      <c r="QZR97" s="401"/>
      <c r="QZS97" s="401"/>
      <c r="QZT97" s="401"/>
      <c r="QZU97" s="401"/>
      <c r="QZV97" s="401"/>
      <c r="QZW97" s="401"/>
      <c r="QZX97" s="401"/>
      <c r="QZY97" s="401"/>
      <c r="QZZ97" s="401"/>
      <c r="RAA97" s="401"/>
      <c r="RAB97" s="401"/>
      <c r="RAC97" s="401"/>
      <c r="RAD97" s="401"/>
      <c r="RAE97" s="401"/>
      <c r="RAF97" s="401"/>
      <c r="RAG97" s="401"/>
      <c r="RAH97" s="401"/>
      <c r="RAI97" s="401"/>
      <c r="RAJ97" s="401"/>
      <c r="RAK97" s="401"/>
      <c r="RAL97" s="401"/>
      <c r="RAM97" s="401"/>
      <c r="RAN97" s="401"/>
      <c r="RAO97" s="401"/>
      <c r="RAP97" s="401"/>
      <c r="RAQ97" s="401"/>
      <c r="RAR97" s="401"/>
      <c r="RAS97" s="401"/>
      <c r="RAT97" s="401"/>
      <c r="RAU97" s="401"/>
      <c r="RAV97" s="401"/>
      <c r="RAW97" s="401"/>
      <c r="RAX97" s="401"/>
      <c r="RAY97" s="401"/>
      <c r="RAZ97" s="401"/>
      <c r="RBA97" s="401"/>
      <c r="RBB97" s="401"/>
      <c r="RBC97" s="401"/>
      <c r="RBD97" s="401"/>
      <c r="RBE97" s="401"/>
      <c r="RBF97" s="401"/>
      <c r="RBG97" s="401"/>
      <c r="RBH97" s="401"/>
      <c r="RBI97" s="401"/>
      <c r="RBJ97" s="401"/>
      <c r="RBK97" s="401"/>
      <c r="RBL97" s="401"/>
      <c r="RBM97" s="401"/>
      <c r="RBN97" s="401"/>
      <c r="RBO97" s="401"/>
      <c r="RBP97" s="401"/>
      <c r="RBQ97" s="401"/>
      <c r="RBR97" s="401"/>
      <c r="RBS97" s="401"/>
      <c r="RBT97" s="401"/>
      <c r="RBU97" s="401"/>
      <c r="RBV97" s="401"/>
      <c r="RBW97" s="401"/>
      <c r="RBX97" s="401"/>
      <c r="RBY97" s="401"/>
      <c r="RBZ97" s="401"/>
      <c r="RCA97" s="401"/>
      <c r="RCB97" s="401"/>
      <c r="RCC97" s="401"/>
      <c r="RCD97" s="401"/>
      <c r="RCE97" s="401"/>
      <c r="RCF97" s="401"/>
      <c r="RCG97" s="401"/>
      <c r="RCH97" s="401"/>
      <c r="RCI97" s="401"/>
      <c r="RCJ97" s="401"/>
      <c r="RCK97" s="401"/>
      <c r="RCL97" s="401"/>
      <c r="RCM97" s="401"/>
      <c r="RCN97" s="401"/>
      <c r="RCO97" s="401"/>
      <c r="RCP97" s="401"/>
      <c r="RCQ97" s="401"/>
      <c r="RCR97" s="401"/>
      <c r="RCS97" s="401"/>
      <c r="RCT97" s="401"/>
      <c r="RCU97" s="401"/>
      <c r="RCV97" s="401"/>
      <c r="RCW97" s="401"/>
      <c r="RCX97" s="401"/>
      <c r="RCY97" s="401"/>
      <c r="RCZ97" s="401"/>
      <c r="RDA97" s="401"/>
      <c r="RDB97" s="401"/>
      <c r="RDC97" s="401"/>
      <c r="RDD97" s="401"/>
      <c r="RDE97" s="401"/>
      <c r="RDF97" s="401"/>
      <c r="RDG97" s="401"/>
      <c r="RDH97" s="401"/>
      <c r="RDI97" s="401"/>
      <c r="RDJ97" s="401"/>
      <c r="RDK97" s="401"/>
      <c r="RDL97" s="401"/>
      <c r="RDM97" s="401"/>
      <c r="RDN97" s="401"/>
      <c r="RDO97" s="401"/>
      <c r="RDP97" s="401"/>
      <c r="RDQ97" s="401"/>
      <c r="RDR97" s="401"/>
      <c r="RDS97" s="401"/>
      <c r="RDT97" s="401"/>
      <c r="RDU97" s="401"/>
      <c r="RDV97" s="401"/>
      <c r="RDW97" s="401"/>
      <c r="RDX97" s="401"/>
      <c r="RDY97" s="401"/>
      <c r="RDZ97" s="401"/>
      <c r="REA97" s="401"/>
      <c r="REB97" s="401"/>
      <c r="REC97" s="401"/>
      <c r="RED97" s="401"/>
      <c r="REE97" s="401"/>
      <c r="REF97" s="401"/>
      <c r="REG97" s="401"/>
      <c r="REH97" s="401"/>
      <c r="REI97" s="401"/>
      <c r="REJ97" s="401"/>
      <c r="REK97" s="401"/>
      <c r="REL97" s="401"/>
      <c r="REM97" s="401"/>
      <c r="REN97" s="401"/>
      <c r="REO97" s="401"/>
      <c r="REP97" s="401"/>
      <c r="REQ97" s="401"/>
      <c r="RER97" s="401"/>
      <c r="RES97" s="401"/>
      <c r="RET97" s="401"/>
      <c r="REU97" s="401"/>
      <c r="REV97" s="401"/>
      <c r="REW97" s="401"/>
      <c r="REX97" s="401"/>
      <c r="REY97" s="401"/>
      <c r="REZ97" s="401"/>
      <c r="RFA97" s="401"/>
      <c r="RFB97" s="401"/>
      <c r="RFC97" s="401"/>
      <c r="RFD97" s="401"/>
      <c r="RFE97" s="401"/>
      <c r="RFF97" s="401"/>
      <c r="RFG97" s="401"/>
      <c r="RFH97" s="401"/>
      <c r="RFI97" s="401"/>
      <c r="RFJ97" s="401"/>
      <c r="RFK97" s="401"/>
      <c r="RFL97" s="401"/>
      <c r="RFM97" s="401"/>
      <c r="RFN97" s="401"/>
      <c r="RFO97" s="401"/>
      <c r="RFP97" s="401"/>
      <c r="RFQ97" s="401"/>
      <c r="RFR97" s="401"/>
      <c r="RFS97" s="401"/>
      <c r="RFT97" s="401"/>
      <c r="RFU97" s="401"/>
      <c r="RFV97" s="401"/>
      <c r="RFW97" s="401"/>
      <c r="RFX97" s="401"/>
      <c r="RFY97" s="401"/>
      <c r="RFZ97" s="401"/>
      <c r="RGA97" s="401"/>
      <c r="RGB97" s="401"/>
      <c r="RGC97" s="401"/>
      <c r="RGD97" s="401"/>
      <c r="RGE97" s="401"/>
      <c r="RGF97" s="401"/>
      <c r="RGG97" s="401"/>
      <c r="RGH97" s="401"/>
      <c r="RGI97" s="401"/>
      <c r="RGJ97" s="401"/>
      <c r="RGK97" s="401"/>
      <c r="RGL97" s="401"/>
      <c r="RGM97" s="401"/>
      <c r="RGN97" s="401"/>
      <c r="RGO97" s="401"/>
      <c r="RGP97" s="401"/>
      <c r="RGQ97" s="401"/>
      <c r="RGR97" s="401"/>
      <c r="RGS97" s="401"/>
      <c r="RGT97" s="401"/>
      <c r="RGU97" s="401"/>
      <c r="RGV97" s="401"/>
      <c r="RGW97" s="401"/>
      <c r="RGX97" s="401"/>
      <c r="RGY97" s="401"/>
      <c r="RGZ97" s="401"/>
      <c r="RHA97" s="401"/>
      <c r="RHB97" s="401"/>
      <c r="RHC97" s="401"/>
      <c r="RHD97" s="401"/>
      <c r="RHE97" s="401"/>
      <c r="RHF97" s="401"/>
      <c r="RHG97" s="401"/>
      <c r="RHH97" s="401"/>
      <c r="RHI97" s="401"/>
      <c r="RHJ97" s="401"/>
      <c r="RHK97" s="401"/>
      <c r="RHL97" s="401"/>
      <c r="RHM97" s="401"/>
      <c r="RHN97" s="401"/>
      <c r="RHO97" s="401"/>
      <c r="RHP97" s="401"/>
      <c r="RHQ97" s="401"/>
      <c r="RHR97" s="401"/>
      <c r="RHS97" s="401"/>
      <c r="RHT97" s="401"/>
      <c r="RHU97" s="401"/>
      <c r="RHV97" s="401"/>
      <c r="RHW97" s="401"/>
      <c r="RHX97" s="401"/>
      <c r="RHY97" s="401"/>
      <c r="RHZ97" s="401"/>
      <c r="RIA97" s="401"/>
      <c r="RIB97" s="401"/>
      <c r="RIC97" s="401"/>
      <c r="RID97" s="401"/>
      <c r="RIE97" s="401"/>
      <c r="RIF97" s="401"/>
      <c r="RIG97" s="401"/>
      <c r="RIH97" s="401"/>
      <c r="RII97" s="401"/>
      <c r="RIJ97" s="401"/>
      <c r="RIK97" s="401"/>
      <c r="RIL97" s="401"/>
      <c r="RIM97" s="401"/>
      <c r="RIN97" s="401"/>
      <c r="RIO97" s="401"/>
      <c r="RIP97" s="401"/>
      <c r="RIQ97" s="401"/>
      <c r="RIR97" s="401"/>
      <c r="RIS97" s="401"/>
      <c r="RIT97" s="401"/>
      <c r="RIU97" s="401"/>
      <c r="RIV97" s="401"/>
      <c r="RIW97" s="401"/>
      <c r="RIX97" s="401"/>
      <c r="RIY97" s="401"/>
      <c r="RIZ97" s="401"/>
      <c r="RJA97" s="401"/>
      <c r="RJB97" s="401"/>
      <c r="RJC97" s="401"/>
      <c r="RJD97" s="401"/>
      <c r="RJE97" s="401"/>
      <c r="RJF97" s="401"/>
      <c r="RJG97" s="401"/>
      <c r="RJH97" s="401"/>
      <c r="RJI97" s="401"/>
      <c r="RJJ97" s="401"/>
      <c r="RJK97" s="401"/>
      <c r="RJL97" s="401"/>
      <c r="RJM97" s="401"/>
      <c r="RJN97" s="401"/>
      <c r="RJO97" s="401"/>
      <c r="RJP97" s="401"/>
      <c r="RJQ97" s="401"/>
      <c r="RJR97" s="401"/>
      <c r="RJS97" s="401"/>
      <c r="RJT97" s="401"/>
      <c r="RJU97" s="401"/>
      <c r="RJV97" s="401"/>
      <c r="RJW97" s="401"/>
      <c r="RJX97" s="401"/>
      <c r="RJY97" s="401"/>
      <c r="RJZ97" s="401"/>
      <c r="RKA97" s="401"/>
      <c r="RKB97" s="401"/>
      <c r="RKC97" s="401"/>
      <c r="RKD97" s="401"/>
      <c r="RKE97" s="401"/>
      <c r="RKF97" s="401"/>
      <c r="RKG97" s="401"/>
      <c r="RKH97" s="401"/>
      <c r="RKI97" s="401"/>
      <c r="RKJ97" s="401"/>
      <c r="RKK97" s="401"/>
      <c r="RKL97" s="401"/>
      <c r="RKM97" s="401"/>
      <c r="RKN97" s="401"/>
      <c r="RKO97" s="401"/>
      <c r="RKP97" s="401"/>
      <c r="RKQ97" s="401"/>
      <c r="RKR97" s="401"/>
      <c r="RKS97" s="401"/>
      <c r="RKT97" s="401"/>
      <c r="RKU97" s="401"/>
      <c r="RKV97" s="401"/>
      <c r="RKW97" s="401"/>
      <c r="RKX97" s="401"/>
      <c r="RKY97" s="401"/>
      <c r="RKZ97" s="401"/>
      <c r="RLA97" s="401"/>
      <c r="RLB97" s="401"/>
      <c r="RLC97" s="401"/>
      <c r="RLD97" s="401"/>
      <c r="RLE97" s="401"/>
      <c r="RLF97" s="401"/>
      <c r="RLG97" s="401"/>
      <c r="RLH97" s="401"/>
      <c r="RLI97" s="401"/>
      <c r="RLJ97" s="401"/>
      <c r="RLK97" s="401"/>
      <c r="RLL97" s="401"/>
      <c r="RLM97" s="401"/>
      <c r="RLN97" s="401"/>
      <c r="RLO97" s="401"/>
      <c r="RLP97" s="401"/>
      <c r="RLQ97" s="401"/>
      <c r="RLR97" s="401"/>
      <c r="RLS97" s="401"/>
      <c r="RLT97" s="401"/>
      <c r="RLU97" s="401"/>
      <c r="RLV97" s="401"/>
      <c r="RLW97" s="401"/>
      <c r="RLX97" s="401"/>
      <c r="RLY97" s="401"/>
      <c r="RLZ97" s="401"/>
      <c r="RMA97" s="401"/>
      <c r="RMB97" s="401"/>
      <c r="RMC97" s="401"/>
      <c r="RMD97" s="401"/>
      <c r="RME97" s="401"/>
      <c r="RMF97" s="401"/>
      <c r="RMG97" s="401"/>
      <c r="RMH97" s="401"/>
      <c r="RMI97" s="401"/>
      <c r="RMJ97" s="401"/>
      <c r="RMK97" s="401"/>
      <c r="RML97" s="401"/>
      <c r="RMM97" s="401"/>
      <c r="RMN97" s="401"/>
      <c r="RMO97" s="401"/>
      <c r="RMP97" s="401"/>
      <c r="RMQ97" s="401"/>
      <c r="RMR97" s="401"/>
      <c r="RMS97" s="401"/>
      <c r="RMT97" s="401"/>
      <c r="RMU97" s="401"/>
      <c r="RMV97" s="401"/>
      <c r="RMW97" s="401"/>
      <c r="RMX97" s="401"/>
      <c r="RMY97" s="401"/>
      <c r="RMZ97" s="401"/>
      <c r="RNA97" s="401"/>
      <c r="RNB97" s="401"/>
      <c r="RNC97" s="401"/>
      <c r="RND97" s="401"/>
      <c r="RNE97" s="401"/>
      <c r="RNF97" s="401"/>
      <c r="RNG97" s="401"/>
      <c r="RNH97" s="401"/>
      <c r="RNI97" s="401"/>
      <c r="RNJ97" s="401"/>
      <c r="RNK97" s="401"/>
      <c r="RNL97" s="401"/>
      <c r="RNM97" s="401"/>
      <c r="RNN97" s="401"/>
      <c r="RNO97" s="401"/>
      <c r="RNP97" s="401"/>
      <c r="RNQ97" s="401"/>
      <c r="RNR97" s="401"/>
      <c r="RNS97" s="401"/>
      <c r="RNT97" s="401"/>
      <c r="RNU97" s="401"/>
      <c r="RNV97" s="401"/>
      <c r="RNW97" s="401"/>
      <c r="RNX97" s="401"/>
      <c r="RNY97" s="401"/>
      <c r="RNZ97" s="401"/>
      <c r="ROA97" s="401"/>
      <c r="ROB97" s="401"/>
      <c r="ROC97" s="401"/>
      <c r="ROD97" s="401"/>
      <c r="ROE97" s="401"/>
      <c r="ROF97" s="401"/>
      <c r="ROG97" s="401"/>
      <c r="ROH97" s="401"/>
      <c r="ROI97" s="401"/>
      <c r="ROJ97" s="401"/>
      <c r="ROK97" s="401"/>
      <c r="ROL97" s="401"/>
      <c r="ROM97" s="401"/>
      <c r="RON97" s="401"/>
      <c r="ROO97" s="401"/>
      <c r="ROP97" s="401"/>
      <c r="ROQ97" s="401"/>
      <c r="ROR97" s="401"/>
      <c r="ROS97" s="401"/>
      <c r="ROT97" s="401"/>
      <c r="ROU97" s="401"/>
      <c r="ROV97" s="401"/>
      <c r="ROW97" s="401"/>
      <c r="ROX97" s="401"/>
      <c r="ROY97" s="401"/>
      <c r="ROZ97" s="401"/>
      <c r="RPA97" s="401"/>
      <c r="RPB97" s="401"/>
      <c r="RPC97" s="401"/>
      <c r="RPD97" s="401"/>
      <c r="RPE97" s="401"/>
      <c r="RPF97" s="401"/>
      <c r="RPG97" s="401"/>
      <c r="RPH97" s="401"/>
      <c r="RPI97" s="401"/>
      <c r="RPJ97" s="401"/>
      <c r="RPK97" s="401"/>
      <c r="RPL97" s="401"/>
      <c r="RPM97" s="401"/>
      <c r="RPN97" s="401"/>
      <c r="RPO97" s="401"/>
      <c r="RPP97" s="401"/>
      <c r="RPQ97" s="401"/>
      <c r="RPR97" s="401"/>
      <c r="RPS97" s="401"/>
      <c r="RPT97" s="401"/>
      <c r="RPU97" s="401"/>
      <c r="RPV97" s="401"/>
      <c r="RPW97" s="401"/>
      <c r="RPX97" s="401"/>
      <c r="RPY97" s="401"/>
      <c r="RPZ97" s="401"/>
      <c r="RQA97" s="401"/>
      <c r="RQB97" s="401"/>
      <c r="RQC97" s="401"/>
      <c r="RQD97" s="401"/>
      <c r="RQE97" s="401"/>
      <c r="RQF97" s="401"/>
      <c r="RQG97" s="401"/>
      <c r="RQH97" s="401"/>
      <c r="RQI97" s="401"/>
      <c r="RQJ97" s="401"/>
      <c r="RQK97" s="401"/>
      <c r="RQL97" s="401"/>
      <c r="RQM97" s="401"/>
      <c r="RQN97" s="401"/>
      <c r="RQO97" s="401"/>
      <c r="RQP97" s="401"/>
      <c r="RQQ97" s="401"/>
      <c r="RQR97" s="401"/>
      <c r="RQS97" s="401"/>
      <c r="RQT97" s="401"/>
      <c r="RQU97" s="401"/>
      <c r="RQV97" s="401"/>
      <c r="RQW97" s="401"/>
      <c r="RQX97" s="401"/>
      <c r="RQY97" s="401"/>
      <c r="RQZ97" s="401"/>
      <c r="RRA97" s="401"/>
      <c r="RRB97" s="401"/>
      <c r="RRC97" s="401"/>
      <c r="RRD97" s="401"/>
      <c r="RRE97" s="401"/>
      <c r="RRF97" s="401"/>
      <c r="RRG97" s="401"/>
      <c r="RRH97" s="401"/>
      <c r="RRI97" s="401"/>
      <c r="RRJ97" s="401"/>
      <c r="RRK97" s="401"/>
      <c r="RRL97" s="401"/>
      <c r="RRM97" s="401"/>
      <c r="RRN97" s="401"/>
      <c r="RRO97" s="401"/>
      <c r="RRP97" s="401"/>
      <c r="RRQ97" s="401"/>
      <c r="RRR97" s="401"/>
      <c r="RRS97" s="401"/>
      <c r="RRT97" s="401"/>
      <c r="RRU97" s="401"/>
      <c r="RRV97" s="401"/>
      <c r="RRW97" s="401"/>
      <c r="RRX97" s="401"/>
      <c r="RRY97" s="401"/>
      <c r="RRZ97" s="401"/>
      <c r="RSA97" s="401"/>
      <c r="RSB97" s="401"/>
      <c r="RSC97" s="401"/>
      <c r="RSD97" s="401"/>
      <c r="RSE97" s="401"/>
      <c r="RSF97" s="401"/>
      <c r="RSG97" s="401"/>
      <c r="RSH97" s="401"/>
      <c r="RSI97" s="401"/>
      <c r="RSJ97" s="401"/>
      <c r="RSK97" s="401"/>
      <c r="RSL97" s="401"/>
      <c r="RSM97" s="401"/>
      <c r="RSN97" s="401"/>
      <c r="RSO97" s="401"/>
      <c r="RSP97" s="401"/>
      <c r="RSQ97" s="401"/>
      <c r="RSR97" s="401"/>
      <c r="RSS97" s="401"/>
      <c r="RST97" s="401"/>
      <c r="RSU97" s="401"/>
      <c r="RSV97" s="401"/>
      <c r="RSW97" s="401"/>
      <c r="RSX97" s="401"/>
      <c r="RSY97" s="401"/>
      <c r="RSZ97" s="401"/>
      <c r="RTA97" s="401"/>
      <c r="RTB97" s="401"/>
      <c r="RTC97" s="401"/>
      <c r="RTD97" s="401"/>
      <c r="RTE97" s="401"/>
      <c r="RTF97" s="401"/>
      <c r="RTG97" s="401"/>
      <c r="RTH97" s="401"/>
      <c r="RTI97" s="401"/>
      <c r="RTJ97" s="401"/>
      <c r="RTK97" s="401"/>
      <c r="RTL97" s="401"/>
      <c r="RTM97" s="401"/>
      <c r="RTN97" s="401"/>
      <c r="RTO97" s="401"/>
      <c r="RTP97" s="401"/>
      <c r="RTQ97" s="401"/>
      <c r="RTR97" s="401"/>
      <c r="RTS97" s="401"/>
      <c r="RTT97" s="401"/>
      <c r="RTU97" s="401"/>
      <c r="RTV97" s="401"/>
      <c r="RTW97" s="401"/>
      <c r="RTX97" s="401"/>
      <c r="RTY97" s="401"/>
      <c r="RTZ97" s="401"/>
      <c r="RUA97" s="401"/>
      <c r="RUB97" s="401"/>
      <c r="RUC97" s="401"/>
      <c r="RUD97" s="401"/>
      <c r="RUE97" s="401"/>
      <c r="RUF97" s="401"/>
      <c r="RUG97" s="401"/>
      <c r="RUH97" s="401"/>
      <c r="RUI97" s="401"/>
      <c r="RUJ97" s="401"/>
      <c r="RUK97" s="401"/>
      <c r="RUL97" s="401"/>
      <c r="RUM97" s="401"/>
      <c r="RUN97" s="401"/>
      <c r="RUO97" s="401"/>
      <c r="RUP97" s="401"/>
      <c r="RUQ97" s="401"/>
      <c r="RUR97" s="401"/>
      <c r="RUS97" s="401"/>
      <c r="RUT97" s="401"/>
      <c r="RUU97" s="401"/>
      <c r="RUV97" s="401"/>
      <c r="RUW97" s="401"/>
      <c r="RUX97" s="401"/>
      <c r="RUY97" s="401"/>
      <c r="RUZ97" s="401"/>
      <c r="RVA97" s="401"/>
      <c r="RVB97" s="401"/>
      <c r="RVC97" s="401"/>
      <c r="RVD97" s="401"/>
      <c r="RVE97" s="401"/>
      <c r="RVF97" s="401"/>
      <c r="RVG97" s="401"/>
      <c r="RVH97" s="401"/>
      <c r="RVI97" s="401"/>
      <c r="RVJ97" s="401"/>
      <c r="RVK97" s="401"/>
      <c r="RVL97" s="401"/>
      <c r="RVM97" s="401"/>
      <c r="RVN97" s="401"/>
      <c r="RVO97" s="401"/>
      <c r="RVP97" s="401"/>
      <c r="RVQ97" s="401"/>
      <c r="RVR97" s="401"/>
      <c r="RVS97" s="401"/>
      <c r="RVT97" s="401"/>
      <c r="RVU97" s="401"/>
      <c r="RVV97" s="401"/>
      <c r="RVW97" s="401"/>
      <c r="RVX97" s="401"/>
      <c r="RVY97" s="401"/>
      <c r="RVZ97" s="401"/>
      <c r="RWA97" s="401"/>
      <c r="RWB97" s="401"/>
      <c r="RWC97" s="401"/>
      <c r="RWD97" s="401"/>
      <c r="RWE97" s="401"/>
      <c r="RWF97" s="401"/>
      <c r="RWG97" s="401"/>
      <c r="RWH97" s="401"/>
      <c r="RWI97" s="401"/>
      <c r="RWJ97" s="401"/>
      <c r="RWK97" s="401"/>
      <c r="RWL97" s="401"/>
      <c r="RWM97" s="401"/>
      <c r="RWN97" s="401"/>
      <c r="RWO97" s="401"/>
      <c r="RWP97" s="401"/>
      <c r="RWQ97" s="401"/>
      <c r="RWR97" s="401"/>
      <c r="RWS97" s="401"/>
      <c r="RWT97" s="401"/>
      <c r="RWU97" s="401"/>
      <c r="RWV97" s="401"/>
      <c r="RWW97" s="401"/>
      <c r="RWX97" s="401"/>
      <c r="RWY97" s="401"/>
      <c r="RWZ97" s="401"/>
      <c r="RXA97" s="401"/>
      <c r="RXB97" s="401"/>
      <c r="RXC97" s="401"/>
      <c r="RXD97" s="401"/>
      <c r="RXE97" s="401"/>
      <c r="RXF97" s="401"/>
      <c r="RXG97" s="401"/>
      <c r="RXH97" s="401"/>
      <c r="RXI97" s="401"/>
      <c r="RXJ97" s="401"/>
      <c r="RXK97" s="401"/>
      <c r="RXL97" s="401"/>
      <c r="RXM97" s="401"/>
      <c r="RXN97" s="401"/>
      <c r="RXO97" s="401"/>
      <c r="RXP97" s="401"/>
      <c r="RXQ97" s="401"/>
      <c r="RXR97" s="401"/>
      <c r="RXS97" s="401"/>
      <c r="RXT97" s="401"/>
      <c r="RXU97" s="401"/>
      <c r="RXV97" s="401"/>
      <c r="RXW97" s="401"/>
      <c r="RXX97" s="401"/>
      <c r="RXY97" s="401"/>
      <c r="RXZ97" s="401"/>
      <c r="RYA97" s="401"/>
      <c r="RYB97" s="401"/>
      <c r="RYC97" s="401"/>
      <c r="RYD97" s="401"/>
      <c r="RYE97" s="401"/>
      <c r="RYF97" s="401"/>
      <c r="RYG97" s="401"/>
      <c r="RYH97" s="401"/>
      <c r="RYI97" s="401"/>
      <c r="RYJ97" s="401"/>
      <c r="RYK97" s="401"/>
      <c r="RYL97" s="401"/>
      <c r="RYM97" s="401"/>
      <c r="RYN97" s="401"/>
      <c r="RYO97" s="401"/>
      <c r="RYP97" s="401"/>
      <c r="RYQ97" s="401"/>
      <c r="RYR97" s="401"/>
      <c r="RYS97" s="401"/>
      <c r="RYT97" s="401"/>
      <c r="RYU97" s="401"/>
      <c r="RYV97" s="401"/>
      <c r="RYW97" s="401"/>
      <c r="RYX97" s="401"/>
      <c r="RYY97" s="401"/>
      <c r="RYZ97" s="401"/>
      <c r="RZA97" s="401"/>
      <c r="RZB97" s="401"/>
      <c r="RZC97" s="401"/>
      <c r="RZD97" s="401"/>
      <c r="RZE97" s="401"/>
      <c r="RZF97" s="401"/>
      <c r="RZG97" s="401"/>
      <c r="RZH97" s="401"/>
      <c r="RZI97" s="401"/>
      <c r="RZJ97" s="401"/>
      <c r="RZK97" s="401"/>
      <c r="RZL97" s="401"/>
      <c r="RZM97" s="401"/>
      <c r="RZN97" s="401"/>
      <c r="RZO97" s="401"/>
      <c r="RZP97" s="401"/>
      <c r="RZQ97" s="401"/>
      <c r="RZR97" s="401"/>
      <c r="RZS97" s="401"/>
      <c r="RZT97" s="401"/>
      <c r="RZU97" s="401"/>
      <c r="RZV97" s="401"/>
      <c r="RZW97" s="401"/>
      <c r="RZX97" s="401"/>
      <c r="RZY97" s="401"/>
      <c r="RZZ97" s="401"/>
      <c r="SAA97" s="401"/>
      <c r="SAB97" s="401"/>
      <c r="SAC97" s="401"/>
      <c r="SAD97" s="401"/>
      <c r="SAE97" s="401"/>
      <c r="SAF97" s="401"/>
      <c r="SAG97" s="401"/>
      <c r="SAH97" s="401"/>
      <c r="SAI97" s="401"/>
      <c r="SAJ97" s="401"/>
      <c r="SAK97" s="401"/>
      <c r="SAL97" s="401"/>
      <c r="SAM97" s="401"/>
      <c r="SAN97" s="401"/>
      <c r="SAO97" s="401"/>
      <c r="SAP97" s="401"/>
      <c r="SAQ97" s="401"/>
      <c r="SAR97" s="401"/>
      <c r="SAS97" s="401"/>
      <c r="SAT97" s="401"/>
      <c r="SAU97" s="401"/>
      <c r="SAV97" s="401"/>
      <c r="SAW97" s="401"/>
      <c r="SAX97" s="401"/>
      <c r="SAY97" s="401"/>
      <c r="SAZ97" s="401"/>
      <c r="SBA97" s="401"/>
      <c r="SBB97" s="401"/>
      <c r="SBC97" s="401"/>
      <c r="SBD97" s="401"/>
      <c r="SBE97" s="401"/>
      <c r="SBF97" s="401"/>
      <c r="SBG97" s="401"/>
      <c r="SBH97" s="401"/>
      <c r="SBI97" s="401"/>
      <c r="SBJ97" s="401"/>
      <c r="SBK97" s="401"/>
      <c r="SBL97" s="401"/>
      <c r="SBM97" s="401"/>
      <c r="SBN97" s="401"/>
      <c r="SBO97" s="401"/>
      <c r="SBP97" s="401"/>
      <c r="SBQ97" s="401"/>
      <c r="SBR97" s="401"/>
      <c r="SBS97" s="401"/>
      <c r="SBT97" s="401"/>
      <c r="SBU97" s="401"/>
      <c r="SBV97" s="401"/>
      <c r="SBW97" s="401"/>
      <c r="SBX97" s="401"/>
      <c r="SBY97" s="401"/>
      <c r="SBZ97" s="401"/>
      <c r="SCA97" s="401"/>
      <c r="SCB97" s="401"/>
      <c r="SCC97" s="401"/>
      <c r="SCD97" s="401"/>
      <c r="SCE97" s="401"/>
      <c r="SCF97" s="401"/>
      <c r="SCG97" s="401"/>
      <c r="SCH97" s="401"/>
      <c r="SCI97" s="401"/>
      <c r="SCJ97" s="401"/>
      <c r="SCK97" s="401"/>
      <c r="SCL97" s="401"/>
      <c r="SCM97" s="401"/>
      <c r="SCN97" s="401"/>
      <c r="SCO97" s="401"/>
      <c r="SCP97" s="401"/>
      <c r="SCQ97" s="401"/>
      <c r="SCR97" s="401"/>
      <c r="SCS97" s="401"/>
      <c r="SCT97" s="401"/>
      <c r="SCU97" s="401"/>
      <c r="SCV97" s="401"/>
      <c r="SCW97" s="401"/>
      <c r="SCX97" s="401"/>
      <c r="SCY97" s="401"/>
      <c r="SCZ97" s="401"/>
      <c r="SDA97" s="401"/>
      <c r="SDB97" s="401"/>
      <c r="SDC97" s="401"/>
      <c r="SDD97" s="401"/>
      <c r="SDE97" s="401"/>
      <c r="SDF97" s="401"/>
      <c r="SDG97" s="401"/>
      <c r="SDH97" s="401"/>
      <c r="SDI97" s="401"/>
      <c r="SDJ97" s="401"/>
      <c r="SDK97" s="401"/>
      <c r="SDL97" s="401"/>
      <c r="SDM97" s="401"/>
      <c r="SDN97" s="401"/>
      <c r="SDO97" s="401"/>
      <c r="SDP97" s="401"/>
      <c r="SDQ97" s="401"/>
      <c r="SDR97" s="401"/>
      <c r="SDS97" s="401"/>
      <c r="SDT97" s="401"/>
      <c r="SDU97" s="401"/>
      <c r="SDV97" s="401"/>
      <c r="SDW97" s="401"/>
      <c r="SDX97" s="401"/>
      <c r="SDY97" s="401"/>
      <c r="SDZ97" s="401"/>
      <c r="SEA97" s="401"/>
      <c r="SEB97" s="401"/>
      <c r="SEC97" s="401"/>
      <c r="SED97" s="401"/>
      <c r="SEE97" s="401"/>
      <c r="SEF97" s="401"/>
      <c r="SEG97" s="401"/>
      <c r="SEH97" s="401"/>
      <c r="SEI97" s="401"/>
      <c r="SEJ97" s="401"/>
      <c r="SEK97" s="401"/>
      <c r="SEL97" s="401"/>
      <c r="SEM97" s="401"/>
      <c r="SEN97" s="401"/>
      <c r="SEO97" s="401"/>
      <c r="SEP97" s="401"/>
      <c r="SEQ97" s="401"/>
      <c r="SER97" s="401"/>
      <c r="SES97" s="401"/>
      <c r="SET97" s="401"/>
      <c r="SEU97" s="401"/>
      <c r="SEV97" s="401"/>
      <c r="SEW97" s="401"/>
      <c r="SEX97" s="401"/>
      <c r="SEY97" s="401"/>
      <c r="SEZ97" s="401"/>
      <c r="SFA97" s="401"/>
      <c r="SFB97" s="401"/>
      <c r="SFC97" s="401"/>
      <c r="SFD97" s="401"/>
      <c r="SFE97" s="401"/>
      <c r="SFF97" s="401"/>
      <c r="SFG97" s="401"/>
      <c r="SFH97" s="401"/>
      <c r="SFI97" s="401"/>
      <c r="SFJ97" s="401"/>
      <c r="SFK97" s="401"/>
      <c r="SFL97" s="401"/>
      <c r="SFM97" s="401"/>
      <c r="SFN97" s="401"/>
      <c r="SFO97" s="401"/>
      <c r="SFP97" s="401"/>
      <c r="SFQ97" s="401"/>
      <c r="SFR97" s="401"/>
      <c r="SFS97" s="401"/>
      <c r="SFT97" s="401"/>
      <c r="SFU97" s="401"/>
      <c r="SFV97" s="401"/>
      <c r="SFW97" s="401"/>
      <c r="SFX97" s="401"/>
      <c r="SFY97" s="401"/>
      <c r="SFZ97" s="401"/>
      <c r="SGA97" s="401"/>
      <c r="SGB97" s="401"/>
      <c r="SGC97" s="401"/>
      <c r="SGD97" s="401"/>
      <c r="SGE97" s="401"/>
      <c r="SGF97" s="401"/>
      <c r="SGG97" s="401"/>
      <c r="SGH97" s="401"/>
      <c r="SGI97" s="401"/>
      <c r="SGJ97" s="401"/>
      <c r="SGK97" s="401"/>
      <c r="SGL97" s="401"/>
      <c r="SGM97" s="401"/>
      <c r="SGN97" s="401"/>
      <c r="SGO97" s="401"/>
      <c r="SGP97" s="401"/>
      <c r="SGQ97" s="401"/>
      <c r="SGR97" s="401"/>
      <c r="SGS97" s="401"/>
      <c r="SGT97" s="401"/>
      <c r="SGU97" s="401"/>
      <c r="SGV97" s="401"/>
      <c r="SGW97" s="401"/>
      <c r="SGX97" s="401"/>
      <c r="SGY97" s="401"/>
      <c r="SGZ97" s="401"/>
      <c r="SHA97" s="401"/>
      <c r="SHB97" s="401"/>
      <c r="SHC97" s="401"/>
      <c r="SHD97" s="401"/>
      <c r="SHE97" s="401"/>
      <c r="SHF97" s="401"/>
      <c r="SHG97" s="401"/>
      <c r="SHH97" s="401"/>
      <c r="SHI97" s="401"/>
      <c r="SHJ97" s="401"/>
      <c r="SHK97" s="401"/>
      <c r="SHL97" s="401"/>
      <c r="SHM97" s="401"/>
      <c r="SHN97" s="401"/>
      <c r="SHO97" s="401"/>
      <c r="SHP97" s="401"/>
      <c r="SHQ97" s="401"/>
      <c r="SHR97" s="401"/>
      <c r="SHS97" s="401"/>
      <c r="SHT97" s="401"/>
      <c r="SHU97" s="401"/>
      <c r="SHV97" s="401"/>
      <c r="SHW97" s="401"/>
      <c r="SHX97" s="401"/>
      <c r="SHY97" s="401"/>
      <c r="SHZ97" s="401"/>
      <c r="SIA97" s="401"/>
      <c r="SIB97" s="401"/>
      <c r="SIC97" s="401"/>
      <c r="SID97" s="401"/>
      <c r="SIE97" s="401"/>
      <c r="SIF97" s="401"/>
      <c r="SIG97" s="401"/>
      <c r="SIH97" s="401"/>
      <c r="SII97" s="401"/>
      <c r="SIJ97" s="401"/>
      <c r="SIK97" s="401"/>
      <c r="SIL97" s="401"/>
      <c r="SIM97" s="401"/>
      <c r="SIN97" s="401"/>
      <c r="SIO97" s="401"/>
      <c r="SIP97" s="401"/>
      <c r="SIQ97" s="401"/>
      <c r="SIR97" s="401"/>
      <c r="SIS97" s="401"/>
      <c r="SIT97" s="401"/>
      <c r="SIU97" s="401"/>
      <c r="SIV97" s="401"/>
      <c r="SIW97" s="401"/>
      <c r="SIX97" s="401"/>
      <c r="SIY97" s="401"/>
      <c r="SIZ97" s="401"/>
      <c r="SJA97" s="401"/>
      <c r="SJB97" s="401"/>
      <c r="SJC97" s="401"/>
      <c r="SJD97" s="401"/>
      <c r="SJE97" s="401"/>
      <c r="SJF97" s="401"/>
      <c r="SJG97" s="401"/>
      <c r="SJH97" s="401"/>
      <c r="SJI97" s="401"/>
      <c r="SJJ97" s="401"/>
      <c r="SJK97" s="401"/>
      <c r="SJL97" s="401"/>
      <c r="SJM97" s="401"/>
      <c r="SJN97" s="401"/>
      <c r="SJO97" s="401"/>
      <c r="SJP97" s="401"/>
      <c r="SJQ97" s="401"/>
      <c r="SJR97" s="401"/>
      <c r="SJS97" s="401"/>
      <c r="SJT97" s="401"/>
      <c r="SJU97" s="401"/>
      <c r="SJV97" s="401"/>
      <c r="SJW97" s="401"/>
      <c r="SJX97" s="401"/>
      <c r="SJY97" s="401"/>
      <c r="SJZ97" s="401"/>
      <c r="SKA97" s="401"/>
      <c r="SKB97" s="401"/>
      <c r="SKC97" s="401"/>
      <c r="SKD97" s="401"/>
      <c r="SKE97" s="401"/>
      <c r="SKF97" s="401"/>
      <c r="SKG97" s="401"/>
      <c r="SKH97" s="401"/>
      <c r="SKI97" s="401"/>
      <c r="SKJ97" s="401"/>
      <c r="SKK97" s="401"/>
      <c r="SKL97" s="401"/>
      <c r="SKM97" s="401"/>
      <c r="SKN97" s="401"/>
      <c r="SKO97" s="401"/>
      <c r="SKP97" s="401"/>
      <c r="SKQ97" s="401"/>
      <c r="SKR97" s="401"/>
      <c r="SKS97" s="401"/>
      <c r="SKT97" s="401"/>
      <c r="SKU97" s="401"/>
      <c r="SKV97" s="401"/>
      <c r="SKW97" s="401"/>
      <c r="SKX97" s="401"/>
      <c r="SKY97" s="401"/>
      <c r="SKZ97" s="401"/>
      <c r="SLA97" s="401"/>
      <c r="SLB97" s="401"/>
      <c r="SLC97" s="401"/>
      <c r="SLD97" s="401"/>
      <c r="SLE97" s="401"/>
      <c r="SLF97" s="401"/>
      <c r="SLG97" s="401"/>
      <c r="SLH97" s="401"/>
      <c r="SLI97" s="401"/>
      <c r="SLJ97" s="401"/>
      <c r="SLK97" s="401"/>
      <c r="SLL97" s="401"/>
      <c r="SLM97" s="401"/>
      <c r="SLN97" s="401"/>
      <c r="SLO97" s="401"/>
      <c r="SLP97" s="401"/>
      <c r="SLQ97" s="401"/>
      <c r="SLR97" s="401"/>
      <c r="SLS97" s="401"/>
      <c r="SLT97" s="401"/>
      <c r="SLU97" s="401"/>
      <c r="SLV97" s="401"/>
      <c r="SLW97" s="401"/>
      <c r="SLX97" s="401"/>
      <c r="SLY97" s="401"/>
      <c r="SLZ97" s="401"/>
      <c r="SMA97" s="401"/>
      <c r="SMB97" s="401"/>
      <c r="SMC97" s="401"/>
      <c r="SMD97" s="401"/>
      <c r="SME97" s="401"/>
      <c r="SMF97" s="401"/>
      <c r="SMG97" s="401"/>
      <c r="SMH97" s="401"/>
      <c r="SMI97" s="401"/>
      <c r="SMJ97" s="401"/>
      <c r="SMK97" s="401"/>
      <c r="SML97" s="401"/>
      <c r="SMM97" s="401"/>
      <c r="SMN97" s="401"/>
      <c r="SMO97" s="401"/>
      <c r="SMP97" s="401"/>
      <c r="SMQ97" s="401"/>
      <c r="SMR97" s="401"/>
      <c r="SMS97" s="401"/>
      <c r="SMT97" s="401"/>
      <c r="SMU97" s="401"/>
      <c r="SMV97" s="401"/>
      <c r="SMW97" s="401"/>
      <c r="SMX97" s="401"/>
      <c r="SMY97" s="401"/>
      <c r="SMZ97" s="401"/>
      <c r="SNA97" s="401"/>
      <c r="SNB97" s="401"/>
      <c r="SNC97" s="401"/>
      <c r="SND97" s="401"/>
      <c r="SNE97" s="401"/>
      <c r="SNF97" s="401"/>
      <c r="SNG97" s="401"/>
      <c r="SNH97" s="401"/>
      <c r="SNI97" s="401"/>
      <c r="SNJ97" s="401"/>
      <c r="SNK97" s="401"/>
      <c r="SNL97" s="401"/>
      <c r="SNM97" s="401"/>
      <c r="SNN97" s="401"/>
      <c r="SNO97" s="401"/>
      <c r="SNP97" s="401"/>
      <c r="SNQ97" s="401"/>
      <c r="SNR97" s="401"/>
      <c r="SNS97" s="401"/>
      <c r="SNT97" s="401"/>
      <c r="SNU97" s="401"/>
      <c r="SNV97" s="401"/>
      <c r="SNW97" s="401"/>
      <c r="SNX97" s="401"/>
      <c r="SNY97" s="401"/>
      <c r="SNZ97" s="401"/>
      <c r="SOA97" s="401"/>
      <c r="SOB97" s="401"/>
      <c r="SOC97" s="401"/>
      <c r="SOD97" s="401"/>
      <c r="SOE97" s="401"/>
      <c r="SOF97" s="401"/>
      <c r="SOG97" s="401"/>
      <c r="SOH97" s="401"/>
      <c r="SOI97" s="401"/>
      <c r="SOJ97" s="401"/>
      <c r="SOK97" s="401"/>
      <c r="SOL97" s="401"/>
      <c r="SOM97" s="401"/>
      <c r="SON97" s="401"/>
      <c r="SOO97" s="401"/>
      <c r="SOP97" s="401"/>
      <c r="SOQ97" s="401"/>
      <c r="SOR97" s="401"/>
      <c r="SOS97" s="401"/>
      <c r="SOT97" s="401"/>
      <c r="SOU97" s="401"/>
      <c r="SOV97" s="401"/>
      <c r="SOW97" s="401"/>
      <c r="SOX97" s="401"/>
      <c r="SOY97" s="401"/>
      <c r="SOZ97" s="401"/>
      <c r="SPA97" s="401"/>
      <c r="SPB97" s="401"/>
      <c r="SPC97" s="401"/>
      <c r="SPD97" s="401"/>
      <c r="SPE97" s="401"/>
      <c r="SPF97" s="401"/>
      <c r="SPG97" s="401"/>
      <c r="SPH97" s="401"/>
      <c r="SPI97" s="401"/>
      <c r="SPJ97" s="401"/>
      <c r="SPK97" s="401"/>
      <c r="SPL97" s="401"/>
      <c r="SPM97" s="401"/>
      <c r="SPN97" s="401"/>
      <c r="SPO97" s="401"/>
      <c r="SPP97" s="401"/>
      <c r="SPQ97" s="401"/>
      <c r="SPR97" s="401"/>
      <c r="SPS97" s="401"/>
      <c r="SPT97" s="401"/>
      <c r="SPU97" s="401"/>
      <c r="SPV97" s="401"/>
      <c r="SPW97" s="401"/>
      <c r="SPX97" s="401"/>
      <c r="SPY97" s="401"/>
      <c r="SPZ97" s="401"/>
      <c r="SQA97" s="401"/>
      <c r="SQB97" s="401"/>
      <c r="SQC97" s="401"/>
      <c r="SQD97" s="401"/>
      <c r="SQE97" s="401"/>
      <c r="SQF97" s="401"/>
      <c r="SQG97" s="401"/>
      <c r="SQH97" s="401"/>
      <c r="SQI97" s="401"/>
      <c r="SQJ97" s="401"/>
      <c r="SQK97" s="401"/>
      <c r="SQL97" s="401"/>
      <c r="SQM97" s="401"/>
      <c r="SQN97" s="401"/>
      <c r="SQO97" s="401"/>
      <c r="SQP97" s="401"/>
      <c r="SQQ97" s="401"/>
      <c r="SQR97" s="401"/>
      <c r="SQS97" s="401"/>
      <c r="SQT97" s="401"/>
      <c r="SQU97" s="401"/>
      <c r="SQV97" s="401"/>
      <c r="SQW97" s="401"/>
      <c r="SQX97" s="401"/>
      <c r="SQY97" s="401"/>
      <c r="SQZ97" s="401"/>
      <c r="SRA97" s="401"/>
      <c r="SRB97" s="401"/>
      <c r="SRC97" s="401"/>
      <c r="SRD97" s="401"/>
      <c r="SRE97" s="401"/>
      <c r="SRF97" s="401"/>
      <c r="SRG97" s="401"/>
      <c r="SRH97" s="401"/>
      <c r="SRI97" s="401"/>
      <c r="SRJ97" s="401"/>
      <c r="SRK97" s="401"/>
      <c r="SRL97" s="401"/>
      <c r="SRM97" s="401"/>
      <c r="SRN97" s="401"/>
      <c r="SRO97" s="401"/>
      <c r="SRP97" s="401"/>
      <c r="SRQ97" s="401"/>
      <c r="SRR97" s="401"/>
      <c r="SRS97" s="401"/>
      <c r="SRT97" s="401"/>
      <c r="SRU97" s="401"/>
      <c r="SRV97" s="401"/>
      <c r="SRW97" s="401"/>
      <c r="SRX97" s="401"/>
      <c r="SRY97" s="401"/>
      <c r="SRZ97" s="401"/>
      <c r="SSA97" s="401"/>
      <c r="SSB97" s="401"/>
      <c r="SSC97" s="401"/>
      <c r="SSD97" s="401"/>
      <c r="SSE97" s="401"/>
      <c r="SSF97" s="401"/>
      <c r="SSG97" s="401"/>
      <c r="SSH97" s="401"/>
      <c r="SSI97" s="401"/>
      <c r="SSJ97" s="401"/>
      <c r="SSK97" s="401"/>
      <c r="SSL97" s="401"/>
      <c r="SSM97" s="401"/>
      <c r="SSN97" s="401"/>
      <c r="SSO97" s="401"/>
      <c r="SSP97" s="401"/>
      <c r="SSQ97" s="401"/>
      <c r="SSR97" s="401"/>
      <c r="SSS97" s="401"/>
      <c r="SST97" s="401"/>
      <c r="SSU97" s="401"/>
      <c r="SSV97" s="401"/>
      <c r="SSW97" s="401"/>
      <c r="SSX97" s="401"/>
      <c r="SSY97" s="401"/>
      <c r="SSZ97" s="401"/>
      <c r="STA97" s="401"/>
      <c r="STB97" s="401"/>
      <c r="STC97" s="401"/>
      <c r="STD97" s="401"/>
      <c r="STE97" s="401"/>
      <c r="STF97" s="401"/>
      <c r="STG97" s="401"/>
      <c r="STH97" s="401"/>
      <c r="STI97" s="401"/>
      <c r="STJ97" s="401"/>
      <c r="STK97" s="401"/>
      <c r="STL97" s="401"/>
      <c r="STM97" s="401"/>
      <c r="STN97" s="401"/>
      <c r="STO97" s="401"/>
      <c r="STP97" s="401"/>
      <c r="STQ97" s="401"/>
      <c r="STR97" s="401"/>
      <c r="STS97" s="401"/>
      <c r="STT97" s="401"/>
      <c r="STU97" s="401"/>
      <c r="STV97" s="401"/>
      <c r="STW97" s="401"/>
      <c r="STX97" s="401"/>
      <c r="STY97" s="401"/>
      <c r="STZ97" s="401"/>
      <c r="SUA97" s="401"/>
      <c r="SUB97" s="401"/>
      <c r="SUC97" s="401"/>
      <c r="SUD97" s="401"/>
      <c r="SUE97" s="401"/>
      <c r="SUF97" s="401"/>
      <c r="SUG97" s="401"/>
      <c r="SUH97" s="401"/>
      <c r="SUI97" s="401"/>
      <c r="SUJ97" s="401"/>
      <c r="SUK97" s="401"/>
      <c r="SUL97" s="401"/>
      <c r="SUM97" s="401"/>
      <c r="SUN97" s="401"/>
      <c r="SUO97" s="401"/>
      <c r="SUP97" s="401"/>
      <c r="SUQ97" s="401"/>
      <c r="SUR97" s="401"/>
      <c r="SUS97" s="401"/>
      <c r="SUT97" s="401"/>
      <c r="SUU97" s="401"/>
      <c r="SUV97" s="401"/>
      <c r="SUW97" s="401"/>
      <c r="SUX97" s="401"/>
      <c r="SUY97" s="401"/>
      <c r="SUZ97" s="401"/>
      <c r="SVA97" s="401"/>
      <c r="SVB97" s="401"/>
      <c r="SVC97" s="401"/>
      <c r="SVD97" s="401"/>
      <c r="SVE97" s="401"/>
      <c r="SVF97" s="401"/>
      <c r="SVG97" s="401"/>
      <c r="SVH97" s="401"/>
      <c r="SVI97" s="401"/>
      <c r="SVJ97" s="401"/>
      <c r="SVK97" s="401"/>
      <c r="SVL97" s="401"/>
      <c r="SVM97" s="401"/>
      <c r="SVN97" s="401"/>
      <c r="SVO97" s="401"/>
      <c r="SVP97" s="401"/>
      <c r="SVQ97" s="401"/>
      <c r="SVR97" s="401"/>
      <c r="SVS97" s="401"/>
      <c r="SVT97" s="401"/>
      <c r="SVU97" s="401"/>
      <c r="SVV97" s="401"/>
      <c r="SVW97" s="401"/>
      <c r="SVX97" s="401"/>
      <c r="SVY97" s="401"/>
      <c r="SVZ97" s="401"/>
      <c r="SWA97" s="401"/>
      <c r="SWB97" s="401"/>
      <c r="SWC97" s="401"/>
      <c r="SWD97" s="401"/>
      <c r="SWE97" s="401"/>
      <c r="SWF97" s="401"/>
      <c r="SWG97" s="401"/>
      <c r="SWH97" s="401"/>
      <c r="SWI97" s="401"/>
      <c r="SWJ97" s="401"/>
      <c r="SWK97" s="401"/>
      <c r="SWL97" s="401"/>
      <c r="SWM97" s="401"/>
      <c r="SWN97" s="401"/>
      <c r="SWO97" s="401"/>
      <c r="SWP97" s="401"/>
      <c r="SWQ97" s="401"/>
      <c r="SWR97" s="401"/>
      <c r="SWS97" s="401"/>
      <c r="SWT97" s="401"/>
      <c r="SWU97" s="401"/>
      <c r="SWV97" s="401"/>
      <c r="SWW97" s="401"/>
      <c r="SWX97" s="401"/>
      <c r="SWY97" s="401"/>
      <c r="SWZ97" s="401"/>
      <c r="SXA97" s="401"/>
      <c r="SXB97" s="401"/>
      <c r="SXC97" s="401"/>
      <c r="SXD97" s="401"/>
      <c r="SXE97" s="401"/>
      <c r="SXF97" s="401"/>
      <c r="SXG97" s="401"/>
      <c r="SXH97" s="401"/>
      <c r="SXI97" s="401"/>
      <c r="SXJ97" s="401"/>
      <c r="SXK97" s="401"/>
      <c r="SXL97" s="401"/>
      <c r="SXM97" s="401"/>
      <c r="SXN97" s="401"/>
      <c r="SXO97" s="401"/>
      <c r="SXP97" s="401"/>
      <c r="SXQ97" s="401"/>
      <c r="SXR97" s="401"/>
      <c r="SXS97" s="401"/>
      <c r="SXT97" s="401"/>
      <c r="SXU97" s="401"/>
      <c r="SXV97" s="401"/>
      <c r="SXW97" s="401"/>
      <c r="SXX97" s="401"/>
      <c r="SXY97" s="401"/>
      <c r="SXZ97" s="401"/>
      <c r="SYA97" s="401"/>
      <c r="SYB97" s="401"/>
      <c r="SYC97" s="401"/>
      <c r="SYD97" s="401"/>
      <c r="SYE97" s="401"/>
      <c r="SYF97" s="401"/>
      <c r="SYG97" s="401"/>
      <c r="SYH97" s="401"/>
      <c r="SYI97" s="401"/>
      <c r="SYJ97" s="401"/>
      <c r="SYK97" s="401"/>
      <c r="SYL97" s="401"/>
      <c r="SYM97" s="401"/>
      <c r="SYN97" s="401"/>
      <c r="SYO97" s="401"/>
      <c r="SYP97" s="401"/>
      <c r="SYQ97" s="401"/>
      <c r="SYR97" s="401"/>
      <c r="SYS97" s="401"/>
      <c r="SYT97" s="401"/>
      <c r="SYU97" s="401"/>
      <c r="SYV97" s="401"/>
      <c r="SYW97" s="401"/>
      <c r="SYX97" s="401"/>
      <c r="SYY97" s="401"/>
      <c r="SYZ97" s="401"/>
      <c r="SZA97" s="401"/>
      <c r="SZB97" s="401"/>
      <c r="SZC97" s="401"/>
      <c r="SZD97" s="401"/>
      <c r="SZE97" s="401"/>
      <c r="SZF97" s="401"/>
      <c r="SZG97" s="401"/>
      <c r="SZH97" s="401"/>
      <c r="SZI97" s="401"/>
      <c r="SZJ97" s="401"/>
      <c r="SZK97" s="401"/>
      <c r="SZL97" s="401"/>
      <c r="SZM97" s="401"/>
      <c r="SZN97" s="401"/>
      <c r="SZO97" s="401"/>
      <c r="SZP97" s="401"/>
      <c r="SZQ97" s="401"/>
      <c r="SZR97" s="401"/>
      <c r="SZS97" s="401"/>
      <c r="SZT97" s="401"/>
      <c r="SZU97" s="401"/>
      <c r="SZV97" s="401"/>
      <c r="SZW97" s="401"/>
      <c r="SZX97" s="401"/>
      <c r="SZY97" s="401"/>
      <c r="SZZ97" s="401"/>
      <c r="TAA97" s="401"/>
      <c r="TAB97" s="401"/>
      <c r="TAC97" s="401"/>
      <c r="TAD97" s="401"/>
      <c r="TAE97" s="401"/>
      <c r="TAF97" s="401"/>
      <c r="TAG97" s="401"/>
      <c r="TAH97" s="401"/>
      <c r="TAI97" s="401"/>
      <c r="TAJ97" s="401"/>
      <c r="TAK97" s="401"/>
      <c r="TAL97" s="401"/>
      <c r="TAM97" s="401"/>
      <c r="TAN97" s="401"/>
      <c r="TAO97" s="401"/>
      <c r="TAP97" s="401"/>
      <c r="TAQ97" s="401"/>
      <c r="TAR97" s="401"/>
      <c r="TAS97" s="401"/>
      <c r="TAT97" s="401"/>
      <c r="TAU97" s="401"/>
      <c r="TAV97" s="401"/>
      <c r="TAW97" s="401"/>
      <c r="TAX97" s="401"/>
      <c r="TAY97" s="401"/>
      <c r="TAZ97" s="401"/>
      <c r="TBA97" s="401"/>
      <c r="TBB97" s="401"/>
      <c r="TBC97" s="401"/>
      <c r="TBD97" s="401"/>
      <c r="TBE97" s="401"/>
      <c r="TBF97" s="401"/>
      <c r="TBG97" s="401"/>
      <c r="TBH97" s="401"/>
      <c r="TBI97" s="401"/>
      <c r="TBJ97" s="401"/>
      <c r="TBK97" s="401"/>
      <c r="TBL97" s="401"/>
      <c r="TBM97" s="401"/>
      <c r="TBN97" s="401"/>
      <c r="TBO97" s="401"/>
      <c r="TBP97" s="401"/>
      <c r="TBQ97" s="401"/>
      <c r="TBR97" s="401"/>
      <c r="TBS97" s="401"/>
      <c r="TBT97" s="401"/>
      <c r="TBU97" s="401"/>
      <c r="TBV97" s="401"/>
      <c r="TBW97" s="401"/>
      <c r="TBX97" s="401"/>
      <c r="TBY97" s="401"/>
      <c r="TBZ97" s="401"/>
      <c r="TCA97" s="401"/>
      <c r="TCB97" s="401"/>
      <c r="TCC97" s="401"/>
      <c r="TCD97" s="401"/>
      <c r="TCE97" s="401"/>
      <c r="TCF97" s="401"/>
      <c r="TCG97" s="401"/>
      <c r="TCH97" s="401"/>
      <c r="TCI97" s="401"/>
      <c r="TCJ97" s="401"/>
      <c r="TCK97" s="401"/>
      <c r="TCL97" s="401"/>
      <c r="TCM97" s="401"/>
      <c r="TCN97" s="401"/>
      <c r="TCO97" s="401"/>
      <c r="TCP97" s="401"/>
      <c r="TCQ97" s="401"/>
      <c r="TCR97" s="401"/>
      <c r="TCS97" s="401"/>
      <c r="TCT97" s="401"/>
      <c r="TCU97" s="401"/>
      <c r="TCV97" s="401"/>
      <c r="TCW97" s="401"/>
      <c r="TCX97" s="401"/>
      <c r="TCY97" s="401"/>
      <c r="TCZ97" s="401"/>
      <c r="TDA97" s="401"/>
      <c r="TDB97" s="401"/>
      <c r="TDC97" s="401"/>
      <c r="TDD97" s="401"/>
      <c r="TDE97" s="401"/>
      <c r="TDF97" s="401"/>
      <c r="TDG97" s="401"/>
      <c r="TDH97" s="401"/>
      <c r="TDI97" s="401"/>
      <c r="TDJ97" s="401"/>
      <c r="TDK97" s="401"/>
      <c r="TDL97" s="401"/>
      <c r="TDM97" s="401"/>
      <c r="TDN97" s="401"/>
      <c r="TDO97" s="401"/>
      <c r="TDP97" s="401"/>
      <c r="TDQ97" s="401"/>
      <c r="TDR97" s="401"/>
      <c r="TDS97" s="401"/>
      <c r="TDT97" s="401"/>
      <c r="TDU97" s="401"/>
      <c r="TDV97" s="401"/>
      <c r="TDW97" s="401"/>
      <c r="TDX97" s="401"/>
      <c r="TDY97" s="401"/>
      <c r="TDZ97" s="401"/>
      <c r="TEA97" s="401"/>
      <c r="TEB97" s="401"/>
      <c r="TEC97" s="401"/>
      <c r="TED97" s="401"/>
      <c r="TEE97" s="401"/>
      <c r="TEF97" s="401"/>
      <c r="TEG97" s="401"/>
      <c r="TEH97" s="401"/>
      <c r="TEI97" s="401"/>
      <c r="TEJ97" s="401"/>
      <c r="TEK97" s="401"/>
      <c r="TEL97" s="401"/>
      <c r="TEM97" s="401"/>
      <c r="TEN97" s="401"/>
      <c r="TEO97" s="401"/>
      <c r="TEP97" s="401"/>
      <c r="TEQ97" s="401"/>
      <c r="TER97" s="401"/>
      <c r="TES97" s="401"/>
      <c r="TET97" s="401"/>
      <c r="TEU97" s="401"/>
      <c r="TEV97" s="401"/>
      <c r="TEW97" s="401"/>
      <c r="TEX97" s="401"/>
      <c r="TEY97" s="401"/>
      <c r="TEZ97" s="401"/>
      <c r="TFA97" s="401"/>
      <c r="TFB97" s="401"/>
      <c r="TFC97" s="401"/>
      <c r="TFD97" s="401"/>
      <c r="TFE97" s="401"/>
      <c r="TFF97" s="401"/>
      <c r="TFG97" s="401"/>
      <c r="TFH97" s="401"/>
      <c r="TFI97" s="401"/>
      <c r="TFJ97" s="401"/>
      <c r="TFK97" s="401"/>
      <c r="TFL97" s="401"/>
      <c r="TFM97" s="401"/>
      <c r="TFN97" s="401"/>
      <c r="TFO97" s="401"/>
      <c r="TFP97" s="401"/>
      <c r="TFQ97" s="401"/>
      <c r="TFR97" s="401"/>
      <c r="TFS97" s="401"/>
      <c r="TFT97" s="401"/>
      <c r="TFU97" s="401"/>
      <c r="TFV97" s="401"/>
      <c r="TFW97" s="401"/>
      <c r="TFX97" s="401"/>
      <c r="TFY97" s="401"/>
      <c r="TFZ97" s="401"/>
      <c r="TGA97" s="401"/>
      <c r="TGB97" s="401"/>
      <c r="TGC97" s="401"/>
      <c r="TGD97" s="401"/>
      <c r="TGE97" s="401"/>
      <c r="TGF97" s="401"/>
      <c r="TGG97" s="401"/>
      <c r="TGH97" s="401"/>
      <c r="TGI97" s="401"/>
      <c r="TGJ97" s="401"/>
      <c r="TGK97" s="401"/>
      <c r="TGL97" s="401"/>
      <c r="TGM97" s="401"/>
      <c r="TGN97" s="401"/>
      <c r="TGO97" s="401"/>
      <c r="TGP97" s="401"/>
      <c r="TGQ97" s="401"/>
      <c r="TGR97" s="401"/>
      <c r="TGS97" s="401"/>
      <c r="TGT97" s="401"/>
      <c r="TGU97" s="401"/>
      <c r="TGV97" s="401"/>
      <c r="TGW97" s="401"/>
      <c r="TGX97" s="401"/>
      <c r="TGY97" s="401"/>
      <c r="TGZ97" s="401"/>
      <c r="THA97" s="401"/>
      <c r="THB97" s="401"/>
      <c r="THC97" s="401"/>
      <c r="THD97" s="401"/>
      <c r="THE97" s="401"/>
      <c r="THF97" s="401"/>
      <c r="THG97" s="401"/>
      <c r="THH97" s="401"/>
      <c r="THI97" s="401"/>
      <c r="THJ97" s="401"/>
      <c r="THK97" s="401"/>
      <c r="THL97" s="401"/>
      <c r="THM97" s="401"/>
      <c r="THN97" s="401"/>
      <c r="THO97" s="401"/>
      <c r="THP97" s="401"/>
      <c r="THQ97" s="401"/>
      <c r="THR97" s="401"/>
      <c r="THS97" s="401"/>
      <c r="THT97" s="401"/>
      <c r="THU97" s="401"/>
      <c r="THV97" s="401"/>
      <c r="THW97" s="401"/>
      <c r="THX97" s="401"/>
      <c r="THY97" s="401"/>
      <c r="THZ97" s="401"/>
      <c r="TIA97" s="401"/>
      <c r="TIB97" s="401"/>
      <c r="TIC97" s="401"/>
      <c r="TID97" s="401"/>
      <c r="TIE97" s="401"/>
      <c r="TIF97" s="401"/>
      <c r="TIG97" s="401"/>
      <c r="TIH97" s="401"/>
      <c r="TII97" s="401"/>
      <c r="TIJ97" s="401"/>
      <c r="TIK97" s="401"/>
      <c r="TIL97" s="401"/>
      <c r="TIM97" s="401"/>
      <c r="TIN97" s="401"/>
      <c r="TIO97" s="401"/>
      <c r="TIP97" s="401"/>
      <c r="TIQ97" s="401"/>
      <c r="TIR97" s="401"/>
      <c r="TIS97" s="401"/>
      <c r="TIT97" s="401"/>
      <c r="TIU97" s="401"/>
      <c r="TIV97" s="401"/>
      <c r="TIW97" s="401"/>
      <c r="TIX97" s="401"/>
      <c r="TIY97" s="401"/>
      <c r="TIZ97" s="401"/>
      <c r="TJA97" s="401"/>
      <c r="TJB97" s="401"/>
      <c r="TJC97" s="401"/>
      <c r="TJD97" s="401"/>
      <c r="TJE97" s="401"/>
      <c r="TJF97" s="401"/>
      <c r="TJG97" s="401"/>
      <c r="TJH97" s="401"/>
      <c r="TJI97" s="401"/>
      <c r="TJJ97" s="401"/>
      <c r="TJK97" s="401"/>
      <c r="TJL97" s="401"/>
      <c r="TJM97" s="401"/>
      <c r="TJN97" s="401"/>
      <c r="TJO97" s="401"/>
      <c r="TJP97" s="401"/>
      <c r="TJQ97" s="401"/>
      <c r="TJR97" s="401"/>
      <c r="TJS97" s="401"/>
      <c r="TJT97" s="401"/>
      <c r="TJU97" s="401"/>
      <c r="TJV97" s="401"/>
      <c r="TJW97" s="401"/>
      <c r="TJX97" s="401"/>
      <c r="TJY97" s="401"/>
      <c r="TJZ97" s="401"/>
      <c r="TKA97" s="401"/>
      <c r="TKB97" s="401"/>
      <c r="TKC97" s="401"/>
      <c r="TKD97" s="401"/>
      <c r="TKE97" s="401"/>
      <c r="TKF97" s="401"/>
      <c r="TKG97" s="401"/>
      <c r="TKH97" s="401"/>
      <c r="TKI97" s="401"/>
      <c r="TKJ97" s="401"/>
      <c r="TKK97" s="401"/>
      <c r="TKL97" s="401"/>
      <c r="TKM97" s="401"/>
      <c r="TKN97" s="401"/>
      <c r="TKO97" s="401"/>
      <c r="TKP97" s="401"/>
      <c r="TKQ97" s="401"/>
      <c r="TKR97" s="401"/>
      <c r="TKS97" s="401"/>
      <c r="TKT97" s="401"/>
      <c r="TKU97" s="401"/>
      <c r="TKV97" s="401"/>
      <c r="TKW97" s="401"/>
      <c r="TKX97" s="401"/>
      <c r="TKY97" s="401"/>
      <c r="TKZ97" s="401"/>
      <c r="TLA97" s="401"/>
      <c r="TLB97" s="401"/>
      <c r="TLC97" s="401"/>
      <c r="TLD97" s="401"/>
      <c r="TLE97" s="401"/>
      <c r="TLF97" s="401"/>
      <c r="TLG97" s="401"/>
      <c r="TLH97" s="401"/>
      <c r="TLI97" s="401"/>
      <c r="TLJ97" s="401"/>
      <c r="TLK97" s="401"/>
      <c r="TLL97" s="401"/>
      <c r="TLM97" s="401"/>
      <c r="TLN97" s="401"/>
      <c r="TLO97" s="401"/>
      <c r="TLP97" s="401"/>
      <c r="TLQ97" s="401"/>
      <c r="TLR97" s="401"/>
      <c r="TLS97" s="401"/>
      <c r="TLT97" s="401"/>
      <c r="TLU97" s="401"/>
      <c r="TLV97" s="401"/>
      <c r="TLW97" s="401"/>
      <c r="TLX97" s="401"/>
      <c r="TLY97" s="401"/>
      <c r="TLZ97" s="401"/>
      <c r="TMA97" s="401"/>
      <c r="TMB97" s="401"/>
      <c r="TMC97" s="401"/>
      <c r="TMD97" s="401"/>
      <c r="TME97" s="401"/>
      <c r="TMF97" s="401"/>
      <c r="TMG97" s="401"/>
      <c r="TMH97" s="401"/>
      <c r="TMI97" s="401"/>
      <c r="TMJ97" s="401"/>
      <c r="TMK97" s="401"/>
      <c r="TML97" s="401"/>
      <c r="TMM97" s="401"/>
      <c r="TMN97" s="401"/>
      <c r="TMO97" s="401"/>
      <c r="TMP97" s="401"/>
      <c r="TMQ97" s="401"/>
      <c r="TMR97" s="401"/>
      <c r="TMS97" s="401"/>
      <c r="TMT97" s="401"/>
      <c r="TMU97" s="401"/>
      <c r="TMV97" s="401"/>
      <c r="TMW97" s="401"/>
      <c r="TMX97" s="401"/>
      <c r="TMY97" s="401"/>
      <c r="TMZ97" s="401"/>
      <c r="TNA97" s="401"/>
      <c r="TNB97" s="401"/>
      <c r="TNC97" s="401"/>
      <c r="TND97" s="401"/>
      <c r="TNE97" s="401"/>
      <c r="TNF97" s="401"/>
      <c r="TNG97" s="401"/>
      <c r="TNH97" s="401"/>
      <c r="TNI97" s="401"/>
      <c r="TNJ97" s="401"/>
      <c r="TNK97" s="401"/>
      <c r="TNL97" s="401"/>
      <c r="TNM97" s="401"/>
      <c r="TNN97" s="401"/>
      <c r="TNO97" s="401"/>
      <c r="TNP97" s="401"/>
      <c r="TNQ97" s="401"/>
      <c r="TNR97" s="401"/>
      <c r="TNS97" s="401"/>
      <c r="TNT97" s="401"/>
      <c r="TNU97" s="401"/>
      <c r="TNV97" s="401"/>
      <c r="TNW97" s="401"/>
      <c r="TNX97" s="401"/>
      <c r="TNY97" s="401"/>
      <c r="TNZ97" s="401"/>
      <c r="TOA97" s="401"/>
      <c r="TOB97" s="401"/>
      <c r="TOC97" s="401"/>
      <c r="TOD97" s="401"/>
      <c r="TOE97" s="401"/>
      <c r="TOF97" s="401"/>
      <c r="TOG97" s="401"/>
      <c r="TOH97" s="401"/>
      <c r="TOI97" s="401"/>
      <c r="TOJ97" s="401"/>
      <c r="TOK97" s="401"/>
      <c r="TOL97" s="401"/>
      <c r="TOM97" s="401"/>
      <c r="TON97" s="401"/>
      <c r="TOO97" s="401"/>
      <c r="TOP97" s="401"/>
      <c r="TOQ97" s="401"/>
      <c r="TOR97" s="401"/>
      <c r="TOS97" s="401"/>
      <c r="TOT97" s="401"/>
      <c r="TOU97" s="401"/>
      <c r="TOV97" s="401"/>
      <c r="TOW97" s="401"/>
      <c r="TOX97" s="401"/>
      <c r="TOY97" s="401"/>
      <c r="TOZ97" s="401"/>
      <c r="TPA97" s="401"/>
      <c r="TPB97" s="401"/>
      <c r="TPC97" s="401"/>
      <c r="TPD97" s="401"/>
      <c r="TPE97" s="401"/>
      <c r="TPF97" s="401"/>
      <c r="TPG97" s="401"/>
      <c r="TPH97" s="401"/>
      <c r="TPI97" s="401"/>
      <c r="TPJ97" s="401"/>
      <c r="TPK97" s="401"/>
      <c r="TPL97" s="401"/>
      <c r="TPM97" s="401"/>
      <c r="TPN97" s="401"/>
      <c r="TPO97" s="401"/>
      <c r="TPP97" s="401"/>
      <c r="TPQ97" s="401"/>
      <c r="TPR97" s="401"/>
      <c r="TPS97" s="401"/>
      <c r="TPT97" s="401"/>
      <c r="TPU97" s="401"/>
      <c r="TPV97" s="401"/>
      <c r="TPW97" s="401"/>
      <c r="TPX97" s="401"/>
      <c r="TPY97" s="401"/>
      <c r="TPZ97" s="401"/>
      <c r="TQA97" s="401"/>
      <c r="TQB97" s="401"/>
      <c r="TQC97" s="401"/>
      <c r="TQD97" s="401"/>
      <c r="TQE97" s="401"/>
      <c r="TQF97" s="401"/>
      <c r="TQG97" s="401"/>
      <c r="TQH97" s="401"/>
      <c r="TQI97" s="401"/>
      <c r="TQJ97" s="401"/>
      <c r="TQK97" s="401"/>
      <c r="TQL97" s="401"/>
      <c r="TQM97" s="401"/>
      <c r="TQN97" s="401"/>
      <c r="TQO97" s="401"/>
      <c r="TQP97" s="401"/>
      <c r="TQQ97" s="401"/>
      <c r="TQR97" s="401"/>
      <c r="TQS97" s="401"/>
      <c r="TQT97" s="401"/>
      <c r="TQU97" s="401"/>
      <c r="TQV97" s="401"/>
      <c r="TQW97" s="401"/>
      <c r="TQX97" s="401"/>
      <c r="TQY97" s="401"/>
      <c r="TQZ97" s="401"/>
      <c r="TRA97" s="401"/>
      <c r="TRB97" s="401"/>
      <c r="TRC97" s="401"/>
      <c r="TRD97" s="401"/>
      <c r="TRE97" s="401"/>
      <c r="TRF97" s="401"/>
      <c r="TRG97" s="401"/>
      <c r="TRH97" s="401"/>
      <c r="TRI97" s="401"/>
      <c r="TRJ97" s="401"/>
      <c r="TRK97" s="401"/>
      <c r="TRL97" s="401"/>
      <c r="TRM97" s="401"/>
      <c r="TRN97" s="401"/>
      <c r="TRO97" s="401"/>
      <c r="TRP97" s="401"/>
      <c r="TRQ97" s="401"/>
      <c r="TRR97" s="401"/>
      <c r="TRS97" s="401"/>
      <c r="TRT97" s="401"/>
      <c r="TRU97" s="401"/>
      <c r="TRV97" s="401"/>
      <c r="TRW97" s="401"/>
      <c r="TRX97" s="401"/>
      <c r="TRY97" s="401"/>
      <c r="TRZ97" s="401"/>
      <c r="TSA97" s="401"/>
      <c r="TSB97" s="401"/>
      <c r="TSC97" s="401"/>
      <c r="TSD97" s="401"/>
      <c r="TSE97" s="401"/>
      <c r="TSF97" s="401"/>
      <c r="TSG97" s="401"/>
      <c r="TSH97" s="401"/>
      <c r="TSI97" s="401"/>
      <c r="TSJ97" s="401"/>
      <c r="TSK97" s="401"/>
      <c r="TSL97" s="401"/>
      <c r="TSM97" s="401"/>
      <c r="TSN97" s="401"/>
      <c r="TSO97" s="401"/>
      <c r="TSP97" s="401"/>
      <c r="TSQ97" s="401"/>
      <c r="TSR97" s="401"/>
      <c r="TSS97" s="401"/>
      <c r="TST97" s="401"/>
      <c r="TSU97" s="401"/>
      <c r="TSV97" s="401"/>
      <c r="TSW97" s="401"/>
      <c r="TSX97" s="401"/>
      <c r="TSY97" s="401"/>
      <c r="TSZ97" s="401"/>
      <c r="TTA97" s="401"/>
      <c r="TTB97" s="401"/>
      <c r="TTC97" s="401"/>
      <c r="TTD97" s="401"/>
      <c r="TTE97" s="401"/>
      <c r="TTF97" s="401"/>
      <c r="TTG97" s="401"/>
      <c r="TTH97" s="401"/>
      <c r="TTI97" s="401"/>
      <c r="TTJ97" s="401"/>
      <c r="TTK97" s="401"/>
      <c r="TTL97" s="401"/>
      <c r="TTM97" s="401"/>
      <c r="TTN97" s="401"/>
      <c r="TTO97" s="401"/>
      <c r="TTP97" s="401"/>
      <c r="TTQ97" s="401"/>
      <c r="TTR97" s="401"/>
      <c r="TTS97" s="401"/>
      <c r="TTT97" s="401"/>
      <c r="TTU97" s="401"/>
      <c r="TTV97" s="401"/>
      <c r="TTW97" s="401"/>
      <c r="TTX97" s="401"/>
      <c r="TTY97" s="401"/>
      <c r="TTZ97" s="401"/>
      <c r="TUA97" s="401"/>
      <c r="TUB97" s="401"/>
      <c r="TUC97" s="401"/>
      <c r="TUD97" s="401"/>
      <c r="TUE97" s="401"/>
      <c r="TUF97" s="401"/>
      <c r="TUG97" s="401"/>
      <c r="TUH97" s="401"/>
      <c r="TUI97" s="401"/>
      <c r="TUJ97" s="401"/>
      <c r="TUK97" s="401"/>
      <c r="TUL97" s="401"/>
      <c r="TUM97" s="401"/>
      <c r="TUN97" s="401"/>
      <c r="TUO97" s="401"/>
      <c r="TUP97" s="401"/>
      <c r="TUQ97" s="401"/>
      <c r="TUR97" s="401"/>
      <c r="TUS97" s="401"/>
      <c r="TUT97" s="401"/>
      <c r="TUU97" s="401"/>
      <c r="TUV97" s="401"/>
      <c r="TUW97" s="401"/>
      <c r="TUX97" s="401"/>
      <c r="TUY97" s="401"/>
      <c r="TUZ97" s="401"/>
      <c r="TVA97" s="401"/>
      <c r="TVB97" s="401"/>
      <c r="TVC97" s="401"/>
      <c r="TVD97" s="401"/>
      <c r="TVE97" s="401"/>
      <c r="TVF97" s="401"/>
      <c r="TVG97" s="401"/>
      <c r="TVH97" s="401"/>
      <c r="TVI97" s="401"/>
      <c r="TVJ97" s="401"/>
      <c r="TVK97" s="401"/>
      <c r="TVL97" s="401"/>
      <c r="TVM97" s="401"/>
      <c r="TVN97" s="401"/>
      <c r="TVO97" s="401"/>
      <c r="TVP97" s="401"/>
      <c r="TVQ97" s="401"/>
      <c r="TVR97" s="401"/>
      <c r="TVS97" s="401"/>
      <c r="TVT97" s="401"/>
      <c r="TVU97" s="401"/>
      <c r="TVV97" s="401"/>
      <c r="TVW97" s="401"/>
      <c r="TVX97" s="401"/>
      <c r="TVY97" s="401"/>
      <c r="TVZ97" s="401"/>
      <c r="TWA97" s="401"/>
      <c r="TWB97" s="401"/>
      <c r="TWC97" s="401"/>
      <c r="TWD97" s="401"/>
      <c r="TWE97" s="401"/>
      <c r="TWF97" s="401"/>
      <c r="TWG97" s="401"/>
      <c r="TWH97" s="401"/>
      <c r="TWI97" s="401"/>
      <c r="TWJ97" s="401"/>
      <c r="TWK97" s="401"/>
      <c r="TWL97" s="401"/>
      <c r="TWM97" s="401"/>
      <c r="TWN97" s="401"/>
      <c r="TWO97" s="401"/>
      <c r="TWP97" s="401"/>
      <c r="TWQ97" s="401"/>
      <c r="TWR97" s="401"/>
      <c r="TWS97" s="401"/>
      <c r="TWT97" s="401"/>
      <c r="TWU97" s="401"/>
      <c r="TWV97" s="401"/>
      <c r="TWW97" s="401"/>
      <c r="TWX97" s="401"/>
      <c r="TWY97" s="401"/>
      <c r="TWZ97" s="401"/>
      <c r="TXA97" s="401"/>
      <c r="TXB97" s="401"/>
      <c r="TXC97" s="401"/>
      <c r="TXD97" s="401"/>
      <c r="TXE97" s="401"/>
      <c r="TXF97" s="401"/>
      <c r="TXG97" s="401"/>
      <c r="TXH97" s="401"/>
      <c r="TXI97" s="401"/>
      <c r="TXJ97" s="401"/>
      <c r="TXK97" s="401"/>
      <c r="TXL97" s="401"/>
      <c r="TXM97" s="401"/>
      <c r="TXN97" s="401"/>
      <c r="TXO97" s="401"/>
      <c r="TXP97" s="401"/>
      <c r="TXQ97" s="401"/>
      <c r="TXR97" s="401"/>
      <c r="TXS97" s="401"/>
      <c r="TXT97" s="401"/>
      <c r="TXU97" s="401"/>
      <c r="TXV97" s="401"/>
      <c r="TXW97" s="401"/>
      <c r="TXX97" s="401"/>
      <c r="TXY97" s="401"/>
      <c r="TXZ97" s="401"/>
      <c r="TYA97" s="401"/>
      <c r="TYB97" s="401"/>
      <c r="TYC97" s="401"/>
      <c r="TYD97" s="401"/>
      <c r="TYE97" s="401"/>
      <c r="TYF97" s="401"/>
      <c r="TYG97" s="401"/>
      <c r="TYH97" s="401"/>
      <c r="TYI97" s="401"/>
      <c r="TYJ97" s="401"/>
      <c r="TYK97" s="401"/>
      <c r="TYL97" s="401"/>
      <c r="TYM97" s="401"/>
      <c r="TYN97" s="401"/>
      <c r="TYO97" s="401"/>
      <c r="TYP97" s="401"/>
      <c r="TYQ97" s="401"/>
      <c r="TYR97" s="401"/>
      <c r="TYS97" s="401"/>
      <c r="TYT97" s="401"/>
      <c r="TYU97" s="401"/>
      <c r="TYV97" s="401"/>
      <c r="TYW97" s="401"/>
      <c r="TYX97" s="401"/>
      <c r="TYY97" s="401"/>
      <c r="TYZ97" s="401"/>
      <c r="TZA97" s="401"/>
      <c r="TZB97" s="401"/>
      <c r="TZC97" s="401"/>
      <c r="TZD97" s="401"/>
      <c r="TZE97" s="401"/>
      <c r="TZF97" s="401"/>
      <c r="TZG97" s="401"/>
      <c r="TZH97" s="401"/>
      <c r="TZI97" s="401"/>
      <c r="TZJ97" s="401"/>
      <c r="TZK97" s="401"/>
      <c r="TZL97" s="401"/>
      <c r="TZM97" s="401"/>
      <c r="TZN97" s="401"/>
      <c r="TZO97" s="401"/>
      <c r="TZP97" s="401"/>
      <c r="TZQ97" s="401"/>
      <c r="TZR97" s="401"/>
      <c r="TZS97" s="401"/>
      <c r="TZT97" s="401"/>
      <c r="TZU97" s="401"/>
      <c r="TZV97" s="401"/>
      <c r="TZW97" s="401"/>
      <c r="TZX97" s="401"/>
      <c r="TZY97" s="401"/>
      <c r="TZZ97" s="401"/>
      <c r="UAA97" s="401"/>
      <c r="UAB97" s="401"/>
      <c r="UAC97" s="401"/>
      <c r="UAD97" s="401"/>
      <c r="UAE97" s="401"/>
      <c r="UAF97" s="401"/>
      <c r="UAG97" s="401"/>
      <c r="UAH97" s="401"/>
      <c r="UAI97" s="401"/>
      <c r="UAJ97" s="401"/>
      <c r="UAK97" s="401"/>
      <c r="UAL97" s="401"/>
      <c r="UAM97" s="401"/>
      <c r="UAN97" s="401"/>
      <c r="UAO97" s="401"/>
      <c r="UAP97" s="401"/>
      <c r="UAQ97" s="401"/>
      <c r="UAR97" s="401"/>
      <c r="UAS97" s="401"/>
      <c r="UAT97" s="401"/>
      <c r="UAU97" s="401"/>
      <c r="UAV97" s="401"/>
      <c r="UAW97" s="401"/>
      <c r="UAX97" s="401"/>
      <c r="UAY97" s="401"/>
      <c r="UAZ97" s="401"/>
      <c r="UBA97" s="401"/>
      <c r="UBB97" s="401"/>
      <c r="UBC97" s="401"/>
      <c r="UBD97" s="401"/>
      <c r="UBE97" s="401"/>
      <c r="UBF97" s="401"/>
      <c r="UBG97" s="401"/>
      <c r="UBH97" s="401"/>
      <c r="UBI97" s="401"/>
      <c r="UBJ97" s="401"/>
      <c r="UBK97" s="401"/>
      <c r="UBL97" s="401"/>
      <c r="UBM97" s="401"/>
      <c r="UBN97" s="401"/>
      <c r="UBO97" s="401"/>
      <c r="UBP97" s="401"/>
      <c r="UBQ97" s="401"/>
      <c r="UBR97" s="401"/>
      <c r="UBS97" s="401"/>
      <c r="UBT97" s="401"/>
      <c r="UBU97" s="401"/>
      <c r="UBV97" s="401"/>
      <c r="UBW97" s="401"/>
      <c r="UBX97" s="401"/>
      <c r="UBY97" s="401"/>
      <c r="UBZ97" s="401"/>
      <c r="UCA97" s="401"/>
      <c r="UCB97" s="401"/>
      <c r="UCC97" s="401"/>
      <c r="UCD97" s="401"/>
      <c r="UCE97" s="401"/>
      <c r="UCF97" s="401"/>
      <c r="UCG97" s="401"/>
      <c r="UCH97" s="401"/>
      <c r="UCI97" s="401"/>
      <c r="UCJ97" s="401"/>
      <c r="UCK97" s="401"/>
      <c r="UCL97" s="401"/>
      <c r="UCM97" s="401"/>
      <c r="UCN97" s="401"/>
      <c r="UCO97" s="401"/>
      <c r="UCP97" s="401"/>
      <c r="UCQ97" s="401"/>
      <c r="UCR97" s="401"/>
      <c r="UCS97" s="401"/>
      <c r="UCT97" s="401"/>
      <c r="UCU97" s="401"/>
      <c r="UCV97" s="401"/>
      <c r="UCW97" s="401"/>
      <c r="UCX97" s="401"/>
      <c r="UCY97" s="401"/>
      <c r="UCZ97" s="401"/>
      <c r="UDA97" s="401"/>
      <c r="UDB97" s="401"/>
      <c r="UDC97" s="401"/>
      <c r="UDD97" s="401"/>
      <c r="UDE97" s="401"/>
      <c r="UDF97" s="401"/>
      <c r="UDG97" s="401"/>
      <c r="UDH97" s="401"/>
      <c r="UDI97" s="401"/>
      <c r="UDJ97" s="401"/>
      <c r="UDK97" s="401"/>
      <c r="UDL97" s="401"/>
      <c r="UDM97" s="401"/>
      <c r="UDN97" s="401"/>
      <c r="UDO97" s="401"/>
      <c r="UDP97" s="401"/>
      <c r="UDQ97" s="401"/>
      <c r="UDR97" s="401"/>
      <c r="UDS97" s="401"/>
      <c r="UDT97" s="401"/>
      <c r="UDU97" s="401"/>
      <c r="UDV97" s="401"/>
      <c r="UDW97" s="401"/>
      <c r="UDX97" s="401"/>
      <c r="UDY97" s="401"/>
      <c r="UDZ97" s="401"/>
      <c r="UEA97" s="401"/>
      <c r="UEB97" s="401"/>
      <c r="UEC97" s="401"/>
      <c r="UED97" s="401"/>
      <c r="UEE97" s="401"/>
      <c r="UEF97" s="401"/>
      <c r="UEG97" s="401"/>
      <c r="UEH97" s="401"/>
      <c r="UEI97" s="401"/>
      <c r="UEJ97" s="401"/>
      <c r="UEK97" s="401"/>
      <c r="UEL97" s="401"/>
      <c r="UEM97" s="401"/>
      <c r="UEN97" s="401"/>
      <c r="UEO97" s="401"/>
      <c r="UEP97" s="401"/>
      <c r="UEQ97" s="401"/>
      <c r="UER97" s="401"/>
      <c r="UES97" s="401"/>
      <c r="UET97" s="401"/>
      <c r="UEU97" s="401"/>
      <c r="UEV97" s="401"/>
      <c r="UEW97" s="401"/>
      <c r="UEX97" s="401"/>
      <c r="UEY97" s="401"/>
      <c r="UEZ97" s="401"/>
      <c r="UFA97" s="401"/>
      <c r="UFB97" s="401"/>
      <c r="UFC97" s="401"/>
      <c r="UFD97" s="401"/>
      <c r="UFE97" s="401"/>
      <c r="UFF97" s="401"/>
      <c r="UFG97" s="401"/>
      <c r="UFH97" s="401"/>
      <c r="UFI97" s="401"/>
      <c r="UFJ97" s="401"/>
      <c r="UFK97" s="401"/>
      <c r="UFL97" s="401"/>
      <c r="UFM97" s="401"/>
      <c r="UFN97" s="401"/>
      <c r="UFO97" s="401"/>
      <c r="UFP97" s="401"/>
      <c r="UFQ97" s="401"/>
      <c r="UFR97" s="401"/>
      <c r="UFS97" s="401"/>
      <c r="UFT97" s="401"/>
      <c r="UFU97" s="401"/>
      <c r="UFV97" s="401"/>
      <c r="UFW97" s="401"/>
      <c r="UFX97" s="401"/>
      <c r="UFY97" s="401"/>
      <c r="UFZ97" s="401"/>
      <c r="UGA97" s="401"/>
      <c r="UGB97" s="401"/>
      <c r="UGC97" s="401"/>
      <c r="UGD97" s="401"/>
      <c r="UGE97" s="401"/>
      <c r="UGF97" s="401"/>
      <c r="UGG97" s="401"/>
      <c r="UGH97" s="401"/>
      <c r="UGI97" s="401"/>
      <c r="UGJ97" s="401"/>
      <c r="UGK97" s="401"/>
      <c r="UGL97" s="401"/>
      <c r="UGM97" s="401"/>
      <c r="UGN97" s="401"/>
      <c r="UGO97" s="401"/>
      <c r="UGP97" s="401"/>
      <c r="UGQ97" s="401"/>
      <c r="UGR97" s="401"/>
      <c r="UGS97" s="401"/>
      <c r="UGT97" s="401"/>
      <c r="UGU97" s="401"/>
      <c r="UGV97" s="401"/>
      <c r="UGW97" s="401"/>
      <c r="UGX97" s="401"/>
      <c r="UGY97" s="401"/>
      <c r="UGZ97" s="401"/>
      <c r="UHA97" s="401"/>
      <c r="UHB97" s="401"/>
      <c r="UHC97" s="401"/>
      <c r="UHD97" s="401"/>
      <c r="UHE97" s="401"/>
      <c r="UHF97" s="401"/>
      <c r="UHG97" s="401"/>
      <c r="UHH97" s="401"/>
      <c r="UHI97" s="401"/>
      <c r="UHJ97" s="401"/>
      <c r="UHK97" s="401"/>
      <c r="UHL97" s="401"/>
      <c r="UHM97" s="401"/>
      <c r="UHN97" s="401"/>
      <c r="UHO97" s="401"/>
      <c r="UHP97" s="401"/>
      <c r="UHQ97" s="401"/>
      <c r="UHR97" s="401"/>
      <c r="UHS97" s="401"/>
      <c r="UHT97" s="401"/>
      <c r="UHU97" s="401"/>
      <c r="UHV97" s="401"/>
      <c r="UHW97" s="401"/>
      <c r="UHX97" s="401"/>
      <c r="UHY97" s="401"/>
      <c r="UHZ97" s="401"/>
      <c r="UIA97" s="401"/>
      <c r="UIB97" s="401"/>
      <c r="UIC97" s="401"/>
      <c r="UID97" s="401"/>
      <c r="UIE97" s="401"/>
      <c r="UIF97" s="401"/>
      <c r="UIG97" s="401"/>
      <c r="UIH97" s="401"/>
      <c r="UII97" s="401"/>
      <c r="UIJ97" s="401"/>
      <c r="UIK97" s="401"/>
      <c r="UIL97" s="401"/>
      <c r="UIM97" s="401"/>
      <c r="UIN97" s="401"/>
      <c r="UIO97" s="401"/>
      <c r="UIP97" s="401"/>
      <c r="UIQ97" s="401"/>
      <c r="UIR97" s="401"/>
      <c r="UIS97" s="401"/>
      <c r="UIT97" s="401"/>
      <c r="UIU97" s="401"/>
      <c r="UIV97" s="401"/>
      <c r="UIW97" s="401"/>
      <c r="UIX97" s="401"/>
      <c r="UIY97" s="401"/>
      <c r="UIZ97" s="401"/>
      <c r="UJA97" s="401"/>
      <c r="UJB97" s="401"/>
      <c r="UJC97" s="401"/>
      <c r="UJD97" s="401"/>
      <c r="UJE97" s="401"/>
      <c r="UJF97" s="401"/>
      <c r="UJG97" s="401"/>
      <c r="UJH97" s="401"/>
      <c r="UJI97" s="401"/>
      <c r="UJJ97" s="401"/>
      <c r="UJK97" s="401"/>
      <c r="UJL97" s="401"/>
      <c r="UJM97" s="401"/>
      <c r="UJN97" s="401"/>
      <c r="UJO97" s="401"/>
      <c r="UJP97" s="401"/>
      <c r="UJQ97" s="401"/>
      <c r="UJR97" s="401"/>
      <c r="UJS97" s="401"/>
      <c r="UJT97" s="401"/>
      <c r="UJU97" s="401"/>
      <c r="UJV97" s="401"/>
      <c r="UJW97" s="401"/>
      <c r="UJX97" s="401"/>
      <c r="UJY97" s="401"/>
      <c r="UJZ97" s="401"/>
      <c r="UKA97" s="401"/>
      <c r="UKB97" s="401"/>
      <c r="UKC97" s="401"/>
      <c r="UKD97" s="401"/>
      <c r="UKE97" s="401"/>
      <c r="UKF97" s="401"/>
      <c r="UKG97" s="401"/>
      <c r="UKH97" s="401"/>
      <c r="UKI97" s="401"/>
      <c r="UKJ97" s="401"/>
      <c r="UKK97" s="401"/>
      <c r="UKL97" s="401"/>
      <c r="UKM97" s="401"/>
      <c r="UKN97" s="401"/>
      <c r="UKO97" s="401"/>
      <c r="UKP97" s="401"/>
      <c r="UKQ97" s="401"/>
      <c r="UKR97" s="401"/>
      <c r="UKS97" s="401"/>
      <c r="UKT97" s="401"/>
      <c r="UKU97" s="401"/>
      <c r="UKV97" s="401"/>
      <c r="UKW97" s="401"/>
      <c r="UKX97" s="401"/>
      <c r="UKY97" s="401"/>
      <c r="UKZ97" s="401"/>
      <c r="ULA97" s="401"/>
      <c r="ULB97" s="401"/>
      <c r="ULC97" s="401"/>
      <c r="ULD97" s="401"/>
      <c r="ULE97" s="401"/>
      <c r="ULF97" s="401"/>
      <c r="ULG97" s="401"/>
      <c r="ULH97" s="401"/>
      <c r="ULI97" s="401"/>
      <c r="ULJ97" s="401"/>
      <c r="ULK97" s="401"/>
      <c r="ULL97" s="401"/>
      <c r="ULM97" s="401"/>
      <c r="ULN97" s="401"/>
      <c r="ULO97" s="401"/>
      <c r="ULP97" s="401"/>
      <c r="ULQ97" s="401"/>
      <c r="ULR97" s="401"/>
      <c r="ULS97" s="401"/>
      <c r="ULT97" s="401"/>
      <c r="ULU97" s="401"/>
      <c r="ULV97" s="401"/>
      <c r="ULW97" s="401"/>
      <c r="ULX97" s="401"/>
      <c r="ULY97" s="401"/>
      <c r="ULZ97" s="401"/>
      <c r="UMA97" s="401"/>
      <c r="UMB97" s="401"/>
      <c r="UMC97" s="401"/>
      <c r="UMD97" s="401"/>
      <c r="UME97" s="401"/>
      <c r="UMF97" s="401"/>
      <c r="UMG97" s="401"/>
      <c r="UMH97" s="401"/>
      <c r="UMI97" s="401"/>
      <c r="UMJ97" s="401"/>
      <c r="UMK97" s="401"/>
      <c r="UML97" s="401"/>
      <c r="UMM97" s="401"/>
      <c r="UMN97" s="401"/>
      <c r="UMO97" s="401"/>
      <c r="UMP97" s="401"/>
      <c r="UMQ97" s="401"/>
      <c r="UMR97" s="401"/>
      <c r="UMS97" s="401"/>
      <c r="UMT97" s="401"/>
      <c r="UMU97" s="401"/>
      <c r="UMV97" s="401"/>
      <c r="UMW97" s="401"/>
      <c r="UMX97" s="401"/>
      <c r="UMY97" s="401"/>
      <c r="UMZ97" s="401"/>
      <c r="UNA97" s="401"/>
      <c r="UNB97" s="401"/>
      <c r="UNC97" s="401"/>
      <c r="UND97" s="401"/>
      <c r="UNE97" s="401"/>
      <c r="UNF97" s="401"/>
      <c r="UNG97" s="401"/>
      <c r="UNH97" s="401"/>
      <c r="UNI97" s="401"/>
      <c r="UNJ97" s="401"/>
      <c r="UNK97" s="401"/>
      <c r="UNL97" s="401"/>
      <c r="UNM97" s="401"/>
      <c r="UNN97" s="401"/>
      <c r="UNO97" s="401"/>
      <c r="UNP97" s="401"/>
      <c r="UNQ97" s="401"/>
      <c r="UNR97" s="401"/>
      <c r="UNS97" s="401"/>
      <c r="UNT97" s="401"/>
      <c r="UNU97" s="401"/>
      <c r="UNV97" s="401"/>
      <c r="UNW97" s="401"/>
      <c r="UNX97" s="401"/>
      <c r="UNY97" s="401"/>
      <c r="UNZ97" s="401"/>
      <c r="UOA97" s="401"/>
      <c r="UOB97" s="401"/>
      <c r="UOC97" s="401"/>
      <c r="UOD97" s="401"/>
      <c r="UOE97" s="401"/>
      <c r="UOF97" s="401"/>
      <c r="UOG97" s="401"/>
      <c r="UOH97" s="401"/>
      <c r="UOI97" s="401"/>
      <c r="UOJ97" s="401"/>
      <c r="UOK97" s="401"/>
      <c r="UOL97" s="401"/>
      <c r="UOM97" s="401"/>
      <c r="UON97" s="401"/>
      <c r="UOO97" s="401"/>
      <c r="UOP97" s="401"/>
      <c r="UOQ97" s="401"/>
      <c r="UOR97" s="401"/>
      <c r="UOS97" s="401"/>
      <c r="UOT97" s="401"/>
      <c r="UOU97" s="401"/>
      <c r="UOV97" s="401"/>
      <c r="UOW97" s="401"/>
      <c r="UOX97" s="401"/>
      <c r="UOY97" s="401"/>
      <c r="UOZ97" s="401"/>
      <c r="UPA97" s="401"/>
      <c r="UPB97" s="401"/>
      <c r="UPC97" s="401"/>
      <c r="UPD97" s="401"/>
      <c r="UPE97" s="401"/>
      <c r="UPF97" s="401"/>
      <c r="UPG97" s="401"/>
      <c r="UPH97" s="401"/>
      <c r="UPI97" s="401"/>
      <c r="UPJ97" s="401"/>
      <c r="UPK97" s="401"/>
      <c r="UPL97" s="401"/>
      <c r="UPM97" s="401"/>
      <c r="UPN97" s="401"/>
      <c r="UPO97" s="401"/>
      <c r="UPP97" s="401"/>
      <c r="UPQ97" s="401"/>
      <c r="UPR97" s="401"/>
      <c r="UPS97" s="401"/>
      <c r="UPT97" s="401"/>
      <c r="UPU97" s="401"/>
      <c r="UPV97" s="401"/>
      <c r="UPW97" s="401"/>
      <c r="UPX97" s="401"/>
      <c r="UPY97" s="401"/>
      <c r="UPZ97" s="401"/>
      <c r="UQA97" s="401"/>
      <c r="UQB97" s="401"/>
      <c r="UQC97" s="401"/>
      <c r="UQD97" s="401"/>
      <c r="UQE97" s="401"/>
      <c r="UQF97" s="401"/>
      <c r="UQG97" s="401"/>
      <c r="UQH97" s="401"/>
      <c r="UQI97" s="401"/>
      <c r="UQJ97" s="401"/>
      <c r="UQK97" s="401"/>
      <c r="UQL97" s="401"/>
      <c r="UQM97" s="401"/>
      <c r="UQN97" s="401"/>
      <c r="UQO97" s="401"/>
      <c r="UQP97" s="401"/>
      <c r="UQQ97" s="401"/>
      <c r="UQR97" s="401"/>
      <c r="UQS97" s="401"/>
      <c r="UQT97" s="401"/>
      <c r="UQU97" s="401"/>
      <c r="UQV97" s="401"/>
      <c r="UQW97" s="401"/>
      <c r="UQX97" s="401"/>
      <c r="UQY97" s="401"/>
      <c r="UQZ97" s="401"/>
      <c r="URA97" s="401"/>
      <c r="URB97" s="401"/>
      <c r="URC97" s="401"/>
      <c r="URD97" s="401"/>
      <c r="URE97" s="401"/>
      <c r="URF97" s="401"/>
      <c r="URG97" s="401"/>
      <c r="URH97" s="401"/>
      <c r="URI97" s="401"/>
      <c r="URJ97" s="401"/>
      <c r="URK97" s="401"/>
      <c r="URL97" s="401"/>
      <c r="URM97" s="401"/>
      <c r="URN97" s="401"/>
      <c r="URO97" s="401"/>
      <c r="URP97" s="401"/>
      <c r="URQ97" s="401"/>
      <c r="URR97" s="401"/>
      <c r="URS97" s="401"/>
      <c r="URT97" s="401"/>
      <c r="URU97" s="401"/>
      <c r="URV97" s="401"/>
      <c r="URW97" s="401"/>
      <c r="URX97" s="401"/>
      <c r="URY97" s="401"/>
      <c r="URZ97" s="401"/>
      <c r="USA97" s="401"/>
      <c r="USB97" s="401"/>
      <c r="USC97" s="401"/>
      <c r="USD97" s="401"/>
      <c r="USE97" s="401"/>
      <c r="USF97" s="401"/>
      <c r="USG97" s="401"/>
      <c r="USH97" s="401"/>
      <c r="USI97" s="401"/>
      <c r="USJ97" s="401"/>
      <c r="USK97" s="401"/>
      <c r="USL97" s="401"/>
      <c r="USM97" s="401"/>
      <c r="USN97" s="401"/>
      <c r="USO97" s="401"/>
      <c r="USP97" s="401"/>
      <c r="USQ97" s="401"/>
      <c r="USR97" s="401"/>
      <c r="USS97" s="401"/>
      <c r="UST97" s="401"/>
      <c r="USU97" s="401"/>
      <c r="USV97" s="401"/>
      <c r="USW97" s="401"/>
      <c r="USX97" s="401"/>
      <c r="USY97" s="401"/>
      <c r="USZ97" s="401"/>
      <c r="UTA97" s="401"/>
      <c r="UTB97" s="401"/>
      <c r="UTC97" s="401"/>
      <c r="UTD97" s="401"/>
      <c r="UTE97" s="401"/>
      <c r="UTF97" s="401"/>
      <c r="UTG97" s="401"/>
      <c r="UTH97" s="401"/>
      <c r="UTI97" s="401"/>
      <c r="UTJ97" s="401"/>
      <c r="UTK97" s="401"/>
      <c r="UTL97" s="401"/>
      <c r="UTM97" s="401"/>
      <c r="UTN97" s="401"/>
      <c r="UTO97" s="401"/>
      <c r="UTP97" s="401"/>
      <c r="UTQ97" s="401"/>
      <c r="UTR97" s="401"/>
      <c r="UTS97" s="401"/>
      <c r="UTT97" s="401"/>
      <c r="UTU97" s="401"/>
      <c r="UTV97" s="401"/>
      <c r="UTW97" s="401"/>
      <c r="UTX97" s="401"/>
      <c r="UTY97" s="401"/>
      <c r="UTZ97" s="401"/>
      <c r="UUA97" s="401"/>
      <c r="UUB97" s="401"/>
      <c r="UUC97" s="401"/>
      <c r="UUD97" s="401"/>
      <c r="UUE97" s="401"/>
      <c r="UUF97" s="401"/>
      <c r="UUG97" s="401"/>
      <c r="UUH97" s="401"/>
      <c r="UUI97" s="401"/>
      <c r="UUJ97" s="401"/>
      <c r="UUK97" s="401"/>
      <c r="UUL97" s="401"/>
      <c r="UUM97" s="401"/>
      <c r="UUN97" s="401"/>
      <c r="UUO97" s="401"/>
      <c r="UUP97" s="401"/>
      <c r="UUQ97" s="401"/>
      <c r="UUR97" s="401"/>
      <c r="UUS97" s="401"/>
      <c r="UUT97" s="401"/>
      <c r="UUU97" s="401"/>
      <c r="UUV97" s="401"/>
      <c r="UUW97" s="401"/>
      <c r="UUX97" s="401"/>
      <c r="UUY97" s="401"/>
      <c r="UUZ97" s="401"/>
      <c r="UVA97" s="401"/>
      <c r="UVB97" s="401"/>
      <c r="UVC97" s="401"/>
      <c r="UVD97" s="401"/>
      <c r="UVE97" s="401"/>
      <c r="UVF97" s="401"/>
      <c r="UVG97" s="401"/>
      <c r="UVH97" s="401"/>
      <c r="UVI97" s="401"/>
      <c r="UVJ97" s="401"/>
      <c r="UVK97" s="401"/>
      <c r="UVL97" s="401"/>
      <c r="UVM97" s="401"/>
      <c r="UVN97" s="401"/>
      <c r="UVO97" s="401"/>
      <c r="UVP97" s="401"/>
      <c r="UVQ97" s="401"/>
      <c r="UVR97" s="401"/>
      <c r="UVS97" s="401"/>
      <c r="UVT97" s="401"/>
      <c r="UVU97" s="401"/>
      <c r="UVV97" s="401"/>
      <c r="UVW97" s="401"/>
      <c r="UVX97" s="401"/>
      <c r="UVY97" s="401"/>
      <c r="UVZ97" s="401"/>
      <c r="UWA97" s="401"/>
      <c r="UWB97" s="401"/>
      <c r="UWC97" s="401"/>
      <c r="UWD97" s="401"/>
      <c r="UWE97" s="401"/>
      <c r="UWF97" s="401"/>
      <c r="UWG97" s="401"/>
      <c r="UWH97" s="401"/>
      <c r="UWI97" s="401"/>
      <c r="UWJ97" s="401"/>
      <c r="UWK97" s="401"/>
      <c r="UWL97" s="401"/>
      <c r="UWM97" s="401"/>
      <c r="UWN97" s="401"/>
      <c r="UWO97" s="401"/>
      <c r="UWP97" s="401"/>
      <c r="UWQ97" s="401"/>
      <c r="UWR97" s="401"/>
      <c r="UWS97" s="401"/>
      <c r="UWT97" s="401"/>
      <c r="UWU97" s="401"/>
      <c r="UWV97" s="401"/>
      <c r="UWW97" s="401"/>
      <c r="UWX97" s="401"/>
      <c r="UWY97" s="401"/>
      <c r="UWZ97" s="401"/>
      <c r="UXA97" s="401"/>
      <c r="UXB97" s="401"/>
      <c r="UXC97" s="401"/>
      <c r="UXD97" s="401"/>
      <c r="UXE97" s="401"/>
      <c r="UXF97" s="401"/>
      <c r="UXG97" s="401"/>
      <c r="UXH97" s="401"/>
      <c r="UXI97" s="401"/>
      <c r="UXJ97" s="401"/>
      <c r="UXK97" s="401"/>
      <c r="UXL97" s="401"/>
      <c r="UXM97" s="401"/>
      <c r="UXN97" s="401"/>
      <c r="UXO97" s="401"/>
      <c r="UXP97" s="401"/>
      <c r="UXQ97" s="401"/>
      <c r="UXR97" s="401"/>
      <c r="UXS97" s="401"/>
      <c r="UXT97" s="401"/>
      <c r="UXU97" s="401"/>
      <c r="UXV97" s="401"/>
      <c r="UXW97" s="401"/>
      <c r="UXX97" s="401"/>
      <c r="UXY97" s="401"/>
      <c r="UXZ97" s="401"/>
      <c r="UYA97" s="401"/>
      <c r="UYB97" s="401"/>
      <c r="UYC97" s="401"/>
      <c r="UYD97" s="401"/>
      <c r="UYE97" s="401"/>
      <c r="UYF97" s="401"/>
      <c r="UYG97" s="401"/>
      <c r="UYH97" s="401"/>
      <c r="UYI97" s="401"/>
      <c r="UYJ97" s="401"/>
      <c r="UYK97" s="401"/>
      <c r="UYL97" s="401"/>
      <c r="UYM97" s="401"/>
      <c r="UYN97" s="401"/>
      <c r="UYO97" s="401"/>
      <c r="UYP97" s="401"/>
      <c r="UYQ97" s="401"/>
      <c r="UYR97" s="401"/>
      <c r="UYS97" s="401"/>
      <c r="UYT97" s="401"/>
      <c r="UYU97" s="401"/>
      <c r="UYV97" s="401"/>
      <c r="UYW97" s="401"/>
      <c r="UYX97" s="401"/>
      <c r="UYY97" s="401"/>
      <c r="UYZ97" s="401"/>
      <c r="UZA97" s="401"/>
      <c r="UZB97" s="401"/>
      <c r="UZC97" s="401"/>
      <c r="UZD97" s="401"/>
      <c r="UZE97" s="401"/>
      <c r="UZF97" s="401"/>
      <c r="UZG97" s="401"/>
      <c r="UZH97" s="401"/>
      <c r="UZI97" s="401"/>
      <c r="UZJ97" s="401"/>
      <c r="UZK97" s="401"/>
      <c r="UZL97" s="401"/>
      <c r="UZM97" s="401"/>
      <c r="UZN97" s="401"/>
      <c r="UZO97" s="401"/>
      <c r="UZP97" s="401"/>
      <c r="UZQ97" s="401"/>
      <c r="UZR97" s="401"/>
      <c r="UZS97" s="401"/>
      <c r="UZT97" s="401"/>
      <c r="UZU97" s="401"/>
      <c r="UZV97" s="401"/>
      <c r="UZW97" s="401"/>
      <c r="UZX97" s="401"/>
      <c r="UZY97" s="401"/>
      <c r="UZZ97" s="401"/>
      <c r="VAA97" s="401"/>
      <c r="VAB97" s="401"/>
      <c r="VAC97" s="401"/>
      <c r="VAD97" s="401"/>
      <c r="VAE97" s="401"/>
      <c r="VAF97" s="401"/>
      <c r="VAG97" s="401"/>
      <c r="VAH97" s="401"/>
      <c r="VAI97" s="401"/>
      <c r="VAJ97" s="401"/>
      <c r="VAK97" s="401"/>
      <c r="VAL97" s="401"/>
      <c r="VAM97" s="401"/>
      <c r="VAN97" s="401"/>
      <c r="VAO97" s="401"/>
      <c r="VAP97" s="401"/>
      <c r="VAQ97" s="401"/>
      <c r="VAR97" s="401"/>
      <c r="VAS97" s="401"/>
      <c r="VAT97" s="401"/>
      <c r="VAU97" s="401"/>
      <c r="VAV97" s="401"/>
      <c r="VAW97" s="401"/>
      <c r="VAX97" s="401"/>
      <c r="VAY97" s="401"/>
      <c r="VAZ97" s="401"/>
      <c r="VBA97" s="401"/>
      <c r="VBB97" s="401"/>
      <c r="VBC97" s="401"/>
      <c r="VBD97" s="401"/>
      <c r="VBE97" s="401"/>
      <c r="VBF97" s="401"/>
      <c r="VBG97" s="401"/>
      <c r="VBH97" s="401"/>
      <c r="VBI97" s="401"/>
      <c r="VBJ97" s="401"/>
      <c r="VBK97" s="401"/>
      <c r="VBL97" s="401"/>
      <c r="VBM97" s="401"/>
      <c r="VBN97" s="401"/>
      <c r="VBO97" s="401"/>
      <c r="VBP97" s="401"/>
      <c r="VBQ97" s="401"/>
      <c r="VBR97" s="401"/>
      <c r="VBS97" s="401"/>
      <c r="VBT97" s="401"/>
      <c r="VBU97" s="401"/>
      <c r="VBV97" s="401"/>
      <c r="VBW97" s="401"/>
      <c r="VBX97" s="401"/>
      <c r="VBY97" s="401"/>
      <c r="VBZ97" s="401"/>
      <c r="VCA97" s="401"/>
      <c r="VCB97" s="401"/>
      <c r="VCC97" s="401"/>
      <c r="VCD97" s="401"/>
      <c r="VCE97" s="401"/>
      <c r="VCF97" s="401"/>
      <c r="VCG97" s="401"/>
      <c r="VCH97" s="401"/>
      <c r="VCI97" s="401"/>
      <c r="VCJ97" s="401"/>
      <c r="VCK97" s="401"/>
      <c r="VCL97" s="401"/>
      <c r="VCM97" s="401"/>
      <c r="VCN97" s="401"/>
      <c r="VCO97" s="401"/>
      <c r="VCP97" s="401"/>
      <c r="VCQ97" s="401"/>
      <c r="VCR97" s="401"/>
      <c r="VCS97" s="401"/>
      <c r="VCT97" s="401"/>
      <c r="VCU97" s="401"/>
      <c r="VCV97" s="401"/>
      <c r="VCW97" s="401"/>
      <c r="VCX97" s="401"/>
      <c r="VCY97" s="401"/>
      <c r="VCZ97" s="401"/>
      <c r="VDA97" s="401"/>
      <c r="VDB97" s="401"/>
      <c r="VDC97" s="401"/>
      <c r="VDD97" s="401"/>
      <c r="VDE97" s="401"/>
      <c r="VDF97" s="401"/>
      <c r="VDG97" s="401"/>
      <c r="VDH97" s="401"/>
      <c r="VDI97" s="401"/>
      <c r="VDJ97" s="401"/>
      <c r="VDK97" s="401"/>
      <c r="VDL97" s="401"/>
      <c r="VDM97" s="401"/>
      <c r="VDN97" s="401"/>
      <c r="VDO97" s="401"/>
      <c r="VDP97" s="401"/>
      <c r="VDQ97" s="401"/>
      <c r="VDR97" s="401"/>
      <c r="VDS97" s="401"/>
      <c r="VDT97" s="401"/>
      <c r="VDU97" s="401"/>
      <c r="VDV97" s="401"/>
      <c r="VDW97" s="401"/>
      <c r="VDX97" s="401"/>
      <c r="VDY97" s="401"/>
      <c r="VDZ97" s="401"/>
      <c r="VEA97" s="401"/>
      <c r="VEB97" s="401"/>
      <c r="VEC97" s="401"/>
      <c r="VED97" s="401"/>
      <c r="VEE97" s="401"/>
      <c r="VEF97" s="401"/>
      <c r="VEG97" s="401"/>
      <c r="VEH97" s="401"/>
      <c r="VEI97" s="401"/>
      <c r="VEJ97" s="401"/>
      <c r="VEK97" s="401"/>
      <c r="VEL97" s="401"/>
      <c r="VEM97" s="401"/>
      <c r="VEN97" s="401"/>
      <c r="VEO97" s="401"/>
      <c r="VEP97" s="401"/>
      <c r="VEQ97" s="401"/>
      <c r="VER97" s="401"/>
      <c r="VES97" s="401"/>
      <c r="VET97" s="401"/>
      <c r="VEU97" s="401"/>
      <c r="VEV97" s="401"/>
      <c r="VEW97" s="401"/>
      <c r="VEX97" s="401"/>
      <c r="VEY97" s="401"/>
      <c r="VEZ97" s="401"/>
      <c r="VFA97" s="401"/>
      <c r="VFB97" s="401"/>
      <c r="VFC97" s="401"/>
      <c r="VFD97" s="401"/>
      <c r="VFE97" s="401"/>
      <c r="VFF97" s="401"/>
      <c r="VFG97" s="401"/>
      <c r="VFH97" s="401"/>
      <c r="VFI97" s="401"/>
      <c r="VFJ97" s="401"/>
      <c r="VFK97" s="401"/>
      <c r="VFL97" s="401"/>
      <c r="VFM97" s="401"/>
      <c r="VFN97" s="401"/>
      <c r="VFO97" s="401"/>
      <c r="VFP97" s="401"/>
      <c r="VFQ97" s="401"/>
      <c r="VFR97" s="401"/>
      <c r="VFS97" s="401"/>
      <c r="VFT97" s="401"/>
      <c r="VFU97" s="401"/>
      <c r="VFV97" s="401"/>
      <c r="VFW97" s="401"/>
      <c r="VFX97" s="401"/>
      <c r="VFY97" s="401"/>
      <c r="VFZ97" s="401"/>
      <c r="VGA97" s="401"/>
      <c r="VGB97" s="401"/>
      <c r="VGC97" s="401"/>
      <c r="VGD97" s="401"/>
      <c r="VGE97" s="401"/>
      <c r="VGF97" s="401"/>
      <c r="VGG97" s="401"/>
      <c r="VGH97" s="401"/>
      <c r="VGI97" s="401"/>
      <c r="VGJ97" s="401"/>
      <c r="VGK97" s="401"/>
      <c r="VGL97" s="401"/>
      <c r="VGM97" s="401"/>
      <c r="VGN97" s="401"/>
      <c r="VGO97" s="401"/>
      <c r="VGP97" s="401"/>
      <c r="VGQ97" s="401"/>
      <c r="VGR97" s="401"/>
      <c r="VGS97" s="401"/>
      <c r="VGT97" s="401"/>
      <c r="VGU97" s="401"/>
      <c r="VGV97" s="401"/>
      <c r="VGW97" s="401"/>
      <c r="VGX97" s="401"/>
      <c r="VGY97" s="401"/>
      <c r="VGZ97" s="401"/>
      <c r="VHA97" s="401"/>
      <c r="VHB97" s="401"/>
      <c r="VHC97" s="401"/>
      <c r="VHD97" s="401"/>
      <c r="VHE97" s="401"/>
      <c r="VHF97" s="401"/>
      <c r="VHG97" s="401"/>
      <c r="VHH97" s="401"/>
      <c r="VHI97" s="401"/>
      <c r="VHJ97" s="401"/>
      <c r="VHK97" s="401"/>
      <c r="VHL97" s="401"/>
      <c r="VHM97" s="401"/>
      <c r="VHN97" s="401"/>
      <c r="VHO97" s="401"/>
      <c r="VHP97" s="401"/>
      <c r="VHQ97" s="401"/>
      <c r="VHR97" s="401"/>
      <c r="VHS97" s="401"/>
      <c r="VHT97" s="401"/>
      <c r="VHU97" s="401"/>
      <c r="VHV97" s="401"/>
      <c r="VHW97" s="401"/>
      <c r="VHX97" s="401"/>
      <c r="VHY97" s="401"/>
      <c r="VHZ97" s="401"/>
      <c r="VIA97" s="401"/>
      <c r="VIB97" s="401"/>
      <c r="VIC97" s="401"/>
      <c r="VID97" s="401"/>
      <c r="VIE97" s="401"/>
      <c r="VIF97" s="401"/>
      <c r="VIG97" s="401"/>
      <c r="VIH97" s="401"/>
      <c r="VII97" s="401"/>
      <c r="VIJ97" s="401"/>
      <c r="VIK97" s="401"/>
      <c r="VIL97" s="401"/>
      <c r="VIM97" s="401"/>
      <c r="VIN97" s="401"/>
      <c r="VIO97" s="401"/>
      <c r="VIP97" s="401"/>
      <c r="VIQ97" s="401"/>
      <c r="VIR97" s="401"/>
      <c r="VIS97" s="401"/>
      <c r="VIT97" s="401"/>
      <c r="VIU97" s="401"/>
      <c r="VIV97" s="401"/>
      <c r="VIW97" s="401"/>
      <c r="VIX97" s="401"/>
      <c r="VIY97" s="401"/>
      <c r="VIZ97" s="401"/>
      <c r="VJA97" s="401"/>
      <c r="VJB97" s="401"/>
      <c r="VJC97" s="401"/>
      <c r="VJD97" s="401"/>
      <c r="VJE97" s="401"/>
      <c r="VJF97" s="401"/>
      <c r="VJG97" s="401"/>
      <c r="VJH97" s="401"/>
      <c r="VJI97" s="401"/>
      <c r="VJJ97" s="401"/>
      <c r="VJK97" s="401"/>
      <c r="VJL97" s="401"/>
      <c r="VJM97" s="401"/>
      <c r="VJN97" s="401"/>
      <c r="VJO97" s="401"/>
      <c r="VJP97" s="401"/>
      <c r="VJQ97" s="401"/>
      <c r="VJR97" s="401"/>
      <c r="VJS97" s="401"/>
      <c r="VJT97" s="401"/>
      <c r="VJU97" s="401"/>
      <c r="VJV97" s="401"/>
      <c r="VJW97" s="401"/>
      <c r="VJX97" s="401"/>
      <c r="VJY97" s="401"/>
      <c r="VJZ97" s="401"/>
      <c r="VKA97" s="401"/>
      <c r="VKB97" s="401"/>
      <c r="VKC97" s="401"/>
      <c r="VKD97" s="401"/>
      <c r="VKE97" s="401"/>
      <c r="VKF97" s="401"/>
      <c r="VKG97" s="401"/>
      <c r="VKH97" s="401"/>
      <c r="VKI97" s="401"/>
      <c r="VKJ97" s="401"/>
      <c r="VKK97" s="401"/>
      <c r="VKL97" s="401"/>
      <c r="VKM97" s="401"/>
      <c r="VKN97" s="401"/>
      <c r="VKO97" s="401"/>
      <c r="VKP97" s="401"/>
      <c r="VKQ97" s="401"/>
      <c r="VKR97" s="401"/>
      <c r="VKS97" s="401"/>
      <c r="VKT97" s="401"/>
      <c r="VKU97" s="401"/>
      <c r="VKV97" s="401"/>
      <c r="VKW97" s="401"/>
      <c r="VKX97" s="401"/>
      <c r="VKY97" s="401"/>
      <c r="VKZ97" s="401"/>
      <c r="VLA97" s="401"/>
      <c r="VLB97" s="401"/>
      <c r="VLC97" s="401"/>
      <c r="VLD97" s="401"/>
      <c r="VLE97" s="401"/>
      <c r="VLF97" s="401"/>
      <c r="VLG97" s="401"/>
      <c r="VLH97" s="401"/>
      <c r="VLI97" s="401"/>
      <c r="VLJ97" s="401"/>
      <c r="VLK97" s="401"/>
      <c r="VLL97" s="401"/>
      <c r="VLM97" s="401"/>
      <c r="VLN97" s="401"/>
      <c r="VLO97" s="401"/>
      <c r="VLP97" s="401"/>
      <c r="VLQ97" s="401"/>
      <c r="VLR97" s="401"/>
      <c r="VLS97" s="401"/>
      <c r="VLT97" s="401"/>
      <c r="VLU97" s="401"/>
      <c r="VLV97" s="401"/>
      <c r="VLW97" s="401"/>
      <c r="VLX97" s="401"/>
      <c r="VLY97" s="401"/>
      <c r="VLZ97" s="401"/>
      <c r="VMA97" s="401"/>
      <c r="VMB97" s="401"/>
      <c r="VMC97" s="401"/>
      <c r="VMD97" s="401"/>
      <c r="VME97" s="401"/>
      <c r="VMF97" s="401"/>
      <c r="VMG97" s="401"/>
      <c r="VMH97" s="401"/>
      <c r="VMI97" s="401"/>
      <c r="VMJ97" s="401"/>
      <c r="VMK97" s="401"/>
      <c r="VML97" s="401"/>
      <c r="VMM97" s="401"/>
      <c r="VMN97" s="401"/>
      <c r="VMO97" s="401"/>
      <c r="VMP97" s="401"/>
      <c r="VMQ97" s="401"/>
      <c r="VMR97" s="401"/>
      <c r="VMS97" s="401"/>
      <c r="VMT97" s="401"/>
      <c r="VMU97" s="401"/>
      <c r="VMV97" s="401"/>
      <c r="VMW97" s="401"/>
      <c r="VMX97" s="401"/>
      <c r="VMY97" s="401"/>
      <c r="VMZ97" s="401"/>
      <c r="VNA97" s="401"/>
      <c r="VNB97" s="401"/>
      <c r="VNC97" s="401"/>
      <c r="VND97" s="401"/>
      <c r="VNE97" s="401"/>
      <c r="VNF97" s="401"/>
      <c r="VNG97" s="401"/>
      <c r="VNH97" s="401"/>
      <c r="VNI97" s="401"/>
      <c r="VNJ97" s="401"/>
      <c r="VNK97" s="401"/>
      <c r="VNL97" s="401"/>
      <c r="VNM97" s="401"/>
      <c r="VNN97" s="401"/>
      <c r="VNO97" s="401"/>
      <c r="VNP97" s="401"/>
      <c r="VNQ97" s="401"/>
      <c r="VNR97" s="401"/>
      <c r="VNS97" s="401"/>
      <c r="VNT97" s="401"/>
      <c r="VNU97" s="401"/>
      <c r="VNV97" s="401"/>
      <c r="VNW97" s="401"/>
      <c r="VNX97" s="401"/>
      <c r="VNY97" s="401"/>
      <c r="VNZ97" s="401"/>
      <c r="VOA97" s="401"/>
      <c r="VOB97" s="401"/>
      <c r="VOC97" s="401"/>
      <c r="VOD97" s="401"/>
      <c r="VOE97" s="401"/>
      <c r="VOF97" s="401"/>
      <c r="VOG97" s="401"/>
      <c r="VOH97" s="401"/>
      <c r="VOI97" s="401"/>
      <c r="VOJ97" s="401"/>
      <c r="VOK97" s="401"/>
      <c r="VOL97" s="401"/>
      <c r="VOM97" s="401"/>
      <c r="VON97" s="401"/>
      <c r="VOO97" s="401"/>
      <c r="VOP97" s="401"/>
      <c r="VOQ97" s="401"/>
      <c r="VOR97" s="401"/>
      <c r="VOS97" s="401"/>
      <c r="VOT97" s="401"/>
      <c r="VOU97" s="401"/>
      <c r="VOV97" s="401"/>
      <c r="VOW97" s="401"/>
      <c r="VOX97" s="401"/>
      <c r="VOY97" s="401"/>
      <c r="VOZ97" s="401"/>
      <c r="VPA97" s="401"/>
      <c r="VPB97" s="401"/>
      <c r="VPC97" s="401"/>
      <c r="VPD97" s="401"/>
      <c r="VPE97" s="401"/>
      <c r="VPF97" s="401"/>
      <c r="VPG97" s="401"/>
      <c r="VPH97" s="401"/>
      <c r="VPI97" s="401"/>
      <c r="VPJ97" s="401"/>
      <c r="VPK97" s="401"/>
      <c r="VPL97" s="401"/>
      <c r="VPM97" s="401"/>
      <c r="VPN97" s="401"/>
      <c r="VPO97" s="401"/>
      <c r="VPP97" s="401"/>
      <c r="VPQ97" s="401"/>
      <c r="VPR97" s="401"/>
      <c r="VPS97" s="401"/>
      <c r="VPT97" s="401"/>
      <c r="VPU97" s="401"/>
      <c r="VPV97" s="401"/>
      <c r="VPW97" s="401"/>
      <c r="VPX97" s="401"/>
      <c r="VPY97" s="401"/>
      <c r="VPZ97" s="401"/>
      <c r="VQA97" s="401"/>
      <c r="VQB97" s="401"/>
      <c r="VQC97" s="401"/>
      <c r="VQD97" s="401"/>
      <c r="VQE97" s="401"/>
      <c r="VQF97" s="401"/>
      <c r="VQG97" s="401"/>
      <c r="VQH97" s="401"/>
      <c r="VQI97" s="401"/>
      <c r="VQJ97" s="401"/>
      <c r="VQK97" s="401"/>
      <c r="VQL97" s="401"/>
      <c r="VQM97" s="401"/>
      <c r="VQN97" s="401"/>
      <c r="VQO97" s="401"/>
      <c r="VQP97" s="401"/>
      <c r="VQQ97" s="401"/>
      <c r="VQR97" s="401"/>
      <c r="VQS97" s="401"/>
      <c r="VQT97" s="401"/>
      <c r="VQU97" s="401"/>
      <c r="VQV97" s="401"/>
      <c r="VQW97" s="401"/>
      <c r="VQX97" s="401"/>
      <c r="VQY97" s="401"/>
      <c r="VQZ97" s="401"/>
      <c r="VRA97" s="401"/>
      <c r="VRB97" s="401"/>
      <c r="VRC97" s="401"/>
      <c r="VRD97" s="401"/>
      <c r="VRE97" s="401"/>
      <c r="VRF97" s="401"/>
      <c r="VRG97" s="401"/>
      <c r="VRH97" s="401"/>
      <c r="VRI97" s="401"/>
      <c r="VRJ97" s="401"/>
      <c r="VRK97" s="401"/>
      <c r="VRL97" s="401"/>
      <c r="VRM97" s="401"/>
      <c r="VRN97" s="401"/>
      <c r="VRO97" s="401"/>
      <c r="VRP97" s="401"/>
      <c r="VRQ97" s="401"/>
      <c r="VRR97" s="401"/>
      <c r="VRS97" s="401"/>
      <c r="VRT97" s="401"/>
      <c r="VRU97" s="401"/>
      <c r="VRV97" s="401"/>
      <c r="VRW97" s="401"/>
      <c r="VRX97" s="401"/>
      <c r="VRY97" s="401"/>
      <c r="VRZ97" s="401"/>
      <c r="VSA97" s="401"/>
      <c r="VSB97" s="401"/>
      <c r="VSC97" s="401"/>
      <c r="VSD97" s="401"/>
      <c r="VSE97" s="401"/>
      <c r="VSF97" s="401"/>
      <c r="VSG97" s="401"/>
      <c r="VSH97" s="401"/>
      <c r="VSI97" s="401"/>
      <c r="VSJ97" s="401"/>
      <c r="VSK97" s="401"/>
      <c r="VSL97" s="401"/>
      <c r="VSM97" s="401"/>
      <c r="VSN97" s="401"/>
      <c r="VSO97" s="401"/>
      <c r="VSP97" s="401"/>
      <c r="VSQ97" s="401"/>
      <c r="VSR97" s="401"/>
      <c r="VSS97" s="401"/>
      <c r="VST97" s="401"/>
      <c r="VSU97" s="401"/>
      <c r="VSV97" s="401"/>
      <c r="VSW97" s="401"/>
      <c r="VSX97" s="401"/>
      <c r="VSY97" s="401"/>
      <c r="VSZ97" s="401"/>
      <c r="VTA97" s="401"/>
      <c r="VTB97" s="401"/>
      <c r="VTC97" s="401"/>
      <c r="VTD97" s="401"/>
      <c r="VTE97" s="401"/>
      <c r="VTF97" s="401"/>
      <c r="VTG97" s="401"/>
      <c r="VTH97" s="401"/>
      <c r="VTI97" s="401"/>
      <c r="VTJ97" s="401"/>
      <c r="VTK97" s="401"/>
      <c r="VTL97" s="401"/>
      <c r="VTM97" s="401"/>
      <c r="VTN97" s="401"/>
      <c r="VTO97" s="401"/>
      <c r="VTP97" s="401"/>
      <c r="VTQ97" s="401"/>
      <c r="VTR97" s="401"/>
      <c r="VTS97" s="401"/>
      <c r="VTT97" s="401"/>
      <c r="VTU97" s="401"/>
      <c r="VTV97" s="401"/>
      <c r="VTW97" s="401"/>
      <c r="VTX97" s="401"/>
      <c r="VTY97" s="401"/>
      <c r="VTZ97" s="401"/>
      <c r="VUA97" s="401"/>
      <c r="VUB97" s="401"/>
      <c r="VUC97" s="401"/>
      <c r="VUD97" s="401"/>
      <c r="VUE97" s="401"/>
      <c r="VUF97" s="401"/>
      <c r="VUG97" s="401"/>
      <c r="VUH97" s="401"/>
      <c r="VUI97" s="401"/>
      <c r="VUJ97" s="401"/>
      <c r="VUK97" s="401"/>
      <c r="VUL97" s="401"/>
      <c r="VUM97" s="401"/>
      <c r="VUN97" s="401"/>
      <c r="VUO97" s="401"/>
      <c r="VUP97" s="401"/>
      <c r="VUQ97" s="401"/>
      <c r="VUR97" s="401"/>
      <c r="VUS97" s="401"/>
      <c r="VUT97" s="401"/>
      <c r="VUU97" s="401"/>
      <c r="VUV97" s="401"/>
      <c r="VUW97" s="401"/>
      <c r="VUX97" s="401"/>
      <c r="VUY97" s="401"/>
      <c r="VUZ97" s="401"/>
      <c r="VVA97" s="401"/>
      <c r="VVB97" s="401"/>
      <c r="VVC97" s="401"/>
      <c r="VVD97" s="401"/>
      <c r="VVE97" s="401"/>
      <c r="VVF97" s="401"/>
      <c r="VVG97" s="401"/>
      <c r="VVH97" s="401"/>
      <c r="VVI97" s="401"/>
      <c r="VVJ97" s="401"/>
      <c r="VVK97" s="401"/>
      <c r="VVL97" s="401"/>
      <c r="VVM97" s="401"/>
      <c r="VVN97" s="401"/>
      <c r="VVO97" s="401"/>
      <c r="VVP97" s="401"/>
      <c r="VVQ97" s="401"/>
      <c r="VVR97" s="401"/>
      <c r="VVS97" s="401"/>
      <c r="VVT97" s="401"/>
      <c r="VVU97" s="401"/>
      <c r="VVV97" s="401"/>
      <c r="VVW97" s="401"/>
      <c r="VVX97" s="401"/>
      <c r="VVY97" s="401"/>
      <c r="VVZ97" s="401"/>
      <c r="VWA97" s="401"/>
      <c r="VWB97" s="401"/>
      <c r="VWC97" s="401"/>
      <c r="VWD97" s="401"/>
      <c r="VWE97" s="401"/>
      <c r="VWF97" s="401"/>
      <c r="VWG97" s="401"/>
      <c r="VWH97" s="401"/>
      <c r="VWI97" s="401"/>
      <c r="VWJ97" s="401"/>
      <c r="VWK97" s="401"/>
      <c r="VWL97" s="401"/>
      <c r="VWM97" s="401"/>
      <c r="VWN97" s="401"/>
      <c r="VWO97" s="401"/>
      <c r="VWP97" s="401"/>
      <c r="VWQ97" s="401"/>
      <c r="VWR97" s="401"/>
      <c r="VWS97" s="401"/>
      <c r="VWT97" s="401"/>
      <c r="VWU97" s="401"/>
      <c r="VWV97" s="401"/>
      <c r="VWW97" s="401"/>
      <c r="VWX97" s="401"/>
      <c r="VWY97" s="401"/>
      <c r="VWZ97" s="401"/>
      <c r="VXA97" s="401"/>
      <c r="VXB97" s="401"/>
      <c r="VXC97" s="401"/>
      <c r="VXD97" s="401"/>
      <c r="VXE97" s="401"/>
      <c r="VXF97" s="401"/>
      <c r="VXG97" s="401"/>
      <c r="VXH97" s="401"/>
      <c r="VXI97" s="401"/>
      <c r="VXJ97" s="401"/>
      <c r="VXK97" s="401"/>
      <c r="VXL97" s="401"/>
      <c r="VXM97" s="401"/>
      <c r="VXN97" s="401"/>
      <c r="VXO97" s="401"/>
      <c r="VXP97" s="401"/>
      <c r="VXQ97" s="401"/>
      <c r="VXR97" s="401"/>
      <c r="VXS97" s="401"/>
      <c r="VXT97" s="401"/>
      <c r="VXU97" s="401"/>
      <c r="VXV97" s="401"/>
      <c r="VXW97" s="401"/>
      <c r="VXX97" s="401"/>
      <c r="VXY97" s="401"/>
      <c r="VXZ97" s="401"/>
      <c r="VYA97" s="401"/>
      <c r="VYB97" s="401"/>
      <c r="VYC97" s="401"/>
      <c r="VYD97" s="401"/>
      <c r="VYE97" s="401"/>
      <c r="VYF97" s="401"/>
      <c r="VYG97" s="401"/>
      <c r="VYH97" s="401"/>
      <c r="VYI97" s="401"/>
      <c r="VYJ97" s="401"/>
      <c r="VYK97" s="401"/>
      <c r="VYL97" s="401"/>
      <c r="VYM97" s="401"/>
      <c r="VYN97" s="401"/>
      <c r="VYO97" s="401"/>
      <c r="VYP97" s="401"/>
      <c r="VYQ97" s="401"/>
      <c r="VYR97" s="401"/>
      <c r="VYS97" s="401"/>
      <c r="VYT97" s="401"/>
      <c r="VYU97" s="401"/>
      <c r="VYV97" s="401"/>
      <c r="VYW97" s="401"/>
      <c r="VYX97" s="401"/>
      <c r="VYY97" s="401"/>
      <c r="VYZ97" s="401"/>
      <c r="VZA97" s="401"/>
      <c r="VZB97" s="401"/>
      <c r="VZC97" s="401"/>
      <c r="VZD97" s="401"/>
      <c r="VZE97" s="401"/>
      <c r="VZF97" s="401"/>
      <c r="VZG97" s="401"/>
      <c r="VZH97" s="401"/>
      <c r="VZI97" s="401"/>
      <c r="VZJ97" s="401"/>
      <c r="VZK97" s="401"/>
      <c r="VZL97" s="401"/>
      <c r="VZM97" s="401"/>
      <c r="VZN97" s="401"/>
      <c r="VZO97" s="401"/>
      <c r="VZP97" s="401"/>
      <c r="VZQ97" s="401"/>
      <c r="VZR97" s="401"/>
      <c r="VZS97" s="401"/>
      <c r="VZT97" s="401"/>
      <c r="VZU97" s="401"/>
      <c r="VZV97" s="401"/>
      <c r="VZW97" s="401"/>
      <c r="VZX97" s="401"/>
      <c r="VZY97" s="401"/>
      <c r="VZZ97" s="401"/>
      <c r="WAA97" s="401"/>
      <c r="WAB97" s="401"/>
      <c r="WAC97" s="401"/>
      <c r="WAD97" s="401"/>
      <c r="WAE97" s="401"/>
      <c r="WAF97" s="401"/>
      <c r="WAG97" s="401"/>
      <c r="WAH97" s="401"/>
      <c r="WAI97" s="401"/>
      <c r="WAJ97" s="401"/>
      <c r="WAK97" s="401"/>
      <c r="WAL97" s="401"/>
      <c r="WAM97" s="401"/>
      <c r="WAN97" s="401"/>
      <c r="WAO97" s="401"/>
      <c r="WAP97" s="401"/>
      <c r="WAQ97" s="401"/>
      <c r="WAR97" s="401"/>
      <c r="WAS97" s="401"/>
      <c r="WAT97" s="401"/>
      <c r="WAU97" s="401"/>
      <c r="WAV97" s="401"/>
      <c r="WAW97" s="401"/>
      <c r="WAX97" s="401"/>
      <c r="WAY97" s="401"/>
      <c r="WAZ97" s="401"/>
      <c r="WBA97" s="401"/>
      <c r="WBB97" s="401"/>
      <c r="WBC97" s="401"/>
      <c r="WBD97" s="401"/>
      <c r="WBE97" s="401"/>
      <c r="WBF97" s="401"/>
      <c r="WBG97" s="401"/>
      <c r="WBH97" s="401"/>
      <c r="WBI97" s="401"/>
      <c r="WBJ97" s="401"/>
      <c r="WBK97" s="401"/>
      <c r="WBL97" s="401"/>
      <c r="WBM97" s="401"/>
      <c r="WBN97" s="401"/>
      <c r="WBO97" s="401"/>
      <c r="WBP97" s="401"/>
      <c r="WBQ97" s="401"/>
      <c r="WBR97" s="401"/>
      <c r="WBS97" s="401"/>
      <c r="WBT97" s="401"/>
      <c r="WBU97" s="401"/>
      <c r="WBV97" s="401"/>
      <c r="WBW97" s="401"/>
      <c r="WBX97" s="401"/>
      <c r="WBY97" s="401"/>
      <c r="WBZ97" s="401"/>
      <c r="WCA97" s="401"/>
      <c r="WCB97" s="401"/>
      <c r="WCC97" s="401"/>
      <c r="WCD97" s="401"/>
      <c r="WCE97" s="401"/>
      <c r="WCF97" s="401"/>
      <c r="WCG97" s="401"/>
      <c r="WCH97" s="401"/>
      <c r="WCI97" s="401"/>
      <c r="WCJ97" s="401"/>
      <c r="WCK97" s="401"/>
      <c r="WCL97" s="401"/>
      <c r="WCM97" s="401"/>
      <c r="WCN97" s="401"/>
      <c r="WCO97" s="401"/>
      <c r="WCP97" s="401"/>
      <c r="WCQ97" s="401"/>
      <c r="WCR97" s="401"/>
      <c r="WCS97" s="401"/>
      <c r="WCT97" s="401"/>
      <c r="WCU97" s="401"/>
      <c r="WCV97" s="401"/>
      <c r="WCW97" s="401"/>
      <c r="WCX97" s="401"/>
      <c r="WCY97" s="401"/>
      <c r="WCZ97" s="401"/>
      <c r="WDA97" s="401"/>
      <c r="WDB97" s="401"/>
      <c r="WDC97" s="401"/>
      <c r="WDD97" s="401"/>
      <c r="WDE97" s="401"/>
      <c r="WDF97" s="401"/>
      <c r="WDG97" s="401"/>
      <c r="WDH97" s="401"/>
      <c r="WDI97" s="401"/>
      <c r="WDJ97" s="401"/>
      <c r="WDK97" s="401"/>
      <c r="WDL97" s="401"/>
      <c r="WDM97" s="401"/>
      <c r="WDN97" s="401"/>
      <c r="WDO97" s="401"/>
      <c r="WDP97" s="401"/>
      <c r="WDQ97" s="401"/>
      <c r="WDR97" s="401"/>
      <c r="WDS97" s="401"/>
      <c r="WDT97" s="401"/>
      <c r="WDU97" s="401"/>
      <c r="WDV97" s="401"/>
      <c r="WDW97" s="401"/>
      <c r="WDX97" s="401"/>
      <c r="WDY97" s="401"/>
      <c r="WDZ97" s="401"/>
      <c r="WEA97" s="401"/>
      <c r="WEB97" s="401"/>
      <c r="WEC97" s="401"/>
      <c r="WED97" s="401"/>
      <c r="WEE97" s="401"/>
      <c r="WEF97" s="401"/>
      <c r="WEG97" s="401"/>
      <c r="WEH97" s="401"/>
      <c r="WEI97" s="401"/>
      <c r="WEJ97" s="401"/>
      <c r="WEK97" s="401"/>
      <c r="WEL97" s="401"/>
      <c r="WEM97" s="401"/>
      <c r="WEN97" s="401"/>
      <c r="WEO97" s="401"/>
      <c r="WEP97" s="401"/>
      <c r="WEQ97" s="401"/>
      <c r="WER97" s="401"/>
      <c r="WES97" s="401"/>
      <c r="WET97" s="401"/>
      <c r="WEU97" s="401"/>
      <c r="WEV97" s="401"/>
      <c r="WEW97" s="401"/>
      <c r="WEX97" s="401"/>
      <c r="WEY97" s="401"/>
      <c r="WEZ97" s="401"/>
      <c r="WFA97" s="401"/>
      <c r="WFB97" s="401"/>
      <c r="WFC97" s="401"/>
      <c r="WFD97" s="401"/>
      <c r="WFE97" s="401"/>
      <c r="WFF97" s="401"/>
      <c r="WFG97" s="401"/>
      <c r="WFH97" s="401"/>
      <c r="WFI97" s="401"/>
      <c r="WFJ97" s="401"/>
      <c r="WFK97" s="401"/>
      <c r="WFL97" s="401"/>
      <c r="WFM97" s="401"/>
      <c r="WFN97" s="401"/>
      <c r="WFO97" s="401"/>
      <c r="WFP97" s="401"/>
      <c r="WFQ97" s="401"/>
      <c r="WFR97" s="401"/>
      <c r="WFS97" s="401"/>
      <c r="WFT97" s="401"/>
      <c r="WFU97" s="401"/>
      <c r="WFV97" s="401"/>
      <c r="WFW97" s="401"/>
      <c r="WFX97" s="401"/>
      <c r="WFY97" s="401"/>
      <c r="WFZ97" s="401"/>
      <c r="WGA97" s="401"/>
      <c r="WGB97" s="401"/>
      <c r="WGC97" s="401"/>
      <c r="WGD97" s="401"/>
      <c r="WGE97" s="401"/>
      <c r="WGF97" s="401"/>
      <c r="WGG97" s="401"/>
      <c r="WGH97" s="401"/>
      <c r="WGI97" s="401"/>
      <c r="WGJ97" s="401"/>
      <c r="WGK97" s="401"/>
      <c r="WGL97" s="401"/>
      <c r="WGM97" s="401"/>
      <c r="WGN97" s="401"/>
      <c r="WGO97" s="401"/>
      <c r="WGP97" s="401"/>
      <c r="WGQ97" s="401"/>
      <c r="WGR97" s="401"/>
      <c r="WGS97" s="401"/>
      <c r="WGT97" s="401"/>
      <c r="WGU97" s="401"/>
      <c r="WGV97" s="401"/>
      <c r="WGW97" s="401"/>
      <c r="WGX97" s="401"/>
      <c r="WGY97" s="401"/>
      <c r="WGZ97" s="401"/>
      <c r="WHA97" s="401"/>
      <c r="WHB97" s="401"/>
      <c r="WHC97" s="401"/>
      <c r="WHD97" s="401"/>
      <c r="WHE97" s="401"/>
      <c r="WHF97" s="401"/>
      <c r="WHG97" s="401"/>
      <c r="WHH97" s="401"/>
      <c r="WHI97" s="401"/>
      <c r="WHJ97" s="401"/>
      <c r="WHK97" s="401"/>
      <c r="WHL97" s="401"/>
      <c r="WHM97" s="401"/>
      <c r="WHN97" s="401"/>
      <c r="WHO97" s="401"/>
      <c r="WHP97" s="401"/>
      <c r="WHQ97" s="401"/>
      <c r="WHR97" s="401"/>
      <c r="WHS97" s="401"/>
      <c r="WHT97" s="401"/>
      <c r="WHU97" s="401"/>
      <c r="WHV97" s="401"/>
      <c r="WHW97" s="401"/>
      <c r="WHX97" s="401"/>
      <c r="WHY97" s="401"/>
      <c r="WHZ97" s="401"/>
      <c r="WIA97" s="401"/>
      <c r="WIB97" s="401"/>
      <c r="WIC97" s="401"/>
      <c r="WID97" s="401"/>
      <c r="WIE97" s="401"/>
      <c r="WIF97" s="401"/>
      <c r="WIG97" s="401"/>
      <c r="WIH97" s="401"/>
      <c r="WII97" s="401"/>
      <c r="WIJ97" s="401"/>
      <c r="WIK97" s="401"/>
      <c r="WIL97" s="401"/>
      <c r="WIM97" s="401"/>
      <c r="WIN97" s="401"/>
      <c r="WIO97" s="401"/>
      <c r="WIP97" s="401"/>
      <c r="WIQ97" s="401"/>
      <c r="WIR97" s="401"/>
      <c r="WIS97" s="401"/>
      <c r="WIT97" s="401"/>
      <c r="WIU97" s="401"/>
      <c r="WIV97" s="401"/>
      <c r="WIW97" s="401"/>
      <c r="WIX97" s="401"/>
      <c r="WIY97" s="401"/>
      <c r="WIZ97" s="401"/>
      <c r="WJA97" s="401"/>
      <c r="WJB97" s="401"/>
      <c r="WJC97" s="401"/>
      <c r="WJD97" s="401"/>
      <c r="WJE97" s="401"/>
      <c r="WJF97" s="401"/>
      <c r="WJG97" s="401"/>
      <c r="WJH97" s="401"/>
      <c r="WJI97" s="401"/>
      <c r="WJJ97" s="401"/>
      <c r="WJK97" s="401"/>
      <c r="WJL97" s="401"/>
      <c r="WJM97" s="401"/>
      <c r="WJN97" s="401"/>
      <c r="WJO97" s="401"/>
      <c r="WJP97" s="401"/>
      <c r="WJQ97" s="401"/>
      <c r="WJR97" s="401"/>
      <c r="WJS97" s="401"/>
      <c r="WJT97" s="401"/>
      <c r="WJU97" s="401"/>
      <c r="WJV97" s="401"/>
      <c r="WJW97" s="401"/>
      <c r="WJX97" s="401"/>
      <c r="WJY97" s="401"/>
      <c r="WJZ97" s="401"/>
      <c r="WKA97" s="401"/>
      <c r="WKB97" s="401"/>
      <c r="WKC97" s="401"/>
      <c r="WKD97" s="401"/>
      <c r="WKE97" s="401"/>
      <c r="WKF97" s="401"/>
      <c r="WKG97" s="401"/>
      <c r="WKH97" s="401"/>
      <c r="WKI97" s="401"/>
      <c r="WKJ97" s="401"/>
      <c r="WKK97" s="401"/>
      <c r="WKL97" s="401"/>
      <c r="WKM97" s="401"/>
      <c r="WKN97" s="401"/>
      <c r="WKO97" s="401"/>
      <c r="WKP97" s="401"/>
      <c r="WKQ97" s="401"/>
      <c r="WKR97" s="401"/>
      <c r="WKS97" s="401"/>
      <c r="WKT97" s="401"/>
      <c r="WKU97" s="401"/>
      <c r="WKV97" s="401"/>
      <c r="WKW97" s="401"/>
      <c r="WKX97" s="401"/>
      <c r="WKY97" s="401"/>
      <c r="WKZ97" s="401"/>
      <c r="WLA97" s="401"/>
      <c r="WLB97" s="401"/>
      <c r="WLC97" s="401"/>
      <c r="WLD97" s="401"/>
      <c r="WLE97" s="401"/>
      <c r="WLF97" s="401"/>
      <c r="WLG97" s="401"/>
      <c r="WLH97" s="401"/>
      <c r="WLI97" s="401"/>
      <c r="WLJ97" s="401"/>
      <c r="WLK97" s="401"/>
      <c r="WLL97" s="401"/>
      <c r="WLM97" s="401"/>
      <c r="WLN97" s="401"/>
      <c r="WLO97" s="401"/>
      <c r="WLP97" s="401"/>
      <c r="WLQ97" s="401"/>
      <c r="WLR97" s="401"/>
      <c r="WLS97" s="401"/>
      <c r="WLT97" s="401"/>
      <c r="WLU97" s="401"/>
      <c r="WLV97" s="401"/>
      <c r="WLW97" s="401"/>
      <c r="WLX97" s="401"/>
      <c r="WLY97" s="401"/>
      <c r="WLZ97" s="401"/>
      <c r="WMA97" s="401"/>
      <c r="WMB97" s="401"/>
      <c r="WMC97" s="401"/>
      <c r="WMD97" s="401"/>
      <c r="WME97" s="401"/>
      <c r="WMF97" s="401"/>
      <c r="WMG97" s="401"/>
      <c r="WMH97" s="401"/>
      <c r="WMI97" s="401"/>
      <c r="WMJ97" s="401"/>
      <c r="WMK97" s="401"/>
      <c r="WML97" s="401"/>
      <c r="WMM97" s="401"/>
      <c r="WMN97" s="401"/>
      <c r="WMO97" s="401"/>
      <c r="WMP97" s="401"/>
      <c r="WMQ97" s="401"/>
      <c r="WMR97" s="401"/>
      <c r="WMS97" s="401"/>
      <c r="WMT97" s="401"/>
      <c r="WMU97" s="401"/>
      <c r="WMV97" s="401"/>
      <c r="WMW97" s="401"/>
      <c r="WMX97" s="401"/>
      <c r="WMY97" s="401"/>
      <c r="WMZ97" s="401"/>
      <c r="WNA97" s="401"/>
      <c r="WNB97" s="401"/>
      <c r="WNC97" s="401"/>
      <c r="WND97" s="401"/>
      <c r="WNE97" s="401"/>
      <c r="WNF97" s="401"/>
      <c r="WNG97" s="401"/>
      <c r="WNH97" s="401"/>
      <c r="WNI97" s="401"/>
      <c r="WNJ97" s="401"/>
      <c r="WNK97" s="401"/>
      <c r="WNL97" s="401"/>
      <c r="WNM97" s="401"/>
      <c r="WNN97" s="401"/>
      <c r="WNO97" s="401"/>
      <c r="WNP97" s="401"/>
      <c r="WNQ97" s="401"/>
      <c r="WNR97" s="401"/>
      <c r="WNS97" s="401"/>
      <c r="WNT97" s="401"/>
      <c r="WNU97" s="401"/>
      <c r="WNV97" s="401"/>
      <c r="WNW97" s="401"/>
      <c r="WNX97" s="401"/>
      <c r="WNY97" s="401"/>
      <c r="WNZ97" s="401"/>
      <c r="WOA97" s="401"/>
      <c r="WOB97" s="401"/>
      <c r="WOC97" s="401"/>
      <c r="WOD97" s="401"/>
      <c r="WOE97" s="401"/>
      <c r="WOF97" s="401"/>
      <c r="WOG97" s="401"/>
      <c r="WOH97" s="401"/>
      <c r="WOI97" s="401"/>
      <c r="WOJ97" s="401"/>
      <c r="WOK97" s="401"/>
      <c r="WOL97" s="401"/>
      <c r="WOM97" s="401"/>
      <c r="WON97" s="401"/>
      <c r="WOO97" s="401"/>
      <c r="WOP97" s="401"/>
      <c r="WOQ97" s="401"/>
      <c r="WOR97" s="401"/>
      <c r="WOS97" s="401"/>
      <c r="WOT97" s="401"/>
      <c r="WOU97" s="401"/>
      <c r="WOV97" s="401"/>
      <c r="WOW97" s="401"/>
      <c r="WOX97" s="401"/>
      <c r="WOY97" s="401"/>
      <c r="WOZ97" s="401"/>
      <c r="WPA97" s="401"/>
      <c r="WPB97" s="401"/>
      <c r="WPC97" s="401"/>
      <c r="WPD97" s="401"/>
      <c r="WPE97" s="401"/>
      <c r="WPF97" s="401"/>
      <c r="WPG97" s="401"/>
      <c r="WPH97" s="401"/>
      <c r="WPI97" s="401"/>
      <c r="WPJ97" s="401"/>
      <c r="WPK97" s="401"/>
      <c r="WPL97" s="401"/>
      <c r="WPM97" s="401"/>
      <c r="WPN97" s="401"/>
      <c r="WPO97" s="401"/>
      <c r="WPP97" s="401"/>
      <c r="WPQ97" s="401"/>
      <c r="WPR97" s="401"/>
      <c r="WPS97" s="401"/>
      <c r="WPT97" s="401"/>
      <c r="WPU97" s="401"/>
      <c r="WPV97" s="401"/>
      <c r="WPW97" s="401"/>
      <c r="WPX97" s="401"/>
      <c r="WPY97" s="401"/>
      <c r="WPZ97" s="401"/>
      <c r="WQA97" s="401"/>
      <c r="WQB97" s="401"/>
      <c r="WQC97" s="401"/>
      <c r="WQD97" s="401"/>
      <c r="WQE97" s="401"/>
      <c r="WQF97" s="401"/>
      <c r="WQG97" s="401"/>
      <c r="WQH97" s="401"/>
      <c r="WQI97" s="401"/>
      <c r="WQJ97" s="401"/>
      <c r="WQK97" s="401"/>
      <c r="WQL97" s="401"/>
      <c r="WQM97" s="401"/>
      <c r="WQN97" s="401"/>
      <c r="WQO97" s="401"/>
      <c r="WQP97" s="401"/>
      <c r="WQQ97" s="401"/>
      <c r="WQR97" s="401"/>
      <c r="WQS97" s="401"/>
      <c r="WQT97" s="401"/>
      <c r="WQU97" s="401"/>
      <c r="WQV97" s="401"/>
      <c r="WQW97" s="401"/>
      <c r="WQX97" s="401"/>
      <c r="WQY97" s="401"/>
      <c r="WQZ97" s="401"/>
      <c r="WRA97" s="401"/>
      <c r="WRB97" s="401"/>
      <c r="WRC97" s="401"/>
      <c r="WRD97" s="401"/>
      <c r="WRE97" s="401"/>
      <c r="WRF97" s="401"/>
      <c r="WRG97" s="401"/>
      <c r="WRH97" s="401"/>
      <c r="WRI97" s="401"/>
      <c r="WRJ97" s="401"/>
      <c r="WRK97" s="401"/>
      <c r="WRL97" s="401"/>
      <c r="WRM97" s="401"/>
      <c r="WRN97" s="401"/>
      <c r="WRO97" s="401"/>
      <c r="WRP97" s="401"/>
      <c r="WRQ97" s="401"/>
      <c r="WRR97" s="401"/>
      <c r="WRS97" s="401"/>
      <c r="WRT97" s="401"/>
      <c r="WRU97" s="401"/>
      <c r="WRV97" s="401"/>
      <c r="WRW97" s="401"/>
      <c r="WRX97" s="401"/>
      <c r="WRY97" s="401"/>
      <c r="WRZ97" s="401"/>
      <c r="WSA97" s="401"/>
      <c r="WSB97" s="401"/>
      <c r="WSC97" s="401"/>
      <c r="WSD97" s="401"/>
      <c r="WSE97" s="401"/>
      <c r="WSF97" s="401"/>
      <c r="WSG97" s="401"/>
      <c r="WSH97" s="401"/>
      <c r="WSI97" s="401"/>
      <c r="WSJ97" s="401"/>
      <c r="WSK97" s="401"/>
      <c r="WSL97" s="401"/>
      <c r="WSM97" s="401"/>
      <c r="WSN97" s="401"/>
      <c r="WSO97" s="401"/>
      <c r="WSP97" s="401"/>
      <c r="WSQ97" s="401"/>
      <c r="WSR97" s="401"/>
      <c r="WSS97" s="401"/>
      <c r="WST97" s="401"/>
      <c r="WSU97" s="401"/>
      <c r="WSV97" s="401"/>
      <c r="WSW97" s="401"/>
      <c r="WSX97" s="401"/>
      <c r="WSY97" s="401"/>
      <c r="WSZ97" s="401"/>
      <c r="WTA97" s="401"/>
      <c r="WTB97" s="401"/>
      <c r="WTC97" s="401"/>
      <c r="WTD97" s="401"/>
      <c r="WTE97" s="401"/>
      <c r="WTF97" s="401"/>
      <c r="WTG97" s="401"/>
      <c r="WTH97" s="401"/>
      <c r="WTI97" s="401"/>
      <c r="WTJ97" s="401"/>
      <c r="WTK97" s="401"/>
      <c r="WTL97" s="401"/>
      <c r="WTM97" s="401"/>
      <c r="WTN97" s="401"/>
      <c r="WTO97" s="401"/>
      <c r="WTP97" s="401"/>
      <c r="WTQ97" s="401"/>
      <c r="WTR97" s="401"/>
      <c r="WTS97" s="401"/>
      <c r="WTT97" s="401"/>
      <c r="WTU97" s="401"/>
      <c r="WTV97" s="401"/>
      <c r="WTW97" s="401"/>
      <c r="WTX97" s="401"/>
      <c r="WTY97" s="401"/>
      <c r="WTZ97" s="401"/>
      <c r="WUA97" s="401"/>
      <c r="WUB97" s="401"/>
      <c r="WUC97" s="401"/>
      <c r="WUD97" s="401"/>
      <c r="WUE97" s="401"/>
      <c r="WUF97" s="401"/>
      <c r="WUG97" s="401"/>
      <c r="WUH97" s="401"/>
      <c r="WUI97" s="401"/>
      <c r="WUJ97" s="401"/>
      <c r="WUK97" s="401"/>
      <c r="WUL97" s="401"/>
      <c r="WUM97" s="401"/>
      <c r="WUN97" s="401"/>
      <c r="WUO97" s="401"/>
      <c r="WUP97" s="401"/>
      <c r="WUQ97" s="401"/>
      <c r="WUR97" s="401"/>
      <c r="WUS97" s="401"/>
      <c r="WUT97" s="401"/>
      <c r="WUU97" s="401"/>
      <c r="WUV97" s="401"/>
      <c r="WUW97" s="401"/>
      <c r="WUX97" s="401"/>
      <c r="WUY97" s="401"/>
      <c r="WUZ97" s="401"/>
      <c r="WVA97" s="401"/>
      <c r="WVB97" s="401"/>
      <c r="WVC97" s="401"/>
      <c r="WVD97" s="401"/>
      <c r="WVE97" s="401"/>
      <c r="WVF97" s="401"/>
      <c r="WVG97" s="401"/>
      <c r="WVH97" s="401"/>
      <c r="WVI97" s="401"/>
      <c r="WVJ97" s="401"/>
      <c r="WVK97" s="401"/>
      <c r="WVL97" s="401"/>
      <c r="WVM97" s="401"/>
      <c r="WVN97" s="401"/>
      <c r="WVO97" s="401"/>
      <c r="WVP97" s="401"/>
      <c r="WVQ97" s="401"/>
      <c r="WVR97" s="401"/>
      <c r="WVS97" s="401"/>
      <c r="WVT97" s="401"/>
      <c r="WVU97" s="401"/>
      <c r="WVV97" s="401"/>
      <c r="WVW97" s="401"/>
      <c r="WVX97" s="401"/>
      <c r="WVY97" s="401"/>
      <c r="WVZ97" s="401"/>
      <c r="WWA97" s="401"/>
      <c r="WWB97" s="401"/>
      <c r="WWC97" s="401"/>
      <c r="WWD97" s="401"/>
      <c r="WWE97" s="401"/>
      <c r="WWF97" s="401"/>
      <c r="WWG97" s="401"/>
      <c r="WWH97" s="401"/>
      <c r="WWI97" s="401"/>
      <c r="WWJ97" s="401"/>
      <c r="WWK97" s="401"/>
      <c r="WWL97" s="401"/>
      <c r="WWM97" s="401"/>
      <c r="WWN97" s="401"/>
      <c r="WWO97" s="401"/>
      <c r="WWP97" s="401"/>
      <c r="WWQ97" s="401"/>
      <c r="WWR97" s="401"/>
      <c r="WWS97" s="401"/>
      <c r="WWT97" s="401"/>
      <c r="WWU97" s="401"/>
      <c r="WWV97" s="401"/>
      <c r="WWW97" s="401"/>
      <c r="WWX97" s="401"/>
      <c r="WWY97" s="401"/>
      <c r="WWZ97" s="401"/>
      <c r="WXA97" s="401"/>
      <c r="WXB97" s="401"/>
      <c r="WXC97" s="401"/>
      <c r="WXD97" s="401"/>
      <c r="WXE97" s="401"/>
      <c r="WXF97" s="401"/>
      <c r="WXG97" s="401"/>
      <c r="WXH97" s="401"/>
      <c r="WXI97" s="401"/>
      <c r="WXJ97" s="401"/>
      <c r="WXK97" s="401"/>
      <c r="WXL97" s="401"/>
      <c r="WXM97" s="401"/>
      <c r="WXN97" s="401"/>
      <c r="WXO97" s="401"/>
      <c r="WXP97" s="401"/>
      <c r="WXQ97" s="401"/>
      <c r="WXR97" s="401"/>
      <c r="WXS97" s="401"/>
      <c r="WXT97" s="401"/>
      <c r="WXU97" s="401"/>
      <c r="WXV97" s="401"/>
      <c r="WXW97" s="401"/>
      <c r="WXX97" s="401"/>
      <c r="WXY97" s="401"/>
      <c r="WXZ97" s="401"/>
      <c r="WYA97" s="401"/>
      <c r="WYB97" s="401"/>
      <c r="WYC97" s="401"/>
      <c r="WYD97" s="401"/>
      <c r="WYE97" s="401"/>
      <c r="WYF97" s="401"/>
      <c r="WYG97" s="401"/>
      <c r="WYH97" s="401"/>
      <c r="WYI97" s="401"/>
      <c r="WYJ97" s="401"/>
      <c r="WYK97" s="401"/>
      <c r="WYL97" s="401"/>
      <c r="WYM97" s="401"/>
      <c r="WYN97" s="401"/>
      <c r="WYO97" s="401"/>
      <c r="WYP97" s="401"/>
      <c r="WYQ97" s="401"/>
      <c r="WYR97" s="401"/>
      <c r="WYS97" s="401"/>
      <c r="WYT97" s="401"/>
      <c r="WYU97" s="401"/>
      <c r="WYV97" s="401"/>
      <c r="WYW97" s="401"/>
      <c r="WYX97" s="401"/>
      <c r="WYY97" s="401"/>
      <c r="WYZ97" s="401"/>
      <c r="WZA97" s="401"/>
      <c r="WZB97" s="401"/>
      <c r="WZC97" s="401"/>
      <c r="WZD97" s="401"/>
      <c r="WZE97" s="401"/>
      <c r="WZF97" s="401"/>
      <c r="WZG97" s="401"/>
      <c r="WZH97" s="401"/>
      <c r="WZI97" s="401"/>
      <c r="WZJ97" s="401"/>
      <c r="WZK97" s="401"/>
      <c r="WZL97" s="401"/>
      <c r="WZM97" s="401"/>
      <c r="WZN97" s="401"/>
      <c r="WZO97" s="401"/>
      <c r="WZP97" s="401"/>
      <c r="WZQ97" s="401"/>
      <c r="WZR97" s="401"/>
      <c r="WZS97" s="401"/>
      <c r="WZT97" s="401"/>
      <c r="WZU97" s="401"/>
      <c r="WZV97" s="401"/>
      <c r="WZW97" s="401"/>
      <c r="WZX97" s="401"/>
      <c r="WZY97" s="401"/>
      <c r="WZZ97" s="401"/>
      <c r="XAA97" s="401"/>
      <c r="XAB97" s="401"/>
      <c r="XAC97" s="401"/>
      <c r="XAD97" s="401"/>
      <c r="XAE97" s="401"/>
      <c r="XAF97" s="401"/>
      <c r="XAG97" s="401"/>
      <c r="XAH97" s="401"/>
      <c r="XAI97" s="401"/>
      <c r="XAJ97" s="401"/>
      <c r="XAK97" s="401"/>
      <c r="XAL97" s="401"/>
      <c r="XAM97" s="401"/>
      <c r="XAN97" s="401"/>
      <c r="XAO97" s="401"/>
      <c r="XAP97" s="401"/>
      <c r="XAQ97" s="401"/>
      <c r="XAR97" s="401"/>
      <c r="XAS97" s="401"/>
      <c r="XAT97" s="401"/>
      <c r="XAU97" s="401"/>
      <c r="XAV97" s="401"/>
      <c r="XAW97" s="401"/>
      <c r="XAX97" s="401"/>
      <c r="XAY97" s="401"/>
      <c r="XAZ97" s="401"/>
      <c r="XBA97" s="401"/>
      <c r="XBB97" s="401"/>
      <c r="XBC97" s="401"/>
      <c r="XBD97" s="401"/>
      <c r="XBE97" s="401"/>
      <c r="XBF97" s="401"/>
      <c r="XBG97" s="401"/>
      <c r="XBH97" s="401"/>
      <c r="XBI97" s="401"/>
      <c r="XBJ97" s="401"/>
      <c r="XBK97" s="401"/>
      <c r="XBL97" s="401"/>
      <c r="XBM97" s="401"/>
      <c r="XBN97" s="401"/>
      <c r="XBO97" s="401"/>
      <c r="XBP97" s="401"/>
      <c r="XBQ97" s="401"/>
      <c r="XBR97" s="401"/>
      <c r="XBS97" s="401"/>
      <c r="XBT97" s="401"/>
      <c r="XBU97" s="401"/>
      <c r="XBV97" s="401"/>
      <c r="XBW97" s="401"/>
      <c r="XBX97" s="401"/>
      <c r="XBY97" s="401"/>
      <c r="XBZ97" s="401"/>
      <c r="XCA97" s="401"/>
      <c r="XCB97" s="401"/>
      <c r="XCC97" s="401"/>
      <c r="XCD97" s="401"/>
      <c r="XCE97" s="401"/>
      <c r="XCF97" s="401"/>
      <c r="XCG97" s="401"/>
      <c r="XCH97" s="401"/>
      <c r="XCI97" s="401"/>
      <c r="XCJ97" s="401"/>
      <c r="XCK97" s="401"/>
      <c r="XCL97" s="401"/>
      <c r="XCM97" s="401"/>
      <c r="XCN97" s="401"/>
      <c r="XCO97" s="401"/>
      <c r="XCP97" s="401"/>
      <c r="XCQ97" s="401"/>
      <c r="XCR97" s="401"/>
      <c r="XCS97" s="401"/>
      <c r="XCT97" s="401"/>
      <c r="XCU97" s="401"/>
      <c r="XCV97" s="401"/>
      <c r="XCW97" s="401"/>
      <c r="XCX97" s="401"/>
      <c r="XCY97" s="401"/>
      <c r="XCZ97" s="401"/>
      <c r="XDA97" s="401"/>
      <c r="XDB97" s="401"/>
      <c r="XDC97" s="401"/>
      <c r="XDD97" s="401"/>
      <c r="XDE97" s="401"/>
      <c r="XDF97" s="401"/>
      <c r="XDG97" s="401"/>
      <c r="XDH97" s="401"/>
      <c r="XDI97" s="401"/>
      <c r="XDJ97" s="401"/>
      <c r="XDK97" s="401"/>
      <c r="XDL97" s="401"/>
      <c r="XDM97" s="401"/>
      <c r="XDN97" s="401"/>
      <c r="XDO97" s="401"/>
      <c r="XDP97" s="401"/>
      <c r="XDQ97" s="401"/>
      <c r="XDR97" s="401"/>
      <c r="XDS97" s="401"/>
      <c r="XDT97" s="401"/>
      <c r="XDU97" s="401"/>
      <c r="XDV97" s="401"/>
      <c r="XDW97" s="401"/>
      <c r="XDX97" s="401"/>
      <c r="XDY97" s="401"/>
      <c r="XDZ97" s="401"/>
      <c r="XEA97" s="401"/>
      <c r="XEB97" s="401"/>
      <c r="XEC97" s="401"/>
      <c r="XED97" s="401"/>
      <c r="XEE97" s="401"/>
      <c r="XEF97" s="401"/>
      <c r="XEG97" s="403"/>
      <c r="XEH97" s="403"/>
      <c r="XEI97" s="403"/>
      <c r="XEJ97" s="403"/>
      <c r="XEK97" s="403"/>
      <c r="XEL97" s="403"/>
      <c r="XEM97" s="403"/>
      <c r="XEN97" s="403"/>
      <c r="XEO97" s="403"/>
      <c r="XEP97" s="403"/>
      <c r="XEQ97" s="403"/>
      <c r="XER97" s="403"/>
      <c r="XES97" s="403"/>
      <c r="XET97" s="403"/>
      <c r="XEU97" s="403"/>
      <c r="XEV97" s="403"/>
      <c r="XEW97" s="403"/>
      <c r="XEX97" s="403"/>
      <c r="XEY97" s="403"/>
      <c r="XEZ97" s="403"/>
      <c r="XFA97" s="403"/>
      <c r="XFB97" s="403"/>
      <c r="XFC97" s="403"/>
      <c r="XFD97" s="403"/>
    </row>
    <row r="98" spans="1:16384" ht="21.95" customHeight="1" thickTop="1" x14ac:dyDescent="0.25">
      <c r="A98" s="355"/>
      <c r="B98" s="356"/>
      <c r="C98" s="357"/>
      <c r="D98" s="326">
        <f t="shared" si="29"/>
        <v>157.5</v>
      </c>
      <c r="E98" s="358"/>
      <c r="F98" s="359"/>
      <c r="G98" s="376"/>
      <c r="H98" s="329">
        <f t="shared" si="27"/>
        <v>75.5</v>
      </c>
      <c r="I98" s="360"/>
      <c r="J98" s="361"/>
      <c r="K98" s="362"/>
      <c r="L98" s="332">
        <f t="shared" si="37"/>
        <v>54.5</v>
      </c>
      <c r="M98" s="363"/>
      <c r="N98" s="364"/>
      <c r="O98" s="365"/>
      <c r="P98" s="333">
        <f t="shared" si="36"/>
        <v>86</v>
      </c>
      <c r="Q98" s="366"/>
      <c r="R98" s="367"/>
      <c r="S98" s="368"/>
      <c r="T98" s="336">
        <f t="shared" si="38"/>
        <v>15.5</v>
      </c>
      <c r="U98" s="369"/>
      <c r="V98" s="370"/>
      <c r="W98" s="371"/>
      <c r="X98" s="339">
        <f t="shared" si="40"/>
        <v>187.5</v>
      </c>
      <c r="Y98" s="372"/>
      <c r="Z98" s="373"/>
      <c r="AA98" s="374"/>
      <c r="AB98" s="342">
        <f t="shared" ref="AB98:AB100" si="41">AB97+Z98-AA98</f>
        <v>209</v>
      </c>
      <c r="AC98" s="375"/>
      <c r="AD98" s="344"/>
      <c r="AE98" s="344"/>
      <c r="AF98" s="345">
        <f t="shared" ref="AF98:AF100" si="42">AF97+AD98-AE98</f>
        <v>169</v>
      </c>
      <c r="AG98" s="344"/>
      <c r="AH98" s="344"/>
      <c r="AI98" s="344"/>
      <c r="AJ98" s="345">
        <f t="shared" si="39"/>
        <v>75</v>
      </c>
      <c r="AK98" s="344"/>
      <c r="AL98" s="402"/>
      <c r="AM98" s="402"/>
      <c r="AN98" s="402"/>
      <c r="AO98" s="402"/>
      <c r="AP98" s="402"/>
      <c r="AQ98" s="402"/>
      <c r="AR98" s="402"/>
      <c r="AS98" s="402"/>
      <c r="AT98" s="402"/>
      <c r="AU98" s="402"/>
      <c r="AV98" s="402"/>
      <c r="AW98" s="402"/>
      <c r="AX98" s="402"/>
      <c r="AY98" s="402"/>
      <c r="AZ98" s="402"/>
      <c r="BA98" s="402"/>
      <c r="BB98" s="402"/>
      <c r="BC98" s="402"/>
      <c r="BD98" s="402"/>
      <c r="BE98" s="402"/>
      <c r="BF98" s="402"/>
      <c r="BG98" s="402"/>
      <c r="BH98" s="402"/>
      <c r="BI98" s="402"/>
      <c r="BJ98" s="402"/>
      <c r="BK98" s="402"/>
      <c r="BL98" s="402"/>
      <c r="BM98" s="402"/>
      <c r="BN98" s="402"/>
      <c r="BO98" s="402"/>
      <c r="BP98" s="402"/>
      <c r="BQ98" s="402"/>
      <c r="BR98" s="402"/>
      <c r="BS98" s="402"/>
      <c r="BT98" s="402"/>
      <c r="BU98" s="402"/>
      <c r="BV98" s="402"/>
      <c r="BW98" s="402"/>
      <c r="BX98" s="402"/>
      <c r="BY98" s="402"/>
      <c r="BZ98" s="402"/>
      <c r="CA98" s="402"/>
      <c r="CB98" s="402"/>
      <c r="CC98" s="402"/>
      <c r="CD98" s="402"/>
      <c r="CE98" s="402"/>
      <c r="CF98" s="402"/>
      <c r="CG98" s="402"/>
      <c r="CH98" s="402"/>
      <c r="CI98" s="402"/>
      <c r="CJ98" s="402"/>
      <c r="CK98" s="402"/>
      <c r="CL98" s="402"/>
      <c r="CM98" s="402"/>
      <c r="CN98" s="402"/>
      <c r="CO98" s="402"/>
      <c r="CP98" s="402"/>
      <c r="CQ98" s="402"/>
      <c r="CR98" s="402"/>
      <c r="CS98" s="402"/>
      <c r="CT98" s="402"/>
      <c r="CU98" s="402"/>
      <c r="CV98" s="402"/>
      <c r="CW98" s="402"/>
      <c r="CX98" s="402"/>
      <c r="CY98" s="402"/>
      <c r="CZ98" s="402"/>
      <c r="DA98" s="402"/>
      <c r="DB98" s="402"/>
      <c r="DC98" s="402"/>
      <c r="DD98" s="402"/>
      <c r="DE98" s="402"/>
      <c r="DF98" s="402"/>
      <c r="DG98" s="402"/>
      <c r="DH98" s="402"/>
      <c r="DI98" s="402"/>
      <c r="DJ98" s="402"/>
      <c r="DK98" s="402"/>
      <c r="DL98" s="402"/>
      <c r="DM98" s="402"/>
      <c r="DN98" s="402"/>
      <c r="DO98" s="402"/>
      <c r="DP98" s="402"/>
      <c r="DQ98" s="402"/>
      <c r="DR98" s="402"/>
      <c r="DS98" s="402"/>
      <c r="DT98" s="402"/>
      <c r="DU98" s="402"/>
      <c r="DV98" s="402"/>
      <c r="DW98" s="402"/>
      <c r="DX98" s="402"/>
      <c r="DY98" s="402"/>
      <c r="DZ98" s="402"/>
      <c r="EA98" s="402"/>
      <c r="EB98" s="402"/>
      <c r="EC98" s="402"/>
      <c r="ED98" s="402"/>
      <c r="EE98" s="402"/>
      <c r="EF98" s="402"/>
      <c r="EG98" s="402"/>
      <c r="EH98" s="402"/>
      <c r="EI98" s="402"/>
      <c r="EJ98" s="402"/>
      <c r="EK98" s="402"/>
      <c r="EL98" s="402"/>
      <c r="EM98" s="402"/>
      <c r="EN98" s="402"/>
      <c r="EO98" s="402"/>
      <c r="EP98" s="402"/>
      <c r="EQ98" s="402"/>
      <c r="ER98" s="402"/>
      <c r="ES98" s="402"/>
      <c r="ET98" s="402"/>
      <c r="EU98" s="402"/>
      <c r="EV98" s="402"/>
      <c r="EW98" s="402"/>
      <c r="EX98" s="402"/>
      <c r="EY98" s="402"/>
      <c r="EZ98" s="402"/>
      <c r="FA98" s="402"/>
      <c r="FB98" s="402"/>
      <c r="FC98" s="402"/>
      <c r="FD98" s="402"/>
      <c r="FE98" s="402"/>
      <c r="FF98" s="402"/>
      <c r="FG98" s="402"/>
      <c r="FH98" s="402"/>
      <c r="FI98" s="402"/>
      <c r="FJ98" s="402"/>
      <c r="FK98" s="402"/>
      <c r="FL98" s="402"/>
      <c r="FM98" s="402"/>
      <c r="FN98" s="402"/>
      <c r="FO98" s="402"/>
      <c r="FP98" s="402"/>
      <c r="FQ98" s="402"/>
      <c r="FR98" s="402"/>
      <c r="FS98" s="402"/>
      <c r="FT98" s="402"/>
      <c r="FU98" s="402"/>
      <c r="FV98" s="402"/>
      <c r="FW98" s="402"/>
      <c r="FX98" s="402"/>
      <c r="FY98" s="402"/>
      <c r="FZ98" s="402"/>
      <c r="GA98" s="402"/>
      <c r="GB98" s="402"/>
      <c r="GC98" s="402"/>
      <c r="GD98" s="402"/>
      <c r="GE98" s="402"/>
      <c r="GF98" s="402"/>
      <c r="GG98" s="402"/>
      <c r="GH98" s="402"/>
      <c r="GI98" s="402"/>
      <c r="GJ98" s="402"/>
      <c r="GK98" s="402"/>
      <c r="GL98" s="402"/>
      <c r="GM98" s="402"/>
      <c r="GN98" s="402"/>
      <c r="GO98" s="402"/>
      <c r="GP98" s="402"/>
      <c r="GQ98" s="402"/>
      <c r="GR98" s="402"/>
      <c r="GS98" s="402"/>
      <c r="GT98" s="402"/>
      <c r="GU98" s="402"/>
      <c r="GV98" s="402"/>
      <c r="GW98" s="402"/>
      <c r="GX98" s="402"/>
      <c r="GY98" s="402"/>
      <c r="GZ98" s="402"/>
      <c r="HA98" s="402"/>
      <c r="HB98" s="402"/>
      <c r="HC98" s="402"/>
      <c r="HD98" s="402"/>
      <c r="HE98" s="402"/>
      <c r="HF98" s="402"/>
      <c r="HG98" s="402"/>
      <c r="HH98" s="402"/>
      <c r="HI98" s="402"/>
      <c r="HJ98" s="402"/>
      <c r="HK98" s="402"/>
      <c r="HL98" s="402"/>
      <c r="HM98" s="402"/>
      <c r="HN98" s="402"/>
      <c r="HO98" s="402"/>
      <c r="HP98" s="402"/>
      <c r="HQ98" s="402"/>
      <c r="HR98" s="402"/>
      <c r="HS98" s="402"/>
      <c r="HT98" s="402"/>
      <c r="HU98" s="402"/>
      <c r="HV98" s="402"/>
      <c r="HW98" s="402"/>
      <c r="HX98" s="402"/>
      <c r="HY98" s="402"/>
      <c r="HZ98" s="402"/>
      <c r="IA98" s="402"/>
      <c r="IB98" s="402"/>
      <c r="IC98" s="402"/>
      <c r="ID98" s="402"/>
      <c r="IE98" s="402"/>
      <c r="IF98" s="402"/>
      <c r="IG98" s="402"/>
      <c r="IH98" s="402"/>
      <c r="II98" s="402"/>
      <c r="IJ98" s="402"/>
      <c r="IK98" s="402"/>
      <c r="IL98" s="402"/>
      <c r="IM98" s="402"/>
      <c r="IN98" s="402"/>
      <c r="IO98" s="402"/>
      <c r="IP98" s="402"/>
      <c r="IQ98" s="402"/>
      <c r="IR98" s="402"/>
      <c r="IS98" s="402"/>
      <c r="IT98" s="402"/>
      <c r="IU98" s="402"/>
      <c r="IV98" s="402"/>
      <c r="IW98" s="402"/>
      <c r="IX98" s="402"/>
      <c r="IY98" s="402"/>
      <c r="IZ98" s="402"/>
      <c r="JA98" s="402"/>
      <c r="JB98" s="402"/>
      <c r="JC98" s="402"/>
      <c r="JD98" s="402"/>
      <c r="JE98" s="402"/>
      <c r="JF98" s="402"/>
      <c r="JG98" s="402"/>
      <c r="JH98" s="402"/>
      <c r="JI98" s="402"/>
      <c r="JJ98" s="402"/>
      <c r="JK98" s="402"/>
      <c r="JL98" s="402"/>
      <c r="JM98" s="402"/>
      <c r="JN98" s="402"/>
      <c r="JO98" s="402"/>
      <c r="JP98" s="402"/>
      <c r="JQ98" s="402"/>
      <c r="JR98" s="402"/>
      <c r="JS98" s="402"/>
      <c r="JT98" s="402"/>
      <c r="JU98" s="402"/>
      <c r="JV98" s="402"/>
      <c r="JW98" s="402"/>
      <c r="JX98" s="402"/>
      <c r="JY98" s="402"/>
      <c r="JZ98" s="402"/>
      <c r="KA98" s="402"/>
      <c r="KB98" s="402"/>
      <c r="KC98" s="402"/>
      <c r="KD98" s="402"/>
      <c r="KE98" s="402"/>
      <c r="KF98" s="402"/>
      <c r="KG98" s="402"/>
      <c r="KH98" s="402"/>
      <c r="KI98" s="402"/>
      <c r="KJ98" s="402"/>
      <c r="KK98" s="402"/>
      <c r="KL98" s="402"/>
      <c r="KM98" s="402"/>
      <c r="KN98" s="402"/>
      <c r="KO98" s="402"/>
      <c r="KP98" s="402"/>
      <c r="KQ98" s="402"/>
      <c r="KR98" s="402"/>
      <c r="KS98" s="402"/>
      <c r="KT98" s="402"/>
      <c r="KU98" s="402"/>
      <c r="KV98" s="402"/>
      <c r="KW98" s="402"/>
      <c r="KX98" s="402"/>
      <c r="KY98" s="402"/>
      <c r="KZ98" s="402"/>
      <c r="LA98" s="402"/>
      <c r="LB98" s="402"/>
      <c r="LC98" s="402"/>
      <c r="LD98" s="402"/>
      <c r="LE98" s="402"/>
      <c r="LF98" s="402"/>
      <c r="LG98" s="402"/>
      <c r="LH98" s="402"/>
      <c r="LI98" s="402"/>
      <c r="LJ98" s="402"/>
      <c r="LK98" s="402"/>
      <c r="LL98" s="402"/>
      <c r="LM98" s="402"/>
      <c r="LN98" s="402"/>
      <c r="LO98" s="402"/>
      <c r="LP98" s="402"/>
      <c r="LQ98" s="402"/>
      <c r="LR98" s="402"/>
      <c r="LS98" s="402"/>
      <c r="LT98" s="402"/>
      <c r="LU98" s="402"/>
      <c r="LV98" s="402"/>
      <c r="LW98" s="402"/>
      <c r="LX98" s="402"/>
      <c r="LY98" s="402"/>
      <c r="LZ98" s="402"/>
      <c r="MA98" s="402"/>
      <c r="MB98" s="402"/>
      <c r="MC98" s="402"/>
      <c r="MD98" s="402"/>
      <c r="ME98" s="402"/>
      <c r="MF98" s="402"/>
      <c r="MG98" s="402"/>
      <c r="MH98" s="402"/>
      <c r="MI98" s="402"/>
      <c r="MJ98" s="402"/>
      <c r="MK98" s="402"/>
      <c r="ML98" s="402"/>
      <c r="MM98" s="402"/>
      <c r="MN98" s="402"/>
      <c r="MO98" s="402"/>
      <c r="MP98" s="402"/>
      <c r="MQ98" s="402"/>
      <c r="MR98" s="402"/>
      <c r="MS98" s="402"/>
      <c r="MT98" s="402"/>
      <c r="MU98" s="402"/>
      <c r="MV98" s="402"/>
      <c r="MW98" s="402"/>
      <c r="MX98" s="402"/>
      <c r="MY98" s="402"/>
      <c r="MZ98" s="402"/>
      <c r="NA98" s="402"/>
      <c r="NB98" s="402"/>
      <c r="NC98" s="402"/>
      <c r="ND98" s="402"/>
      <c r="NE98" s="402"/>
      <c r="NF98" s="402"/>
      <c r="NG98" s="402"/>
      <c r="NH98" s="402"/>
      <c r="NI98" s="402"/>
      <c r="NJ98" s="402"/>
      <c r="NK98" s="402"/>
      <c r="NL98" s="402"/>
      <c r="NM98" s="402"/>
      <c r="NN98" s="402"/>
      <c r="NO98" s="402"/>
      <c r="NP98" s="402"/>
      <c r="NQ98" s="402"/>
      <c r="NR98" s="402"/>
      <c r="NS98" s="402"/>
      <c r="NT98" s="402"/>
      <c r="NU98" s="402"/>
      <c r="NV98" s="402"/>
      <c r="NW98" s="402"/>
      <c r="NX98" s="402"/>
      <c r="NY98" s="402"/>
      <c r="NZ98" s="402"/>
      <c r="OA98" s="402"/>
      <c r="OB98" s="402"/>
      <c r="OC98" s="402"/>
      <c r="OD98" s="402"/>
      <c r="OE98" s="402"/>
      <c r="OF98" s="402"/>
      <c r="OG98" s="402"/>
      <c r="OH98" s="402"/>
      <c r="OI98" s="402"/>
      <c r="OJ98" s="402"/>
      <c r="OK98" s="402"/>
      <c r="OL98" s="402"/>
      <c r="OM98" s="402"/>
      <c r="ON98" s="402"/>
      <c r="OO98" s="402"/>
      <c r="OP98" s="402"/>
      <c r="OQ98" s="402"/>
      <c r="OR98" s="402"/>
      <c r="OS98" s="402"/>
      <c r="OT98" s="402"/>
      <c r="OU98" s="402"/>
      <c r="OV98" s="402"/>
      <c r="OW98" s="402"/>
      <c r="OX98" s="402"/>
      <c r="OY98" s="402"/>
      <c r="OZ98" s="402"/>
      <c r="PA98" s="402"/>
      <c r="PB98" s="402"/>
      <c r="PC98" s="402"/>
      <c r="PD98" s="402"/>
      <c r="PE98" s="402"/>
      <c r="PF98" s="402"/>
      <c r="PG98" s="402"/>
      <c r="PH98" s="402"/>
      <c r="PI98" s="402"/>
      <c r="PJ98" s="402"/>
      <c r="PK98" s="402"/>
      <c r="PL98" s="402"/>
      <c r="PM98" s="402"/>
      <c r="PN98" s="402"/>
      <c r="PO98" s="402"/>
      <c r="PP98" s="402"/>
      <c r="PQ98" s="402"/>
      <c r="PR98" s="402"/>
      <c r="PS98" s="402"/>
      <c r="PT98" s="402"/>
      <c r="PU98" s="402"/>
      <c r="PV98" s="402"/>
      <c r="PW98" s="402"/>
      <c r="PX98" s="402"/>
      <c r="PY98" s="402"/>
      <c r="PZ98" s="402"/>
      <c r="QA98" s="402"/>
      <c r="QB98" s="402"/>
      <c r="QC98" s="402"/>
      <c r="QD98" s="402"/>
      <c r="QE98" s="402"/>
      <c r="QF98" s="402"/>
      <c r="QG98" s="402"/>
      <c r="QH98" s="402"/>
      <c r="QI98" s="402"/>
      <c r="QJ98" s="402"/>
      <c r="QK98" s="402"/>
      <c r="QL98" s="402"/>
      <c r="QM98" s="402"/>
      <c r="QN98" s="402"/>
      <c r="QO98" s="402"/>
      <c r="QP98" s="402"/>
      <c r="QQ98" s="402"/>
      <c r="QR98" s="402"/>
      <c r="QS98" s="402"/>
      <c r="QT98" s="402"/>
      <c r="QU98" s="402"/>
      <c r="QV98" s="402"/>
      <c r="QW98" s="402"/>
      <c r="QX98" s="402"/>
      <c r="QY98" s="402"/>
      <c r="QZ98" s="402"/>
      <c r="RA98" s="402"/>
      <c r="RB98" s="402"/>
      <c r="RC98" s="402"/>
      <c r="RD98" s="402"/>
      <c r="RE98" s="402"/>
      <c r="RF98" s="402"/>
      <c r="RG98" s="402"/>
      <c r="RH98" s="402"/>
      <c r="RI98" s="402"/>
      <c r="RJ98" s="402"/>
      <c r="RK98" s="402"/>
      <c r="RL98" s="402"/>
      <c r="RM98" s="402"/>
      <c r="RN98" s="402"/>
      <c r="RO98" s="402"/>
      <c r="RP98" s="402"/>
      <c r="RQ98" s="402"/>
      <c r="RR98" s="402"/>
      <c r="RS98" s="402"/>
      <c r="RT98" s="402"/>
      <c r="RU98" s="402"/>
      <c r="RV98" s="402"/>
      <c r="RW98" s="402"/>
      <c r="RX98" s="402"/>
      <c r="RY98" s="402"/>
      <c r="RZ98" s="402"/>
      <c r="SA98" s="402"/>
      <c r="SB98" s="402"/>
      <c r="SC98" s="402"/>
      <c r="SD98" s="402"/>
      <c r="SE98" s="402"/>
      <c r="SF98" s="402"/>
      <c r="SG98" s="402"/>
      <c r="SH98" s="402"/>
      <c r="SI98" s="402"/>
      <c r="SJ98" s="402"/>
      <c r="SK98" s="402"/>
      <c r="SL98" s="402"/>
      <c r="SM98" s="402"/>
      <c r="SN98" s="402"/>
      <c r="SO98" s="402"/>
      <c r="SP98" s="402"/>
      <c r="SQ98" s="402"/>
      <c r="SR98" s="402"/>
      <c r="SS98" s="402"/>
      <c r="ST98" s="402"/>
      <c r="SU98" s="402"/>
      <c r="SV98" s="402"/>
      <c r="SW98" s="402"/>
      <c r="SX98" s="402"/>
      <c r="SY98" s="402"/>
      <c r="SZ98" s="402"/>
      <c r="TA98" s="402"/>
      <c r="TB98" s="402"/>
      <c r="TC98" s="402"/>
      <c r="TD98" s="402"/>
      <c r="TE98" s="402"/>
      <c r="TF98" s="402"/>
      <c r="TG98" s="402"/>
      <c r="TH98" s="402"/>
      <c r="TI98" s="402"/>
      <c r="TJ98" s="402"/>
      <c r="TK98" s="402"/>
      <c r="TL98" s="402"/>
      <c r="TM98" s="402"/>
      <c r="TN98" s="402"/>
      <c r="TO98" s="402"/>
      <c r="TP98" s="402"/>
      <c r="TQ98" s="402"/>
      <c r="TR98" s="402"/>
      <c r="TS98" s="402"/>
      <c r="TT98" s="402"/>
      <c r="TU98" s="402"/>
      <c r="TV98" s="402"/>
      <c r="TW98" s="402"/>
      <c r="TX98" s="402"/>
      <c r="TY98" s="402"/>
      <c r="TZ98" s="402"/>
      <c r="UA98" s="402"/>
      <c r="UB98" s="402"/>
      <c r="UC98" s="402"/>
      <c r="UD98" s="402"/>
      <c r="UE98" s="402"/>
      <c r="UF98" s="402"/>
      <c r="UG98" s="402"/>
      <c r="UH98" s="402"/>
      <c r="UI98" s="402"/>
      <c r="UJ98" s="402"/>
      <c r="UK98" s="402"/>
      <c r="UL98" s="402"/>
      <c r="UM98" s="402"/>
      <c r="UN98" s="402"/>
      <c r="UO98" s="402"/>
      <c r="UP98" s="402"/>
      <c r="UQ98" s="402"/>
      <c r="UR98" s="402"/>
      <c r="US98" s="402"/>
      <c r="UT98" s="402"/>
      <c r="UU98" s="402"/>
      <c r="UV98" s="402"/>
      <c r="UW98" s="402"/>
      <c r="UX98" s="402"/>
      <c r="UY98" s="402"/>
      <c r="UZ98" s="402"/>
      <c r="VA98" s="402"/>
      <c r="VB98" s="402"/>
      <c r="VC98" s="402"/>
      <c r="VD98" s="402"/>
      <c r="VE98" s="402"/>
      <c r="VF98" s="402"/>
      <c r="VG98" s="402"/>
      <c r="VH98" s="402"/>
      <c r="VI98" s="402"/>
      <c r="VJ98" s="402"/>
      <c r="VK98" s="402"/>
      <c r="VL98" s="402"/>
      <c r="VM98" s="402"/>
      <c r="VN98" s="402"/>
      <c r="VO98" s="402"/>
      <c r="VP98" s="402"/>
      <c r="VQ98" s="402"/>
      <c r="VR98" s="402"/>
      <c r="VS98" s="402"/>
      <c r="VT98" s="402"/>
      <c r="VU98" s="402"/>
      <c r="VV98" s="402"/>
      <c r="VW98" s="402"/>
      <c r="VX98" s="402"/>
      <c r="VY98" s="402"/>
      <c r="VZ98" s="402"/>
      <c r="WA98" s="402"/>
      <c r="WB98" s="402"/>
      <c r="WC98" s="402"/>
      <c r="WD98" s="402"/>
      <c r="WE98" s="402"/>
      <c r="WF98" s="402"/>
      <c r="WG98" s="402"/>
      <c r="WH98" s="402"/>
      <c r="WI98" s="402"/>
      <c r="WJ98" s="402"/>
      <c r="WK98" s="402"/>
      <c r="WL98" s="402"/>
      <c r="WM98" s="402"/>
      <c r="WN98" s="402"/>
      <c r="WO98" s="402"/>
      <c r="WP98" s="402"/>
      <c r="WQ98" s="402"/>
      <c r="WR98" s="402"/>
      <c r="WS98" s="402"/>
      <c r="WT98" s="402"/>
      <c r="WU98" s="402"/>
      <c r="WV98" s="402"/>
      <c r="WW98" s="402"/>
      <c r="WX98" s="402"/>
      <c r="WY98" s="402"/>
      <c r="WZ98" s="402"/>
      <c r="XA98" s="402"/>
      <c r="XB98" s="402"/>
      <c r="XC98" s="402"/>
      <c r="XD98" s="402"/>
      <c r="XE98" s="402"/>
      <c r="XF98" s="402"/>
      <c r="XG98" s="402"/>
      <c r="XH98" s="402"/>
      <c r="XI98" s="402"/>
      <c r="XJ98" s="402"/>
      <c r="XK98" s="402"/>
      <c r="XL98" s="402"/>
      <c r="XM98" s="402"/>
      <c r="XN98" s="402"/>
      <c r="XO98" s="402"/>
      <c r="XP98" s="402"/>
      <c r="XQ98" s="402"/>
      <c r="XR98" s="402"/>
      <c r="XS98" s="402"/>
      <c r="XT98" s="402"/>
      <c r="XU98" s="402"/>
      <c r="XV98" s="402"/>
      <c r="XW98" s="402"/>
      <c r="XX98" s="402"/>
      <c r="XY98" s="402"/>
      <c r="XZ98" s="402"/>
      <c r="YA98" s="402"/>
      <c r="YB98" s="402"/>
      <c r="YC98" s="402"/>
      <c r="YD98" s="402"/>
      <c r="YE98" s="402"/>
      <c r="YF98" s="402"/>
      <c r="YG98" s="402"/>
      <c r="YH98" s="402"/>
      <c r="YI98" s="402"/>
      <c r="YJ98" s="402"/>
      <c r="YK98" s="402"/>
      <c r="YL98" s="402"/>
      <c r="YM98" s="402"/>
      <c r="YN98" s="402"/>
      <c r="YO98" s="402"/>
      <c r="YP98" s="402"/>
      <c r="YQ98" s="402"/>
      <c r="YR98" s="402"/>
      <c r="YS98" s="402"/>
      <c r="YT98" s="402"/>
      <c r="YU98" s="402"/>
      <c r="YV98" s="402"/>
      <c r="YW98" s="402"/>
      <c r="YX98" s="402"/>
      <c r="YY98" s="402"/>
      <c r="YZ98" s="402"/>
      <c r="ZA98" s="402"/>
      <c r="ZB98" s="402"/>
      <c r="ZC98" s="402"/>
      <c r="ZD98" s="402"/>
      <c r="ZE98" s="402"/>
      <c r="ZF98" s="402"/>
      <c r="ZG98" s="402"/>
      <c r="ZH98" s="402"/>
      <c r="ZI98" s="402"/>
      <c r="ZJ98" s="402"/>
      <c r="ZK98" s="402"/>
      <c r="ZL98" s="402"/>
      <c r="ZM98" s="402"/>
      <c r="ZN98" s="402"/>
      <c r="ZO98" s="402"/>
      <c r="ZP98" s="402"/>
      <c r="ZQ98" s="402"/>
      <c r="ZR98" s="402"/>
      <c r="ZS98" s="402"/>
      <c r="ZT98" s="402"/>
      <c r="ZU98" s="402"/>
      <c r="ZV98" s="402"/>
      <c r="ZW98" s="402"/>
      <c r="ZX98" s="402"/>
      <c r="ZY98" s="402"/>
      <c r="ZZ98" s="402"/>
      <c r="AAA98" s="402"/>
      <c r="AAB98" s="402"/>
      <c r="AAC98" s="402"/>
      <c r="AAD98" s="402"/>
      <c r="AAE98" s="402"/>
      <c r="AAF98" s="402"/>
      <c r="AAG98" s="402"/>
      <c r="AAH98" s="402"/>
      <c r="AAI98" s="402"/>
      <c r="AAJ98" s="402"/>
      <c r="AAK98" s="402"/>
      <c r="AAL98" s="402"/>
      <c r="AAM98" s="402"/>
      <c r="AAN98" s="402"/>
      <c r="AAO98" s="402"/>
      <c r="AAP98" s="402"/>
      <c r="AAQ98" s="402"/>
      <c r="AAR98" s="402"/>
      <c r="AAS98" s="402"/>
      <c r="AAT98" s="402"/>
      <c r="AAU98" s="402"/>
      <c r="AAV98" s="402"/>
      <c r="AAW98" s="402"/>
      <c r="AAX98" s="402"/>
      <c r="AAY98" s="402"/>
      <c r="AAZ98" s="402"/>
      <c r="ABA98" s="402"/>
      <c r="ABB98" s="402"/>
      <c r="ABC98" s="402"/>
      <c r="ABD98" s="402"/>
      <c r="ABE98" s="402"/>
      <c r="ABF98" s="402"/>
      <c r="ABG98" s="402"/>
      <c r="ABH98" s="402"/>
      <c r="ABI98" s="402"/>
      <c r="ABJ98" s="402"/>
      <c r="ABK98" s="402"/>
      <c r="ABL98" s="402"/>
      <c r="ABM98" s="402"/>
      <c r="ABN98" s="402"/>
      <c r="ABO98" s="402"/>
      <c r="ABP98" s="402"/>
      <c r="ABQ98" s="402"/>
      <c r="ABR98" s="402"/>
      <c r="ABS98" s="402"/>
      <c r="ABT98" s="402"/>
      <c r="ABU98" s="402"/>
      <c r="ABV98" s="402"/>
      <c r="ABW98" s="402"/>
      <c r="ABX98" s="402"/>
      <c r="ABY98" s="402"/>
      <c r="ABZ98" s="402"/>
      <c r="ACA98" s="402"/>
      <c r="ACB98" s="402"/>
      <c r="ACC98" s="402"/>
      <c r="ACD98" s="402"/>
      <c r="ACE98" s="402"/>
      <c r="ACF98" s="402"/>
      <c r="ACG98" s="402"/>
      <c r="ACH98" s="402"/>
      <c r="ACI98" s="402"/>
      <c r="ACJ98" s="402"/>
      <c r="ACK98" s="402"/>
      <c r="ACL98" s="402"/>
      <c r="ACM98" s="402"/>
      <c r="ACN98" s="402"/>
      <c r="ACO98" s="402"/>
      <c r="ACP98" s="402"/>
      <c r="ACQ98" s="402"/>
      <c r="ACR98" s="402"/>
      <c r="ACS98" s="402"/>
      <c r="ACT98" s="402"/>
      <c r="ACU98" s="402"/>
      <c r="ACV98" s="402"/>
      <c r="ACW98" s="402"/>
      <c r="ACX98" s="402"/>
      <c r="ACY98" s="402"/>
      <c r="ACZ98" s="402"/>
      <c r="ADA98" s="402"/>
      <c r="ADB98" s="402"/>
      <c r="ADC98" s="402"/>
      <c r="ADD98" s="402"/>
      <c r="ADE98" s="402"/>
      <c r="ADF98" s="402"/>
      <c r="ADG98" s="402"/>
      <c r="ADH98" s="402"/>
      <c r="ADI98" s="402"/>
      <c r="ADJ98" s="402"/>
      <c r="ADK98" s="402"/>
      <c r="ADL98" s="402"/>
      <c r="ADM98" s="402"/>
      <c r="ADN98" s="402"/>
      <c r="ADO98" s="402"/>
      <c r="ADP98" s="402"/>
      <c r="ADQ98" s="402"/>
      <c r="ADR98" s="402"/>
      <c r="ADS98" s="402"/>
      <c r="ADT98" s="402"/>
      <c r="ADU98" s="402"/>
      <c r="ADV98" s="402"/>
      <c r="ADW98" s="402"/>
      <c r="ADX98" s="402"/>
      <c r="ADY98" s="402"/>
      <c r="ADZ98" s="402"/>
      <c r="AEA98" s="402"/>
      <c r="AEB98" s="402"/>
      <c r="AEC98" s="402"/>
      <c r="AED98" s="402"/>
      <c r="AEE98" s="402"/>
      <c r="AEF98" s="402"/>
      <c r="AEG98" s="402"/>
      <c r="AEH98" s="402"/>
      <c r="AEI98" s="402"/>
      <c r="AEJ98" s="402"/>
      <c r="AEK98" s="402"/>
      <c r="AEL98" s="402"/>
      <c r="AEM98" s="402"/>
      <c r="AEN98" s="402"/>
      <c r="AEO98" s="402"/>
      <c r="AEP98" s="402"/>
      <c r="AEQ98" s="402"/>
      <c r="AER98" s="402"/>
      <c r="AES98" s="402"/>
      <c r="AET98" s="402"/>
      <c r="AEU98" s="402"/>
      <c r="AEV98" s="402"/>
      <c r="AEW98" s="402"/>
      <c r="AEX98" s="402"/>
      <c r="AEY98" s="402"/>
      <c r="AEZ98" s="402"/>
      <c r="AFA98" s="402"/>
      <c r="AFB98" s="402"/>
      <c r="AFC98" s="402"/>
      <c r="AFD98" s="402"/>
      <c r="AFE98" s="402"/>
      <c r="AFF98" s="402"/>
      <c r="AFG98" s="402"/>
      <c r="AFH98" s="402"/>
      <c r="AFI98" s="402"/>
      <c r="AFJ98" s="402"/>
      <c r="AFK98" s="402"/>
      <c r="AFL98" s="402"/>
      <c r="AFM98" s="402"/>
      <c r="AFN98" s="402"/>
      <c r="AFO98" s="402"/>
      <c r="AFP98" s="402"/>
      <c r="AFQ98" s="402"/>
      <c r="AFR98" s="402"/>
      <c r="AFS98" s="402"/>
      <c r="AFT98" s="402"/>
      <c r="AFU98" s="402"/>
      <c r="AFV98" s="402"/>
      <c r="AFW98" s="402"/>
      <c r="AFX98" s="402"/>
      <c r="AFY98" s="402"/>
      <c r="AFZ98" s="402"/>
      <c r="AGA98" s="402"/>
      <c r="AGB98" s="402"/>
      <c r="AGC98" s="402"/>
      <c r="AGD98" s="402"/>
      <c r="AGE98" s="402"/>
      <c r="AGF98" s="402"/>
      <c r="AGG98" s="402"/>
      <c r="AGH98" s="402"/>
      <c r="AGI98" s="402"/>
      <c r="AGJ98" s="402"/>
      <c r="AGK98" s="402"/>
      <c r="AGL98" s="402"/>
      <c r="AGM98" s="402"/>
      <c r="AGN98" s="402"/>
      <c r="AGO98" s="402"/>
      <c r="AGP98" s="402"/>
      <c r="AGQ98" s="402"/>
      <c r="AGR98" s="402"/>
      <c r="AGS98" s="402"/>
      <c r="AGT98" s="402"/>
      <c r="AGU98" s="402"/>
      <c r="AGV98" s="402"/>
      <c r="AGW98" s="402"/>
      <c r="AGX98" s="402"/>
      <c r="AGY98" s="402"/>
      <c r="AGZ98" s="402"/>
      <c r="AHA98" s="402"/>
      <c r="AHB98" s="402"/>
      <c r="AHC98" s="402"/>
      <c r="AHD98" s="402"/>
      <c r="AHE98" s="402"/>
      <c r="AHF98" s="402"/>
      <c r="AHG98" s="402"/>
      <c r="AHH98" s="402"/>
      <c r="AHI98" s="402"/>
      <c r="AHJ98" s="402"/>
      <c r="AHK98" s="402"/>
      <c r="AHL98" s="402"/>
      <c r="AHM98" s="402"/>
      <c r="AHN98" s="402"/>
      <c r="AHO98" s="402"/>
      <c r="AHP98" s="402"/>
      <c r="AHQ98" s="402"/>
      <c r="AHR98" s="402"/>
      <c r="AHS98" s="402"/>
      <c r="AHT98" s="402"/>
      <c r="AHU98" s="402"/>
      <c r="AHV98" s="402"/>
      <c r="AHW98" s="402"/>
      <c r="AHX98" s="402"/>
      <c r="AHY98" s="402"/>
      <c r="AHZ98" s="402"/>
      <c r="AIA98" s="402"/>
      <c r="AIB98" s="402"/>
      <c r="AIC98" s="402"/>
      <c r="AID98" s="402"/>
      <c r="AIE98" s="402"/>
      <c r="AIF98" s="402"/>
      <c r="AIG98" s="402"/>
      <c r="AIH98" s="402"/>
      <c r="AII98" s="402"/>
      <c r="AIJ98" s="402"/>
      <c r="AIK98" s="402"/>
      <c r="AIL98" s="402"/>
      <c r="AIM98" s="402"/>
      <c r="AIN98" s="402"/>
      <c r="AIO98" s="402"/>
      <c r="AIP98" s="402"/>
      <c r="AIQ98" s="402"/>
      <c r="AIR98" s="402"/>
      <c r="AIS98" s="402"/>
      <c r="AIT98" s="402"/>
      <c r="AIU98" s="402"/>
      <c r="AIV98" s="402"/>
      <c r="AIW98" s="402"/>
      <c r="AIX98" s="402"/>
      <c r="AIY98" s="402"/>
      <c r="AIZ98" s="402"/>
      <c r="AJA98" s="402"/>
      <c r="AJB98" s="402"/>
      <c r="AJC98" s="402"/>
      <c r="AJD98" s="402"/>
      <c r="AJE98" s="402"/>
      <c r="AJF98" s="402"/>
      <c r="AJG98" s="402"/>
      <c r="AJH98" s="402"/>
      <c r="AJI98" s="402"/>
      <c r="AJJ98" s="402"/>
      <c r="AJK98" s="402"/>
      <c r="AJL98" s="402"/>
      <c r="AJM98" s="402"/>
      <c r="AJN98" s="402"/>
      <c r="AJO98" s="402"/>
      <c r="AJP98" s="402"/>
      <c r="AJQ98" s="402"/>
      <c r="AJR98" s="402"/>
      <c r="AJS98" s="402"/>
      <c r="AJT98" s="402"/>
      <c r="AJU98" s="402"/>
      <c r="AJV98" s="402"/>
      <c r="AJW98" s="402"/>
      <c r="AJX98" s="402"/>
      <c r="AJY98" s="402"/>
      <c r="AJZ98" s="402"/>
      <c r="AKA98" s="402"/>
      <c r="AKB98" s="402"/>
      <c r="AKC98" s="402"/>
      <c r="AKD98" s="402"/>
      <c r="AKE98" s="402"/>
      <c r="AKF98" s="402"/>
      <c r="AKG98" s="402"/>
      <c r="AKH98" s="402"/>
      <c r="AKI98" s="402"/>
      <c r="AKJ98" s="402"/>
      <c r="AKK98" s="402"/>
      <c r="AKL98" s="402"/>
      <c r="AKM98" s="402"/>
      <c r="AKN98" s="402"/>
      <c r="AKO98" s="402"/>
      <c r="AKP98" s="402"/>
      <c r="AKQ98" s="402"/>
      <c r="AKR98" s="402"/>
      <c r="AKS98" s="402"/>
      <c r="AKT98" s="402"/>
      <c r="AKU98" s="402"/>
      <c r="AKV98" s="402"/>
      <c r="AKW98" s="402"/>
      <c r="AKX98" s="402"/>
      <c r="AKY98" s="402"/>
      <c r="AKZ98" s="402"/>
      <c r="ALA98" s="402"/>
      <c r="ALB98" s="402"/>
      <c r="ALC98" s="402"/>
      <c r="ALD98" s="402"/>
      <c r="ALE98" s="402"/>
      <c r="ALF98" s="402"/>
      <c r="ALG98" s="402"/>
      <c r="ALH98" s="402"/>
      <c r="ALI98" s="402"/>
      <c r="ALJ98" s="402"/>
      <c r="ALK98" s="402"/>
      <c r="ALL98" s="402"/>
      <c r="ALM98" s="402"/>
      <c r="ALN98" s="402"/>
      <c r="ALO98" s="402"/>
      <c r="ALP98" s="402"/>
      <c r="ALQ98" s="402"/>
      <c r="ALR98" s="402"/>
      <c r="ALS98" s="402"/>
      <c r="ALT98" s="402"/>
      <c r="ALU98" s="402"/>
      <c r="ALV98" s="402"/>
      <c r="ALW98" s="402"/>
      <c r="ALX98" s="402"/>
      <c r="ALY98" s="402"/>
      <c r="ALZ98" s="402"/>
      <c r="AMA98" s="402"/>
      <c r="AMB98" s="402"/>
      <c r="AMC98" s="402"/>
      <c r="AMD98" s="402"/>
      <c r="AME98" s="402"/>
      <c r="AMF98" s="402"/>
      <c r="AMG98" s="402"/>
      <c r="AMH98" s="402"/>
      <c r="AMI98" s="402"/>
      <c r="AMJ98" s="402"/>
      <c r="AMK98" s="402"/>
      <c r="AML98" s="402"/>
      <c r="AMM98" s="402"/>
      <c r="AMN98" s="402"/>
      <c r="AMO98" s="402"/>
      <c r="AMP98" s="402"/>
      <c r="AMQ98" s="402"/>
      <c r="AMR98" s="402"/>
      <c r="AMS98" s="402"/>
      <c r="AMT98" s="402"/>
      <c r="AMU98" s="402"/>
      <c r="AMV98" s="402"/>
      <c r="AMW98" s="402"/>
      <c r="AMX98" s="402"/>
      <c r="AMY98" s="402"/>
      <c r="AMZ98" s="402"/>
      <c r="ANA98" s="402"/>
      <c r="ANB98" s="402"/>
      <c r="ANC98" s="402"/>
      <c r="AND98" s="402"/>
      <c r="ANE98" s="402"/>
      <c r="ANF98" s="402"/>
      <c r="ANG98" s="402"/>
      <c r="ANH98" s="402"/>
      <c r="ANI98" s="402"/>
      <c r="ANJ98" s="402"/>
      <c r="ANK98" s="402"/>
      <c r="ANL98" s="402"/>
      <c r="ANM98" s="402"/>
      <c r="ANN98" s="402"/>
      <c r="ANO98" s="402"/>
      <c r="ANP98" s="402"/>
      <c r="ANQ98" s="402"/>
      <c r="ANR98" s="402"/>
      <c r="ANS98" s="402"/>
      <c r="ANT98" s="402"/>
      <c r="ANU98" s="402"/>
      <c r="ANV98" s="402"/>
      <c r="ANW98" s="402"/>
      <c r="ANX98" s="402"/>
      <c r="ANY98" s="402"/>
      <c r="ANZ98" s="402"/>
      <c r="AOA98" s="402"/>
      <c r="AOB98" s="402"/>
      <c r="AOC98" s="402"/>
      <c r="AOD98" s="402"/>
      <c r="AOE98" s="402"/>
      <c r="AOF98" s="402"/>
      <c r="AOG98" s="402"/>
      <c r="AOH98" s="402"/>
      <c r="AOI98" s="402"/>
      <c r="AOJ98" s="402"/>
      <c r="AOK98" s="402"/>
      <c r="AOL98" s="402"/>
      <c r="AOM98" s="402"/>
      <c r="AON98" s="402"/>
      <c r="AOO98" s="402"/>
      <c r="AOP98" s="402"/>
      <c r="AOQ98" s="402"/>
      <c r="AOR98" s="402"/>
      <c r="AOS98" s="402"/>
      <c r="AOT98" s="402"/>
      <c r="AOU98" s="402"/>
      <c r="AOV98" s="402"/>
      <c r="AOW98" s="402"/>
      <c r="AOX98" s="402"/>
      <c r="AOY98" s="402"/>
      <c r="AOZ98" s="402"/>
      <c r="APA98" s="402"/>
      <c r="APB98" s="402"/>
      <c r="APC98" s="402"/>
      <c r="APD98" s="402"/>
      <c r="APE98" s="402"/>
      <c r="APF98" s="402"/>
      <c r="APG98" s="402"/>
      <c r="APH98" s="402"/>
      <c r="API98" s="402"/>
      <c r="APJ98" s="402"/>
      <c r="APK98" s="402"/>
      <c r="APL98" s="402"/>
      <c r="APM98" s="402"/>
      <c r="APN98" s="402"/>
      <c r="APO98" s="402"/>
      <c r="APP98" s="402"/>
      <c r="APQ98" s="402"/>
      <c r="APR98" s="402"/>
      <c r="APS98" s="402"/>
      <c r="APT98" s="402"/>
      <c r="APU98" s="402"/>
      <c r="APV98" s="402"/>
      <c r="APW98" s="402"/>
      <c r="APX98" s="402"/>
      <c r="APY98" s="402"/>
      <c r="APZ98" s="402"/>
      <c r="AQA98" s="402"/>
      <c r="AQB98" s="402"/>
      <c r="AQC98" s="402"/>
      <c r="AQD98" s="402"/>
      <c r="AQE98" s="402"/>
      <c r="AQF98" s="402"/>
      <c r="AQG98" s="402"/>
      <c r="AQH98" s="402"/>
      <c r="AQI98" s="402"/>
      <c r="AQJ98" s="402"/>
      <c r="AQK98" s="402"/>
      <c r="AQL98" s="402"/>
      <c r="AQM98" s="402"/>
      <c r="AQN98" s="402"/>
      <c r="AQO98" s="402"/>
      <c r="AQP98" s="402"/>
      <c r="AQQ98" s="402"/>
      <c r="AQR98" s="402"/>
      <c r="AQS98" s="402"/>
      <c r="AQT98" s="402"/>
      <c r="AQU98" s="402"/>
      <c r="AQV98" s="402"/>
      <c r="AQW98" s="402"/>
      <c r="AQX98" s="402"/>
      <c r="AQY98" s="402"/>
      <c r="AQZ98" s="402"/>
      <c r="ARA98" s="402"/>
      <c r="ARB98" s="402"/>
      <c r="ARC98" s="402"/>
      <c r="ARD98" s="402"/>
      <c r="ARE98" s="402"/>
      <c r="ARF98" s="402"/>
      <c r="ARG98" s="402"/>
      <c r="ARH98" s="402"/>
      <c r="ARI98" s="402"/>
      <c r="ARJ98" s="402"/>
      <c r="ARK98" s="402"/>
      <c r="ARL98" s="402"/>
      <c r="ARM98" s="402"/>
      <c r="ARN98" s="402"/>
      <c r="ARO98" s="402"/>
      <c r="ARP98" s="402"/>
      <c r="ARQ98" s="402"/>
      <c r="ARR98" s="402"/>
      <c r="ARS98" s="402"/>
      <c r="ART98" s="402"/>
      <c r="ARU98" s="402"/>
      <c r="ARV98" s="402"/>
      <c r="ARW98" s="402"/>
      <c r="ARX98" s="402"/>
      <c r="ARY98" s="402"/>
      <c r="ARZ98" s="402"/>
      <c r="ASA98" s="402"/>
      <c r="ASB98" s="402"/>
      <c r="ASC98" s="402"/>
      <c r="ASD98" s="402"/>
      <c r="ASE98" s="402"/>
      <c r="ASF98" s="402"/>
      <c r="ASG98" s="402"/>
      <c r="ASH98" s="402"/>
      <c r="ASI98" s="402"/>
      <c r="ASJ98" s="402"/>
      <c r="ASK98" s="402"/>
      <c r="ASL98" s="402"/>
      <c r="ASM98" s="402"/>
      <c r="ASN98" s="402"/>
      <c r="ASO98" s="402"/>
      <c r="ASP98" s="402"/>
      <c r="ASQ98" s="402"/>
      <c r="ASR98" s="402"/>
      <c r="ASS98" s="402"/>
      <c r="AST98" s="402"/>
      <c r="ASU98" s="402"/>
      <c r="ASV98" s="402"/>
      <c r="ASW98" s="402"/>
      <c r="ASX98" s="402"/>
      <c r="ASY98" s="402"/>
      <c r="ASZ98" s="402"/>
      <c r="ATA98" s="402"/>
      <c r="ATB98" s="402"/>
      <c r="ATC98" s="402"/>
      <c r="ATD98" s="402"/>
      <c r="ATE98" s="402"/>
      <c r="ATF98" s="402"/>
      <c r="ATG98" s="402"/>
      <c r="ATH98" s="402"/>
      <c r="ATI98" s="402"/>
      <c r="ATJ98" s="402"/>
      <c r="ATK98" s="402"/>
      <c r="ATL98" s="402"/>
      <c r="ATM98" s="402"/>
      <c r="ATN98" s="402"/>
      <c r="ATO98" s="402"/>
      <c r="ATP98" s="402"/>
      <c r="ATQ98" s="402"/>
      <c r="ATR98" s="402"/>
      <c r="ATS98" s="402"/>
      <c r="ATT98" s="402"/>
      <c r="ATU98" s="402"/>
      <c r="ATV98" s="402"/>
      <c r="ATW98" s="402"/>
      <c r="ATX98" s="402"/>
      <c r="ATY98" s="402"/>
      <c r="ATZ98" s="402"/>
      <c r="AUA98" s="402"/>
      <c r="AUB98" s="402"/>
      <c r="AUC98" s="402"/>
      <c r="AUD98" s="402"/>
      <c r="AUE98" s="402"/>
      <c r="AUF98" s="402"/>
      <c r="AUG98" s="402"/>
      <c r="AUH98" s="402"/>
      <c r="AUI98" s="402"/>
      <c r="AUJ98" s="402"/>
      <c r="AUK98" s="402"/>
      <c r="AUL98" s="402"/>
      <c r="AUM98" s="402"/>
      <c r="AUN98" s="402"/>
      <c r="AUO98" s="402"/>
      <c r="AUP98" s="402"/>
      <c r="AUQ98" s="402"/>
      <c r="AUR98" s="402"/>
      <c r="AUS98" s="402"/>
      <c r="AUT98" s="402"/>
      <c r="AUU98" s="402"/>
      <c r="AUV98" s="402"/>
      <c r="AUW98" s="402"/>
      <c r="AUX98" s="402"/>
      <c r="AUY98" s="402"/>
      <c r="AUZ98" s="402"/>
      <c r="AVA98" s="402"/>
      <c r="AVB98" s="402"/>
      <c r="AVC98" s="402"/>
      <c r="AVD98" s="402"/>
      <c r="AVE98" s="402"/>
      <c r="AVF98" s="402"/>
      <c r="AVG98" s="402"/>
      <c r="AVH98" s="402"/>
      <c r="AVI98" s="402"/>
      <c r="AVJ98" s="402"/>
      <c r="AVK98" s="402"/>
      <c r="AVL98" s="402"/>
      <c r="AVM98" s="402"/>
      <c r="AVN98" s="402"/>
      <c r="AVO98" s="402"/>
      <c r="AVP98" s="402"/>
      <c r="AVQ98" s="402"/>
      <c r="AVR98" s="402"/>
      <c r="AVS98" s="402"/>
      <c r="AVT98" s="402"/>
      <c r="AVU98" s="402"/>
      <c r="AVV98" s="402"/>
      <c r="AVW98" s="402"/>
      <c r="AVX98" s="402"/>
      <c r="AVY98" s="402"/>
      <c r="AVZ98" s="402"/>
      <c r="AWA98" s="402"/>
      <c r="AWB98" s="402"/>
      <c r="AWC98" s="402"/>
      <c r="AWD98" s="402"/>
      <c r="AWE98" s="402"/>
      <c r="AWF98" s="402"/>
      <c r="AWG98" s="402"/>
      <c r="AWH98" s="402"/>
      <c r="AWI98" s="402"/>
      <c r="AWJ98" s="402"/>
      <c r="AWK98" s="402"/>
      <c r="AWL98" s="402"/>
      <c r="AWM98" s="402"/>
      <c r="AWN98" s="402"/>
      <c r="AWO98" s="402"/>
      <c r="AWP98" s="402"/>
      <c r="AWQ98" s="402"/>
      <c r="AWR98" s="402"/>
      <c r="AWS98" s="402"/>
      <c r="AWT98" s="402"/>
      <c r="AWU98" s="402"/>
      <c r="AWV98" s="402"/>
      <c r="AWW98" s="402"/>
      <c r="AWX98" s="402"/>
      <c r="AWY98" s="402"/>
      <c r="AWZ98" s="402"/>
      <c r="AXA98" s="402"/>
      <c r="AXB98" s="402"/>
      <c r="AXC98" s="402"/>
      <c r="AXD98" s="402"/>
      <c r="AXE98" s="402"/>
      <c r="AXF98" s="402"/>
      <c r="AXG98" s="402"/>
      <c r="AXH98" s="402"/>
      <c r="AXI98" s="402"/>
      <c r="AXJ98" s="402"/>
      <c r="AXK98" s="402"/>
      <c r="AXL98" s="402"/>
      <c r="AXM98" s="402"/>
      <c r="AXN98" s="402"/>
      <c r="AXO98" s="402"/>
      <c r="AXP98" s="402"/>
      <c r="AXQ98" s="402"/>
      <c r="AXR98" s="402"/>
      <c r="AXS98" s="402"/>
      <c r="AXT98" s="402"/>
      <c r="AXU98" s="402"/>
      <c r="AXV98" s="402"/>
      <c r="AXW98" s="402"/>
      <c r="AXX98" s="402"/>
      <c r="AXY98" s="402"/>
      <c r="AXZ98" s="402"/>
      <c r="AYA98" s="402"/>
      <c r="AYB98" s="402"/>
      <c r="AYC98" s="402"/>
      <c r="AYD98" s="402"/>
      <c r="AYE98" s="402"/>
      <c r="AYF98" s="402"/>
      <c r="AYG98" s="402"/>
      <c r="AYH98" s="402"/>
      <c r="AYI98" s="402"/>
      <c r="AYJ98" s="402"/>
      <c r="AYK98" s="402"/>
      <c r="AYL98" s="402"/>
      <c r="AYM98" s="402"/>
      <c r="AYN98" s="402"/>
      <c r="AYO98" s="402"/>
      <c r="AYP98" s="402"/>
      <c r="AYQ98" s="402"/>
      <c r="AYR98" s="402"/>
      <c r="AYS98" s="402"/>
      <c r="AYT98" s="402"/>
      <c r="AYU98" s="402"/>
      <c r="AYV98" s="402"/>
      <c r="AYW98" s="402"/>
      <c r="AYX98" s="402"/>
      <c r="AYY98" s="402"/>
      <c r="AYZ98" s="402"/>
      <c r="AZA98" s="402"/>
      <c r="AZB98" s="402"/>
      <c r="AZC98" s="402"/>
      <c r="AZD98" s="402"/>
      <c r="AZE98" s="402"/>
      <c r="AZF98" s="402"/>
      <c r="AZG98" s="402"/>
      <c r="AZH98" s="402"/>
      <c r="AZI98" s="402"/>
      <c r="AZJ98" s="402"/>
      <c r="AZK98" s="402"/>
      <c r="AZL98" s="402"/>
      <c r="AZM98" s="402"/>
      <c r="AZN98" s="402"/>
      <c r="AZO98" s="402"/>
      <c r="AZP98" s="402"/>
      <c r="AZQ98" s="402"/>
      <c r="AZR98" s="402"/>
      <c r="AZS98" s="402"/>
      <c r="AZT98" s="402"/>
      <c r="AZU98" s="402"/>
      <c r="AZV98" s="402"/>
      <c r="AZW98" s="402"/>
      <c r="AZX98" s="402"/>
      <c r="AZY98" s="402"/>
      <c r="AZZ98" s="402"/>
      <c r="BAA98" s="402"/>
      <c r="BAB98" s="402"/>
      <c r="BAC98" s="402"/>
      <c r="BAD98" s="402"/>
      <c r="BAE98" s="402"/>
      <c r="BAF98" s="402"/>
      <c r="BAG98" s="402"/>
      <c r="BAH98" s="402"/>
      <c r="BAI98" s="402"/>
      <c r="BAJ98" s="402"/>
      <c r="BAK98" s="402"/>
      <c r="BAL98" s="402"/>
      <c r="BAM98" s="402"/>
      <c r="BAN98" s="402"/>
      <c r="BAO98" s="402"/>
      <c r="BAP98" s="402"/>
      <c r="BAQ98" s="402"/>
      <c r="BAR98" s="402"/>
      <c r="BAS98" s="402"/>
      <c r="BAT98" s="402"/>
      <c r="BAU98" s="402"/>
      <c r="BAV98" s="402"/>
      <c r="BAW98" s="402"/>
      <c r="BAX98" s="402"/>
      <c r="BAY98" s="402"/>
      <c r="BAZ98" s="402"/>
      <c r="BBA98" s="402"/>
      <c r="BBB98" s="402"/>
      <c r="BBC98" s="402"/>
      <c r="BBD98" s="402"/>
      <c r="BBE98" s="402"/>
      <c r="BBF98" s="402"/>
      <c r="BBG98" s="402"/>
      <c r="BBH98" s="402"/>
      <c r="BBI98" s="402"/>
      <c r="BBJ98" s="402"/>
      <c r="BBK98" s="402"/>
      <c r="BBL98" s="402"/>
      <c r="BBM98" s="402"/>
      <c r="BBN98" s="402"/>
      <c r="BBO98" s="402"/>
      <c r="BBP98" s="402"/>
      <c r="BBQ98" s="402"/>
      <c r="BBR98" s="402"/>
      <c r="BBS98" s="402"/>
      <c r="BBT98" s="402"/>
      <c r="BBU98" s="402"/>
      <c r="BBV98" s="402"/>
      <c r="BBW98" s="402"/>
      <c r="BBX98" s="402"/>
      <c r="BBY98" s="402"/>
      <c r="BBZ98" s="402"/>
      <c r="BCA98" s="402"/>
      <c r="BCB98" s="402"/>
      <c r="BCC98" s="402"/>
      <c r="BCD98" s="402"/>
      <c r="BCE98" s="402"/>
      <c r="BCF98" s="402"/>
      <c r="BCG98" s="402"/>
      <c r="BCH98" s="402"/>
      <c r="BCI98" s="402"/>
      <c r="BCJ98" s="402"/>
      <c r="BCK98" s="402"/>
      <c r="BCL98" s="402"/>
      <c r="BCM98" s="402"/>
      <c r="BCN98" s="402"/>
      <c r="BCO98" s="402"/>
      <c r="BCP98" s="402"/>
      <c r="BCQ98" s="402"/>
      <c r="BCR98" s="402"/>
      <c r="BCS98" s="402"/>
      <c r="BCT98" s="402"/>
      <c r="BCU98" s="402"/>
      <c r="BCV98" s="402"/>
      <c r="BCW98" s="402"/>
      <c r="BCX98" s="402"/>
      <c r="BCY98" s="402"/>
      <c r="BCZ98" s="402"/>
      <c r="BDA98" s="402"/>
      <c r="BDB98" s="402"/>
      <c r="BDC98" s="402"/>
      <c r="BDD98" s="402"/>
      <c r="BDE98" s="402"/>
      <c r="BDF98" s="402"/>
      <c r="BDG98" s="402"/>
      <c r="BDH98" s="402"/>
      <c r="BDI98" s="402"/>
      <c r="BDJ98" s="402"/>
      <c r="BDK98" s="402"/>
      <c r="BDL98" s="402"/>
      <c r="BDM98" s="402"/>
      <c r="BDN98" s="402"/>
      <c r="BDO98" s="402"/>
      <c r="BDP98" s="402"/>
      <c r="BDQ98" s="402"/>
      <c r="BDR98" s="402"/>
      <c r="BDS98" s="402"/>
      <c r="BDT98" s="402"/>
      <c r="BDU98" s="402"/>
      <c r="BDV98" s="402"/>
      <c r="BDW98" s="402"/>
      <c r="BDX98" s="402"/>
      <c r="BDY98" s="402"/>
      <c r="BDZ98" s="402"/>
      <c r="BEA98" s="402"/>
      <c r="BEB98" s="402"/>
      <c r="BEC98" s="402"/>
      <c r="BED98" s="402"/>
      <c r="BEE98" s="402"/>
      <c r="BEF98" s="402"/>
      <c r="BEG98" s="402"/>
      <c r="BEH98" s="402"/>
      <c r="BEI98" s="402"/>
      <c r="BEJ98" s="402"/>
      <c r="BEK98" s="402"/>
      <c r="BEL98" s="402"/>
      <c r="BEM98" s="402"/>
      <c r="BEN98" s="402"/>
      <c r="BEO98" s="402"/>
      <c r="BEP98" s="402"/>
      <c r="BEQ98" s="402"/>
      <c r="BER98" s="402"/>
      <c r="BES98" s="402"/>
      <c r="BET98" s="402"/>
      <c r="BEU98" s="402"/>
      <c r="BEV98" s="402"/>
      <c r="BEW98" s="402"/>
      <c r="BEX98" s="402"/>
      <c r="BEY98" s="402"/>
      <c r="BEZ98" s="402"/>
      <c r="BFA98" s="402"/>
      <c r="BFB98" s="402"/>
      <c r="BFC98" s="402"/>
      <c r="BFD98" s="402"/>
      <c r="BFE98" s="402"/>
      <c r="BFF98" s="402"/>
      <c r="BFG98" s="402"/>
      <c r="BFH98" s="402"/>
      <c r="BFI98" s="402"/>
      <c r="BFJ98" s="402"/>
      <c r="BFK98" s="402"/>
      <c r="BFL98" s="402"/>
      <c r="BFM98" s="402"/>
      <c r="BFN98" s="402"/>
      <c r="BFO98" s="402"/>
      <c r="BFP98" s="402"/>
      <c r="BFQ98" s="402"/>
      <c r="BFR98" s="402"/>
      <c r="BFS98" s="402"/>
      <c r="BFT98" s="402"/>
      <c r="BFU98" s="402"/>
      <c r="BFV98" s="402"/>
      <c r="BFW98" s="402"/>
      <c r="BFX98" s="402"/>
      <c r="BFY98" s="402"/>
      <c r="BFZ98" s="402"/>
      <c r="BGA98" s="402"/>
      <c r="BGB98" s="402"/>
      <c r="BGC98" s="402"/>
      <c r="BGD98" s="402"/>
      <c r="BGE98" s="402"/>
      <c r="BGF98" s="402"/>
      <c r="BGG98" s="402"/>
      <c r="BGH98" s="402"/>
      <c r="BGI98" s="402"/>
      <c r="BGJ98" s="402"/>
      <c r="BGK98" s="402"/>
      <c r="BGL98" s="402"/>
      <c r="BGM98" s="402"/>
      <c r="BGN98" s="402"/>
      <c r="BGO98" s="402"/>
      <c r="BGP98" s="402"/>
      <c r="BGQ98" s="402"/>
      <c r="BGR98" s="402"/>
      <c r="BGS98" s="402"/>
      <c r="BGT98" s="402"/>
      <c r="BGU98" s="402"/>
      <c r="BGV98" s="402"/>
      <c r="BGW98" s="402"/>
      <c r="BGX98" s="402"/>
      <c r="BGY98" s="402"/>
      <c r="BGZ98" s="402"/>
      <c r="BHA98" s="402"/>
      <c r="BHB98" s="402"/>
      <c r="BHC98" s="402"/>
      <c r="BHD98" s="402"/>
      <c r="BHE98" s="402"/>
      <c r="BHF98" s="402"/>
      <c r="BHG98" s="402"/>
      <c r="BHH98" s="402"/>
      <c r="BHI98" s="402"/>
      <c r="BHJ98" s="402"/>
      <c r="BHK98" s="402"/>
      <c r="BHL98" s="402"/>
      <c r="BHM98" s="402"/>
      <c r="BHN98" s="402"/>
      <c r="BHO98" s="402"/>
      <c r="BHP98" s="402"/>
      <c r="BHQ98" s="402"/>
      <c r="BHR98" s="402"/>
      <c r="BHS98" s="402"/>
      <c r="BHT98" s="402"/>
      <c r="BHU98" s="402"/>
      <c r="BHV98" s="402"/>
      <c r="BHW98" s="402"/>
      <c r="BHX98" s="402"/>
      <c r="BHY98" s="402"/>
      <c r="BHZ98" s="402"/>
      <c r="BIA98" s="402"/>
      <c r="BIB98" s="402"/>
      <c r="BIC98" s="402"/>
      <c r="BID98" s="402"/>
      <c r="BIE98" s="402"/>
      <c r="BIF98" s="402"/>
      <c r="BIG98" s="402"/>
      <c r="BIH98" s="402"/>
      <c r="BII98" s="402"/>
      <c r="BIJ98" s="402"/>
      <c r="BIK98" s="402"/>
      <c r="BIL98" s="402"/>
      <c r="BIM98" s="402"/>
      <c r="BIN98" s="402"/>
      <c r="BIO98" s="402"/>
      <c r="BIP98" s="402"/>
      <c r="BIQ98" s="402"/>
      <c r="BIR98" s="402"/>
      <c r="BIS98" s="402"/>
      <c r="BIT98" s="402"/>
      <c r="BIU98" s="402"/>
      <c r="BIV98" s="402"/>
      <c r="BIW98" s="402"/>
      <c r="BIX98" s="402"/>
      <c r="BIY98" s="402"/>
      <c r="BIZ98" s="402"/>
      <c r="BJA98" s="402"/>
      <c r="BJB98" s="402"/>
      <c r="BJC98" s="402"/>
      <c r="BJD98" s="402"/>
      <c r="BJE98" s="402"/>
      <c r="BJF98" s="402"/>
      <c r="BJG98" s="402"/>
      <c r="BJH98" s="402"/>
      <c r="BJI98" s="402"/>
      <c r="BJJ98" s="402"/>
      <c r="BJK98" s="402"/>
      <c r="BJL98" s="402"/>
      <c r="BJM98" s="402"/>
      <c r="BJN98" s="402"/>
      <c r="BJO98" s="402"/>
      <c r="BJP98" s="402"/>
      <c r="BJQ98" s="402"/>
      <c r="BJR98" s="402"/>
      <c r="BJS98" s="402"/>
      <c r="BJT98" s="402"/>
      <c r="BJU98" s="402"/>
      <c r="BJV98" s="402"/>
      <c r="BJW98" s="402"/>
      <c r="BJX98" s="402"/>
      <c r="BJY98" s="402"/>
      <c r="BJZ98" s="402"/>
      <c r="BKA98" s="402"/>
      <c r="BKB98" s="402"/>
      <c r="BKC98" s="402"/>
      <c r="BKD98" s="402"/>
      <c r="BKE98" s="402"/>
      <c r="BKF98" s="402"/>
      <c r="BKG98" s="402"/>
      <c r="BKH98" s="402"/>
      <c r="BKI98" s="402"/>
      <c r="BKJ98" s="402"/>
      <c r="BKK98" s="402"/>
      <c r="BKL98" s="402"/>
      <c r="BKM98" s="402"/>
      <c r="BKN98" s="402"/>
      <c r="BKO98" s="402"/>
      <c r="BKP98" s="402"/>
      <c r="BKQ98" s="402"/>
      <c r="BKR98" s="402"/>
      <c r="BKS98" s="402"/>
      <c r="BKT98" s="402"/>
      <c r="BKU98" s="402"/>
      <c r="BKV98" s="402"/>
      <c r="BKW98" s="402"/>
      <c r="BKX98" s="402"/>
      <c r="BKY98" s="402"/>
      <c r="BKZ98" s="402"/>
      <c r="BLA98" s="402"/>
      <c r="BLB98" s="402"/>
      <c r="BLC98" s="402"/>
      <c r="BLD98" s="402"/>
      <c r="BLE98" s="402"/>
      <c r="BLF98" s="402"/>
      <c r="BLG98" s="402"/>
      <c r="BLH98" s="402"/>
      <c r="BLI98" s="402"/>
      <c r="BLJ98" s="402"/>
      <c r="BLK98" s="402"/>
      <c r="BLL98" s="402"/>
      <c r="BLM98" s="402"/>
      <c r="BLN98" s="402"/>
      <c r="BLO98" s="402"/>
      <c r="BLP98" s="402"/>
      <c r="BLQ98" s="402"/>
      <c r="BLR98" s="402"/>
      <c r="BLS98" s="402"/>
      <c r="BLT98" s="402"/>
      <c r="BLU98" s="402"/>
      <c r="BLV98" s="402"/>
      <c r="BLW98" s="402"/>
      <c r="BLX98" s="402"/>
      <c r="BLY98" s="402"/>
      <c r="BLZ98" s="402"/>
      <c r="BMA98" s="402"/>
      <c r="BMB98" s="402"/>
      <c r="BMC98" s="402"/>
      <c r="BMD98" s="402"/>
      <c r="BME98" s="402"/>
      <c r="BMF98" s="402"/>
      <c r="BMG98" s="402"/>
      <c r="BMH98" s="402"/>
      <c r="BMI98" s="402"/>
      <c r="BMJ98" s="402"/>
      <c r="BMK98" s="402"/>
      <c r="BML98" s="402"/>
      <c r="BMM98" s="402"/>
      <c r="BMN98" s="402"/>
      <c r="BMO98" s="402"/>
      <c r="BMP98" s="402"/>
      <c r="BMQ98" s="402"/>
      <c r="BMR98" s="402"/>
      <c r="BMS98" s="402"/>
      <c r="BMT98" s="402"/>
      <c r="BMU98" s="402"/>
      <c r="BMV98" s="402"/>
      <c r="BMW98" s="402"/>
      <c r="BMX98" s="402"/>
      <c r="BMY98" s="402"/>
      <c r="BMZ98" s="402"/>
      <c r="BNA98" s="402"/>
      <c r="BNB98" s="402"/>
      <c r="BNC98" s="402"/>
      <c r="BND98" s="402"/>
      <c r="BNE98" s="402"/>
      <c r="BNF98" s="402"/>
      <c r="BNG98" s="402"/>
      <c r="BNH98" s="402"/>
      <c r="BNI98" s="402"/>
      <c r="BNJ98" s="402"/>
      <c r="BNK98" s="402"/>
      <c r="BNL98" s="402"/>
      <c r="BNM98" s="402"/>
      <c r="BNN98" s="402"/>
      <c r="BNO98" s="402"/>
      <c r="BNP98" s="402"/>
      <c r="BNQ98" s="402"/>
      <c r="BNR98" s="402"/>
      <c r="BNS98" s="402"/>
      <c r="BNT98" s="402"/>
      <c r="BNU98" s="402"/>
      <c r="BNV98" s="402"/>
      <c r="BNW98" s="402"/>
      <c r="BNX98" s="402"/>
      <c r="BNY98" s="402"/>
      <c r="BNZ98" s="402"/>
      <c r="BOA98" s="402"/>
      <c r="BOB98" s="402"/>
      <c r="BOC98" s="402"/>
      <c r="BOD98" s="402"/>
      <c r="BOE98" s="402"/>
      <c r="BOF98" s="402"/>
      <c r="BOG98" s="402"/>
      <c r="BOH98" s="402"/>
      <c r="BOI98" s="402"/>
      <c r="BOJ98" s="402"/>
      <c r="BOK98" s="402"/>
      <c r="BOL98" s="402"/>
      <c r="BOM98" s="402"/>
      <c r="BON98" s="402"/>
      <c r="BOO98" s="402"/>
      <c r="BOP98" s="402"/>
      <c r="BOQ98" s="402"/>
      <c r="BOR98" s="402"/>
      <c r="BOS98" s="402"/>
      <c r="BOT98" s="402"/>
      <c r="BOU98" s="402"/>
      <c r="BOV98" s="402"/>
      <c r="BOW98" s="402"/>
      <c r="BOX98" s="402"/>
      <c r="BOY98" s="402"/>
      <c r="BOZ98" s="402"/>
      <c r="BPA98" s="402"/>
      <c r="BPB98" s="402"/>
      <c r="BPC98" s="402"/>
      <c r="BPD98" s="402"/>
      <c r="BPE98" s="402"/>
      <c r="BPF98" s="402"/>
      <c r="BPG98" s="402"/>
      <c r="BPH98" s="402"/>
      <c r="BPI98" s="402"/>
      <c r="BPJ98" s="402"/>
      <c r="BPK98" s="402"/>
      <c r="BPL98" s="402"/>
      <c r="BPM98" s="402"/>
      <c r="BPN98" s="402"/>
      <c r="BPO98" s="402"/>
      <c r="BPP98" s="402"/>
      <c r="BPQ98" s="402"/>
      <c r="BPR98" s="402"/>
      <c r="BPS98" s="402"/>
      <c r="BPT98" s="402"/>
      <c r="BPU98" s="402"/>
      <c r="BPV98" s="402"/>
      <c r="BPW98" s="402"/>
      <c r="BPX98" s="402"/>
      <c r="BPY98" s="402"/>
      <c r="BPZ98" s="402"/>
      <c r="BQA98" s="402"/>
      <c r="BQB98" s="402"/>
      <c r="BQC98" s="402"/>
      <c r="BQD98" s="402"/>
      <c r="BQE98" s="402"/>
      <c r="BQF98" s="402"/>
      <c r="BQG98" s="402"/>
      <c r="BQH98" s="402"/>
      <c r="BQI98" s="402"/>
      <c r="BQJ98" s="402"/>
      <c r="BQK98" s="402"/>
      <c r="BQL98" s="402"/>
      <c r="BQM98" s="402"/>
      <c r="BQN98" s="402"/>
      <c r="BQO98" s="402"/>
      <c r="BQP98" s="402"/>
      <c r="BQQ98" s="402"/>
      <c r="BQR98" s="402"/>
      <c r="BQS98" s="402"/>
      <c r="BQT98" s="402"/>
      <c r="BQU98" s="402"/>
      <c r="BQV98" s="402"/>
      <c r="BQW98" s="402"/>
      <c r="BQX98" s="402"/>
      <c r="BQY98" s="402"/>
      <c r="BQZ98" s="402"/>
      <c r="BRA98" s="402"/>
      <c r="BRB98" s="402"/>
      <c r="BRC98" s="402"/>
      <c r="BRD98" s="402"/>
      <c r="BRE98" s="402"/>
      <c r="BRF98" s="402"/>
      <c r="BRG98" s="402"/>
      <c r="BRH98" s="402"/>
      <c r="BRI98" s="402"/>
      <c r="BRJ98" s="402"/>
      <c r="BRK98" s="402"/>
      <c r="BRL98" s="402"/>
      <c r="BRM98" s="402"/>
      <c r="BRN98" s="402"/>
      <c r="BRO98" s="402"/>
      <c r="BRP98" s="402"/>
      <c r="BRQ98" s="402"/>
      <c r="BRR98" s="402"/>
      <c r="BRS98" s="402"/>
      <c r="BRT98" s="402"/>
      <c r="BRU98" s="402"/>
      <c r="BRV98" s="402"/>
      <c r="BRW98" s="402"/>
      <c r="BRX98" s="402"/>
      <c r="BRY98" s="402"/>
      <c r="BRZ98" s="402"/>
      <c r="BSA98" s="402"/>
      <c r="BSB98" s="402"/>
      <c r="BSC98" s="402"/>
      <c r="BSD98" s="402"/>
      <c r="BSE98" s="402"/>
      <c r="BSF98" s="402"/>
      <c r="BSG98" s="402"/>
      <c r="BSH98" s="402"/>
      <c r="BSI98" s="402"/>
      <c r="BSJ98" s="402"/>
      <c r="BSK98" s="402"/>
      <c r="BSL98" s="402"/>
      <c r="BSM98" s="402"/>
      <c r="BSN98" s="402"/>
      <c r="BSO98" s="402"/>
      <c r="BSP98" s="402"/>
      <c r="BSQ98" s="402"/>
      <c r="BSR98" s="402"/>
      <c r="BSS98" s="402"/>
      <c r="BST98" s="402"/>
      <c r="BSU98" s="402"/>
      <c r="BSV98" s="402"/>
      <c r="BSW98" s="402"/>
      <c r="BSX98" s="402"/>
      <c r="BSY98" s="402"/>
      <c r="BSZ98" s="402"/>
      <c r="BTA98" s="402"/>
      <c r="BTB98" s="402"/>
      <c r="BTC98" s="402"/>
      <c r="BTD98" s="402"/>
      <c r="BTE98" s="402"/>
      <c r="BTF98" s="402"/>
      <c r="BTG98" s="402"/>
      <c r="BTH98" s="402"/>
      <c r="BTI98" s="402"/>
      <c r="BTJ98" s="402"/>
      <c r="BTK98" s="402"/>
      <c r="BTL98" s="402"/>
      <c r="BTM98" s="402"/>
      <c r="BTN98" s="402"/>
      <c r="BTO98" s="402"/>
      <c r="BTP98" s="402"/>
      <c r="BTQ98" s="402"/>
      <c r="BTR98" s="402"/>
      <c r="BTS98" s="402"/>
      <c r="BTT98" s="402"/>
      <c r="BTU98" s="402"/>
      <c r="BTV98" s="402"/>
      <c r="BTW98" s="402"/>
      <c r="BTX98" s="402"/>
      <c r="BTY98" s="402"/>
      <c r="BTZ98" s="402"/>
      <c r="BUA98" s="402"/>
      <c r="BUB98" s="402"/>
      <c r="BUC98" s="402"/>
      <c r="BUD98" s="402"/>
      <c r="BUE98" s="402"/>
      <c r="BUF98" s="402"/>
      <c r="BUG98" s="402"/>
      <c r="BUH98" s="402"/>
      <c r="BUI98" s="402"/>
      <c r="BUJ98" s="402"/>
      <c r="BUK98" s="402"/>
      <c r="BUL98" s="402"/>
      <c r="BUM98" s="402"/>
      <c r="BUN98" s="402"/>
      <c r="BUO98" s="402"/>
      <c r="BUP98" s="402"/>
      <c r="BUQ98" s="402"/>
      <c r="BUR98" s="402"/>
      <c r="BUS98" s="402"/>
      <c r="BUT98" s="402"/>
      <c r="BUU98" s="402"/>
      <c r="BUV98" s="402"/>
      <c r="BUW98" s="402"/>
      <c r="BUX98" s="402"/>
      <c r="BUY98" s="402"/>
      <c r="BUZ98" s="402"/>
      <c r="BVA98" s="402"/>
      <c r="BVB98" s="402"/>
      <c r="BVC98" s="402"/>
      <c r="BVD98" s="402"/>
      <c r="BVE98" s="402"/>
      <c r="BVF98" s="402"/>
      <c r="BVG98" s="402"/>
      <c r="BVH98" s="402"/>
      <c r="BVI98" s="402"/>
      <c r="BVJ98" s="402"/>
      <c r="BVK98" s="402"/>
      <c r="BVL98" s="402"/>
      <c r="BVM98" s="402"/>
      <c r="BVN98" s="402"/>
      <c r="BVO98" s="402"/>
      <c r="BVP98" s="402"/>
      <c r="BVQ98" s="402"/>
      <c r="BVR98" s="402"/>
      <c r="BVS98" s="402"/>
      <c r="BVT98" s="402"/>
      <c r="BVU98" s="402"/>
      <c r="BVV98" s="402"/>
      <c r="BVW98" s="402"/>
      <c r="BVX98" s="402"/>
      <c r="BVY98" s="402"/>
      <c r="BVZ98" s="402"/>
      <c r="BWA98" s="402"/>
      <c r="BWB98" s="402"/>
      <c r="BWC98" s="402"/>
      <c r="BWD98" s="402"/>
      <c r="BWE98" s="402"/>
      <c r="BWF98" s="402"/>
      <c r="BWG98" s="402"/>
      <c r="BWH98" s="402"/>
      <c r="BWI98" s="402"/>
      <c r="BWJ98" s="402"/>
      <c r="BWK98" s="402"/>
      <c r="BWL98" s="402"/>
      <c r="BWM98" s="402"/>
      <c r="BWN98" s="402"/>
      <c r="BWO98" s="402"/>
      <c r="BWP98" s="402"/>
      <c r="BWQ98" s="402"/>
      <c r="BWR98" s="402"/>
      <c r="BWS98" s="402"/>
      <c r="BWT98" s="402"/>
      <c r="BWU98" s="402"/>
      <c r="BWV98" s="402"/>
      <c r="BWW98" s="402"/>
      <c r="BWX98" s="402"/>
      <c r="BWY98" s="402"/>
      <c r="BWZ98" s="402"/>
      <c r="BXA98" s="402"/>
      <c r="BXB98" s="402"/>
      <c r="BXC98" s="402"/>
      <c r="BXD98" s="402"/>
      <c r="BXE98" s="402"/>
      <c r="BXF98" s="402"/>
      <c r="BXG98" s="402"/>
      <c r="BXH98" s="402"/>
      <c r="BXI98" s="402"/>
      <c r="BXJ98" s="402"/>
      <c r="BXK98" s="402"/>
      <c r="BXL98" s="402"/>
      <c r="BXM98" s="402"/>
      <c r="BXN98" s="402"/>
      <c r="BXO98" s="402"/>
      <c r="BXP98" s="402"/>
      <c r="BXQ98" s="402"/>
      <c r="BXR98" s="402"/>
      <c r="BXS98" s="402"/>
      <c r="BXT98" s="402"/>
      <c r="BXU98" s="402"/>
      <c r="BXV98" s="402"/>
      <c r="BXW98" s="402"/>
      <c r="BXX98" s="402"/>
      <c r="BXY98" s="402"/>
      <c r="BXZ98" s="402"/>
      <c r="BYA98" s="402"/>
      <c r="BYB98" s="402"/>
      <c r="BYC98" s="402"/>
      <c r="BYD98" s="402"/>
      <c r="BYE98" s="402"/>
      <c r="BYF98" s="402"/>
      <c r="BYG98" s="402"/>
      <c r="BYH98" s="402"/>
      <c r="BYI98" s="402"/>
      <c r="BYJ98" s="402"/>
      <c r="BYK98" s="402"/>
      <c r="BYL98" s="402"/>
      <c r="BYM98" s="402"/>
      <c r="BYN98" s="402"/>
      <c r="BYO98" s="402"/>
      <c r="BYP98" s="402"/>
      <c r="BYQ98" s="402"/>
      <c r="BYR98" s="402"/>
      <c r="BYS98" s="402"/>
      <c r="BYT98" s="402"/>
      <c r="BYU98" s="402"/>
      <c r="BYV98" s="402"/>
      <c r="BYW98" s="402"/>
      <c r="BYX98" s="402"/>
      <c r="BYY98" s="402"/>
      <c r="BYZ98" s="402"/>
      <c r="BZA98" s="402"/>
      <c r="BZB98" s="402"/>
      <c r="BZC98" s="402"/>
      <c r="BZD98" s="402"/>
      <c r="BZE98" s="402"/>
      <c r="BZF98" s="402"/>
      <c r="BZG98" s="402"/>
      <c r="BZH98" s="402"/>
      <c r="BZI98" s="402"/>
      <c r="BZJ98" s="402"/>
      <c r="BZK98" s="402"/>
      <c r="BZL98" s="402"/>
      <c r="BZM98" s="402"/>
      <c r="BZN98" s="402"/>
      <c r="BZO98" s="402"/>
      <c r="BZP98" s="402"/>
      <c r="BZQ98" s="402"/>
      <c r="BZR98" s="402"/>
      <c r="BZS98" s="402"/>
      <c r="BZT98" s="402"/>
      <c r="BZU98" s="402"/>
      <c r="BZV98" s="402"/>
      <c r="BZW98" s="402"/>
      <c r="BZX98" s="402"/>
      <c r="BZY98" s="402"/>
      <c r="BZZ98" s="402"/>
      <c r="CAA98" s="402"/>
      <c r="CAB98" s="402"/>
      <c r="CAC98" s="402"/>
      <c r="CAD98" s="402"/>
      <c r="CAE98" s="402"/>
      <c r="CAF98" s="402"/>
      <c r="CAG98" s="402"/>
      <c r="CAH98" s="402"/>
      <c r="CAI98" s="402"/>
      <c r="CAJ98" s="402"/>
      <c r="CAK98" s="402"/>
      <c r="CAL98" s="402"/>
      <c r="CAM98" s="402"/>
      <c r="CAN98" s="402"/>
      <c r="CAO98" s="402"/>
      <c r="CAP98" s="402"/>
      <c r="CAQ98" s="402"/>
      <c r="CAR98" s="402"/>
      <c r="CAS98" s="402"/>
      <c r="CAT98" s="402"/>
      <c r="CAU98" s="402"/>
      <c r="CAV98" s="402"/>
      <c r="CAW98" s="402"/>
      <c r="CAX98" s="402"/>
      <c r="CAY98" s="402"/>
      <c r="CAZ98" s="402"/>
      <c r="CBA98" s="402"/>
      <c r="CBB98" s="402"/>
      <c r="CBC98" s="402"/>
      <c r="CBD98" s="402"/>
      <c r="CBE98" s="402"/>
      <c r="CBF98" s="402"/>
      <c r="CBG98" s="402"/>
      <c r="CBH98" s="402"/>
      <c r="CBI98" s="402"/>
      <c r="CBJ98" s="402"/>
      <c r="CBK98" s="402"/>
      <c r="CBL98" s="402"/>
      <c r="CBM98" s="402"/>
      <c r="CBN98" s="402"/>
      <c r="CBO98" s="402"/>
      <c r="CBP98" s="402"/>
      <c r="CBQ98" s="402"/>
      <c r="CBR98" s="402"/>
      <c r="CBS98" s="402"/>
      <c r="CBT98" s="402"/>
      <c r="CBU98" s="402"/>
      <c r="CBV98" s="402"/>
      <c r="CBW98" s="402"/>
      <c r="CBX98" s="402"/>
      <c r="CBY98" s="402"/>
      <c r="CBZ98" s="402"/>
      <c r="CCA98" s="402"/>
      <c r="CCB98" s="402"/>
      <c r="CCC98" s="402"/>
      <c r="CCD98" s="402"/>
      <c r="CCE98" s="402"/>
      <c r="CCF98" s="402"/>
      <c r="CCG98" s="402"/>
      <c r="CCH98" s="402"/>
      <c r="CCI98" s="402"/>
      <c r="CCJ98" s="402"/>
      <c r="CCK98" s="402"/>
      <c r="CCL98" s="402"/>
      <c r="CCM98" s="402"/>
      <c r="CCN98" s="402"/>
      <c r="CCO98" s="402"/>
      <c r="CCP98" s="402"/>
      <c r="CCQ98" s="402"/>
      <c r="CCR98" s="402"/>
      <c r="CCS98" s="402"/>
      <c r="CCT98" s="402"/>
      <c r="CCU98" s="402"/>
      <c r="CCV98" s="402"/>
      <c r="CCW98" s="402"/>
      <c r="CCX98" s="402"/>
      <c r="CCY98" s="402"/>
      <c r="CCZ98" s="402"/>
      <c r="CDA98" s="402"/>
      <c r="CDB98" s="402"/>
      <c r="CDC98" s="402"/>
      <c r="CDD98" s="402"/>
      <c r="CDE98" s="402"/>
      <c r="CDF98" s="402"/>
      <c r="CDG98" s="402"/>
      <c r="CDH98" s="402"/>
      <c r="CDI98" s="402"/>
      <c r="CDJ98" s="402"/>
      <c r="CDK98" s="402"/>
      <c r="CDL98" s="402"/>
      <c r="CDM98" s="402"/>
      <c r="CDN98" s="402"/>
      <c r="CDO98" s="402"/>
      <c r="CDP98" s="402"/>
      <c r="CDQ98" s="402"/>
      <c r="CDR98" s="402"/>
      <c r="CDS98" s="402"/>
      <c r="CDT98" s="402"/>
      <c r="CDU98" s="402"/>
      <c r="CDV98" s="402"/>
      <c r="CDW98" s="402"/>
      <c r="CDX98" s="402"/>
      <c r="CDY98" s="402"/>
      <c r="CDZ98" s="402"/>
      <c r="CEA98" s="402"/>
      <c r="CEB98" s="402"/>
      <c r="CEC98" s="402"/>
      <c r="CED98" s="402"/>
      <c r="CEE98" s="402"/>
      <c r="CEF98" s="402"/>
      <c r="CEG98" s="402"/>
      <c r="CEH98" s="402"/>
      <c r="CEI98" s="402"/>
      <c r="CEJ98" s="402"/>
      <c r="CEK98" s="402"/>
      <c r="CEL98" s="402"/>
      <c r="CEM98" s="402"/>
      <c r="CEN98" s="402"/>
      <c r="CEO98" s="402"/>
      <c r="CEP98" s="402"/>
      <c r="CEQ98" s="402"/>
      <c r="CER98" s="402"/>
      <c r="CES98" s="402"/>
      <c r="CET98" s="402"/>
      <c r="CEU98" s="402"/>
      <c r="CEV98" s="402"/>
      <c r="CEW98" s="402"/>
      <c r="CEX98" s="402"/>
      <c r="CEY98" s="402"/>
      <c r="CEZ98" s="402"/>
      <c r="CFA98" s="402"/>
      <c r="CFB98" s="402"/>
      <c r="CFC98" s="402"/>
      <c r="CFD98" s="402"/>
      <c r="CFE98" s="402"/>
      <c r="CFF98" s="402"/>
      <c r="CFG98" s="402"/>
      <c r="CFH98" s="402"/>
      <c r="CFI98" s="402"/>
      <c r="CFJ98" s="402"/>
      <c r="CFK98" s="402"/>
      <c r="CFL98" s="402"/>
      <c r="CFM98" s="402"/>
      <c r="CFN98" s="402"/>
      <c r="CFO98" s="402"/>
      <c r="CFP98" s="402"/>
      <c r="CFQ98" s="402"/>
      <c r="CFR98" s="402"/>
      <c r="CFS98" s="402"/>
      <c r="CFT98" s="402"/>
      <c r="CFU98" s="402"/>
      <c r="CFV98" s="402"/>
      <c r="CFW98" s="402"/>
      <c r="CFX98" s="402"/>
      <c r="CFY98" s="402"/>
      <c r="CFZ98" s="402"/>
      <c r="CGA98" s="402"/>
      <c r="CGB98" s="402"/>
      <c r="CGC98" s="402"/>
      <c r="CGD98" s="402"/>
      <c r="CGE98" s="402"/>
      <c r="CGF98" s="402"/>
      <c r="CGG98" s="402"/>
      <c r="CGH98" s="402"/>
      <c r="CGI98" s="402"/>
      <c r="CGJ98" s="402"/>
      <c r="CGK98" s="402"/>
      <c r="CGL98" s="402"/>
      <c r="CGM98" s="402"/>
      <c r="CGN98" s="402"/>
      <c r="CGO98" s="402"/>
      <c r="CGP98" s="402"/>
      <c r="CGQ98" s="402"/>
      <c r="CGR98" s="402"/>
      <c r="CGS98" s="402"/>
      <c r="CGT98" s="402"/>
      <c r="CGU98" s="402"/>
      <c r="CGV98" s="402"/>
      <c r="CGW98" s="402"/>
      <c r="CGX98" s="402"/>
      <c r="CGY98" s="402"/>
      <c r="CGZ98" s="402"/>
      <c r="CHA98" s="402"/>
      <c r="CHB98" s="402"/>
      <c r="CHC98" s="402"/>
      <c r="CHD98" s="402"/>
      <c r="CHE98" s="402"/>
      <c r="CHF98" s="402"/>
      <c r="CHG98" s="402"/>
      <c r="CHH98" s="402"/>
      <c r="CHI98" s="402"/>
      <c r="CHJ98" s="402"/>
      <c r="CHK98" s="402"/>
      <c r="CHL98" s="402"/>
      <c r="CHM98" s="402"/>
      <c r="CHN98" s="402"/>
      <c r="CHO98" s="402"/>
      <c r="CHP98" s="402"/>
      <c r="CHQ98" s="402"/>
      <c r="CHR98" s="402"/>
      <c r="CHS98" s="402"/>
      <c r="CHT98" s="402"/>
      <c r="CHU98" s="402"/>
      <c r="CHV98" s="402"/>
      <c r="CHW98" s="402"/>
      <c r="CHX98" s="402"/>
      <c r="CHY98" s="402"/>
      <c r="CHZ98" s="402"/>
      <c r="CIA98" s="402"/>
      <c r="CIB98" s="402"/>
      <c r="CIC98" s="402"/>
      <c r="CID98" s="402"/>
      <c r="CIE98" s="402"/>
      <c r="CIF98" s="402"/>
      <c r="CIG98" s="402"/>
      <c r="CIH98" s="402"/>
      <c r="CII98" s="402"/>
      <c r="CIJ98" s="402"/>
      <c r="CIK98" s="402"/>
      <c r="CIL98" s="402"/>
      <c r="CIM98" s="402"/>
      <c r="CIN98" s="402"/>
      <c r="CIO98" s="402"/>
      <c r="CIP98" s="402"/>
      <c r="CIQ98" s="402"/>
      <c r="CIR98" s="402"/>
      <c r="CIS98" s="402"/>
      <c r="CIT98" s="402"/>
      <c r="CIU98" s="402"/>
      <c r="CIV98" s="402"/>
      <c r="CIW98" s="402"/>
      <c r="CIX98" s="402"/>
      <c r="CIY98" s="402"/>
      <c r="CIZ98" s="402"/>
      <c r="CJA98" s="402"/>
      <c r="CJB98" s="402"/>
      <c r="CJC98" s="402"/>
      <c r="CJD98" s="402"/>
      <c r="CJE98" s="402"/>
      <c r="CJF98" s="402"/>
      <c r="CJG98" s="402"/>
      <c r="CJH98" s="402"/>
      <c r="CJI98" s="402"/>
      <c r="CJJ98" s="402"/>
      <c r="CJK98" s="402"/>
      <c r="CJL98" s="402"/>
      <c r="CJM98" s="402"/>
      <c r="CJN98" s="402"/>
      <c r="CJO98" s="402"/>
      <c r="CJP98" s="402"/>
      <c r="CJQ98" s="402"/>
      <c r="CJR98" s="402"/>
      <c r="CJS98" s="402"/>
      <c r="CJT98" s="402"/>
      <c r="CJU98" s="402"/>
      <c r="CJV98" s="402"/>
      <c r="CJW98" s="402"/>
      <c r="CJX98" s="402"/>
      <c r="CJY98" s="402"/>
      <c r="CJZ98" s="402"/>
      <c r="CKA98" s="402"/>
      <c r="CKB98" s="402"/>
      <c r="CKC98" s="402"/>
      <c r="CKD98" s="402"/>
      <c r="CKE98" s="402"/>
      <c r="CKF98" s="402"/>
      <c r="CKG98" s="402"/>
      <c r="CKH98" s="402"/>
      <c r="CKI98" s="402"/>
      <c r="CKJ98" s="402"/>
      <c r="CKK98" s="402"/>
      <c r="CKL98" s="402"/>
      <c r="CKM98" s="402"/>
      <c r="CKN98" s="402"/>
      <c r="CKO98" s="402"/>
      <c r="CKP98" s="402"/>
      <c r="CKQ98" s="402"/>
      <c r="CKR98" s="402"/>
      <c r="CKS98" s="402"/>
      <c r="CKT98" s="402"/>
      <c r="CKU98" s="402"/>
      <c r="CKV98" s="402"/>
      <c r="CKW98" s="402"/>
      <c r="CKX98" s="402"/>
      <c r="CKY98" s="402"/>
      <c r="CKZ98" s="402"/>
      <c r="CLA98" s="402"/>
      <c r="CLB98" s="402"/>
      <c r="CLC98" s="402"/>
      <c r="CLD98" s="402"/>
      <c r="CLE98" s="402"/>
      <c r="CLF98" s="402"/>
      <c r="CLG98" s="402"/>
      <c r="CLH98" s="402"/>
      <c r="CLI98" s="402"/>
      <c r="CLJ98" s="402"/>
      <c r="CLK98" s="402"/>
      <c r="CLL98" s="402"/>
      <c r="CLM98" s="402"/>
      <c r="CLN98" s="402"/>
      <c r="CLO98" s="402"/>
      <c r="CLP98" s="402"/>
      <c r="CLQ98" s="402"/>
      <c r="CLR98" s="402"/>
      <c r="CLS98" s="402"/>
      <c r="CLT98" s="402"/>
      <c r="CLU98" s="402"/>
      <c r="CLV98" s="402"/>
      <c r="CLW98" s="402"/>
      <c r="CLX98" s="402"/>
      <c r="CLY98" s="402"/>
      <c r="CLZ98" s="402"/>
      <c r="CMA98" s="402"/>
      <c r="CMB98" s="402"/>
      <c r="CMC98" s="402"/>
      <c r="CMD98" s="402"/>
      <c r="CME98" s="402"/>
      <c r="CMF98" s="402"/>
      <c r="CMG98" s="402"/>
      <c r="CMH98" s="402"/>
      <c r="CMI98" s="402"/>
      <c r="CMJ98" s="402"/>
      <c r="CMK98" s="402"/>
      <c r="CML98" s="402"/>
      <c r="CMM98" s="402"/>
      <c r="CMN98" s="402"/>
      <c r="CMO98" s="402"/>
      <c r="CMP98" s="402"/>
      <c r="CMQ98" s="402"/>
      <c r="CMR98" s="402"/>
      <c r="CMS98" s="402"/>
      <c r="CMT98" s="402"/>
      <c r="CMU98" s="402"/>
      <c r="CMV98" s="402"/>
      <c r="CMW98" s="402"/>
      <c r="CMX98" s="402"/>
      <c r="CMY98" s="402"/>
      <c r="CMZ98" s="402"/>
      <c r="CNA98" s="402"/>
      <c r="CNB98" s="402"/>
      <c r="CNC98" s="402"/>
      <c r="CND98" s="402"/>
      <c r="CNE98" s="402"/>
      <c r="CNF98" s="402"/>
      <c r="CNG98" s="402"/>
      <c r="CNH98" s="402"/>
      <c r="CNI98" s="402"/>
      <c r="CNJ98" s="402"/>
      <c r="CNK98" s="402"/>
      <c r="CNL98" s="402"/>
      <c r="CNM98" s="402"/>
      <c r="CNN98" s="402"/>
      <c r="CNO98" s="402"/>
      <c r="CNP98" s="402"/>
      <c r="CNQ98" s="402"/>
      <c r="CNR98" s="402"/>
      <c r="CNS98" s="402"/>
      <c r="CNT98" s="402"/>
      <c r="CNU98" s="402"/>
      <c r="CNV98" s="402"/>
      <c r="CNW98" s="402"/>
      <c r="CNX98" s="402"/>
      <c r="CNY98" s="402"/>
      <c r="CNZ98" s="402"/>
      <c r="COA98" s="402"/>
      <c r="COB98" s="402"/>
      <c r="COC98" s="402"/>
      <c r="COD98" s="402"/>
      <c r="COE98" s="402"/>
      <c r="COF98" s="402"/>
      <c r="COG98" s="402"/>
      <c r="COH98" s="402"/>
      <c r="COI98" s="402"/>
      <c r="COJ98" s="402"/>
      <c r="COK98" s="402"/>
      <c r="COL98" s="402"/>
      <c r="COM98" s="402"/>
      <c r="CON98" s="402"/>
      <c r="COO98" s="402"/>
      <c r="COP98" s="402"/>
      <c r="COQ98" s="402"/>
      <c r="COR98" s="402"/>
      <c r="COS98" s="402"/>
      <c r="COT98" s="402"/>
      <c r="COU98" s="402"/>
      <c r="COV98" s="402"/>
      <c r="COW98" s="402"/>
      <c r="COX98" s="402"/>
      <c r="COY98" s="402"/>
      <c r="COZ98" s="402"/>
      <c r="CPA98" s="402"/>
      <c r="CPB98" s="402"/>
      <c r="CPC98" s="402"/>
      <c r="CPD98" s="402"/>
      <c r="CPE98" s="402"/>
      <c r="CPF98" s="402"/>
      <c r="CPG98" s="402"/>
      <c r="CPH98" s="402"/>
      <c r="CPI98" s="402"/>
      <c r="CPJ98" s="402"/>
      <c r="CPK98" s="402"/>
      <c r="CPL98" s="402"/>
      <c r="CPM98" s="402"/>
      <c r="CPN98" s="402"/>
      <c r="CPO98" s="402"/>
      <c r="CPP98" s="402"/>
      <c r="CPQ98" s="402"/>
      <c r="CPR98" s="402"/>
      <c r="CPS98" s="402"/>
      <c r="CPT98" s="402"/>
      <c r="CPU98" s="402"/>
      <c r="CPV98" s="402"/>
      <c r="CPW98" s="402"/>
      <c r="CPX98" s="402"/>
      <c r="CPY98" s="402"/>
      <c r="CPZ98" s="402"/>
      <c r="CQA98" s="402"/>
      <c r="CQB98" s="402"/>
      <c r="CQC98" s="402"/>
      <c r="CQD98" s="402"/>
      <c r="CQE98" s="402"/>
      <c r="CQF98" s="402"/>
      <c r="CQG98" s="402"/>
      <c r="CQH98" s="402"/>
      <c r="CQI98" s="402"/>
      <c r="CQJ98" s="402"/>
      <c r="CQK98" s="402"/>
      <c r="CQL98" s="402"/>
      <c r="CQM98" s="402"/>
      <c r="CQN98" s="402"/>
      <c r="CQO98" s="402"/>
      <c r="CQP98" s="402"/>
      <c r="CQQ98" s="402"/>
      <c r="CQR98" s="402"/>
      <c r="CQS98" s="402"/>
      <c r="CQT98" s="402"/>
      <c r="CQU98" s="402"/>
      <c r="CQV98" s="402"/>
      <c r="CQW98" s="402"/>
      <c r="CQX98" s="402"/>
      <c r="CQY98" s="402"/>
      <c r="CQZ98" s="402"/>
      <c r="CRA98" s="402"/>
      <c r="CRB98" s="402"/>
      <c r="CRC98" s="402"/>
      <c r="CRD98" s="402"/>
      <c r="CRE98" s="402"/>
      <c r="CRF98" s="402"/>
      <c r="CRG98" s="402"/>
      <c r="CRH98" s="402"/>
      <c r="CRI98" s="402"/>
      <c r="CRJ98" s="402"/>
      <c r="CRK98" s="402"/>
      <c r="CRL98" s="402"/>
      <c r="CRM98" s="402"/>
      <c r="CRN98" s="402"/>
      <c r="CRO98" s="402"/>
      <c r="CRP98" s="402"/>
      <c r="CRQ98" s="402"/>
      <c r="CRR98" s="402"/>
      <c r="CRS98" s="402"/>
      <c r="CRT98" s="402"/>
      <c r="CRU98" s="402"/>
      <c r="CRV98" s="402"/>
      <c r="CRW98" s="402"/>
      <c r="CRX98" s="402"/>
      <c r="CRY98" s="402"/>
      <c r="CRZ98" s="402"/>
      <c r="CSA98" s="402"/>
      <c r="CSB98" s="402"/>
      <c r="CSC98" s="402"/>
      <c r="CSD98" s="402"/>
      <c r="CSE98" s="402"/>
      <c r="CSF98" s="402"/>
      <c r="CSG98" s="402"/>
      <c r="CSH98" s="402"/>
      <c r="CSI98" s="402"/>
      <c r="CSJ98" s="402"/>
      <c r="CSK98" s="402"/>
      <c r="CSL98" s="402"/>
      <c r="CSM98" s="402"/>
      <c r="CSN98" s="402"/>
      <c r="CSO98" s="402"/>
      <c r="CSP98" s="402"/>
      <c r="CSQ98" s="402"/>
      <c r="CSR98" s="402"/>
      <c r="CSS98" s="402"/>
      <c r="CST98" s="402"/>
      <c r="CSU98" s="402"/>
      <c r="CSV98" s="402"/>
      <c r="CSW98" s="402"/>
      <c r="CSX98" s="402"/>
      <c r="CSY98" s="402"/>
      <c r="CSZ98" s="402"/>
      <c r="CTA98" s="402"/>
      <c r="CTB98" s="402"/>
      <c r="CTC98" s="402"/>
      <c r="CTD98" s="402"/>
      <c r="CTE98" s="402"/>
      <c r="CTF98" s="402"/>
      <c r="CTG98" s="402"/>
      <c r="CTH98" s="402"/>
      <c r="CTI98" s="402"/>
      <c r="CTJ98" s="402"/>
      <c r="CTK98" s="402"/>
      <c r="CTL98" s="402"/>
      <c r="CTM98" s="402"/>
      <c r="CTN98" s="402"/>
      <c r="CTO98" s="402"/>
      <c r="CTP98" s="402"/>
      <c r="CTQ98" s="402"/>
      <c r="CTR98" s="402"/>
      <c r="CTS98" s="402"/>
      <c r="CTT98" s="402"/>
      <c r="CTU98" s="402"/>
      <c r="CTV98" s="402"/>
      <c r="CTW98" s="402"/>
      <c r="CTX98" s="402"/>
      <c r="CTY98" s="402"/>
      <c r="CTZ98" s="402"/>
      <c r="CUA98" s="402"/>
      <c r="CUB98" s="402"/>
      <c r="CUC98" s="402"/>
      <c r="CUD98" s="402"/>
      <c r="CUE98" s="402"/>
      <c r="CUF98" s="402"/>
      <c r="CUG98" s="402"/>
      <c r="CUH98" s="402"/>
      <c r="CUI98" s="402"/>
      <c r="CUJ98" s="402"/>
      <c r="CUK98" s="402"/>
      <c r="CUL98" s="402"/>
      <c r="CUM98" s="402"/>
      <c r="CUN98" s="402"/>
      <c r="CUO98" s="402"/>
      <c r="CUP98" s="402"/>
      <c r="CUQ98" s="402"/>
      <c r="CUR98" s="402"/>
      <c r="CUS98" s="402"/>
      <c r="CUT98" s="402"/>
      <c r="CUU98" s="402"/>
      <c r="CUV98" s="402"/>
      <c r="CUW98" s="402"/>
      <c r="CUX98" s="402"/>
      <c r="CUY98" s="402"/>
      <c r="CUZ98" s="402"/>
      <c r="CVA98" s="402"/>
      <c r="CVB98" s="402"/>
      <c r="CVC98" s="402"/>
      <c r="CVD98" s="402"/>
      <c r="CVE98" s="402"/>
      <c r="CVF98" s="402"/>
      <c r="CVG98" s="402"/>
      <c r="CVH98" s="402"/>
      <c r="CVI98" s="402"/>
      <c r="CVJ98" s="402"/>
      <c r="CVK98" s="402"/>
      <c r="CVL98" s="402"/>
      <c r="CVM98" s="402"/>
      <c r="CVN98" s="402"/>
      <c r="CVO98" s="402"/>
      <c r="CVP98" s="402"/>
      <c r="CVQ98" s="402"/>
      <c r="CVR98" s="402"/>
      <c r="CVS98" s="402"/>
      <c r="CVT98" s="402"/>
      <c r="CVU98" s="402"/>
      <c r="CVV98" s="402"/>
      <c r="CVW98" s="402"/>
      <c r="CVX98" s="402"/>
      <c r="CVY98" s="402"/>
      <c r="CVZ98" s="402"/>
      <c r="CWA98" s="402"/>
      <c r="CWB98" s="402"/>
      <c r="CWC98" s="402"/>
      <c r="CWD98" s="402"/>
      <c r="CWE98" s="402"/>
      <c r="CWF98" s="402"/>
      <c r="CWG98" s="402"/>
      <c r="CWH98" s="402"/>
      <c r="CWI98" s="402"/>
      <c r="CWJ98" s="402"/>
      <c r="CWK98" s="402"/>
      <c r="CWL98" s="402"/>
      <c r="CWM98" s="402"/>
      <c r="CWN98" s="402"/>
      <c r="CWO98" s="402"/>
      <c r="CWP98" s="402"/>
      <c r="CWQ98" s="402"/>
      <c r="CWR98" s="402"/>
      <c r="CWS98" s="402"/>
      <c r="CWT98" s="402"/>
      <c r="CWU98" s="402"/>
      <c r="CWV98" s="402"/>
      <c r="CWW98" s="402"/>
      <c r="CWX98" s="402"/>
      <c r="CWY98" s="402"/>
      <c r="CWZ98" s="402"/>
      <c r="CXA98" s="402"/>
      <c r="CXB98" s="402"/>
      <c r="CXC98" s="402"/>
      <c r="CXD98" s="402"/>
      <c r="CXE98" s="402"/>
      <c r="CXF98" s="402"/>
      <c r="CXG98" s="402"/>
      <c r="CXH98" s="402"/>
      <c r="CXI98" s="402"/>
      <c r="CXJ98" s="402"/>
      <c r="CXK98" s="402"/>
      <c r="CXL98" s="402"/>
      <c r="CXM98" s="402"/>
      <c r="CXN98" s="402"/>
      <c r="CXO98" s="402"/>
      <c r="CXP98" s="402"/>
      <c r="CXQ98" s="402"/>
      <c r="CXR98" s="402"/>
      <c r="CXS98" s="402"/>
      <c r="CXT98" s="402"/>
      <c r="CXU98" s="402"/>
      <c r="CXV98" s="402"/>
      <c r="CXW98" s="402"/>
      <c r="CXX98" s="402"/>
      <c r="CXY98" s="402"/>
      <c r="CXZ98" s="402"/>
      <c r="CYA98" s="402"/>
      <c r="CYB98" s="402"/>
      <c r="CYC98" s="402"/>
      <c r="CYD98" s="402"/>
      <c r="CYE98" s="402"/>
      <c r="CYF98" s="402"/>
      <c r="CYG98" s="402"/>
      <c r="CYH98" s="402"/>
      <c r="CYI98" s="402"/>
      <c r="CYJ98" s="402"/>
      <c r="CYK98" s="402"/>
      <c r="CYL98" s="402"/>
      <c r="CYM98" s="402"/>
      <c r="CYN98" s="402"/>
      <c r="CYO98" s="402"/>
      <c r="CYP98" s="402"/>
      <c r="CYQ98" s="402"/>
      <c r="CYR98" s="402"/>
      <c r="CYS98" s="402"/>
      <c r="CYT98" s="402"/>
      <c r="CYU98" s="402"/>
      <c r="CYV98" s="402"/>
      <c r="CYW98" s="402"/>
      <c r="CYX98" s="402"/>
      <c r="CYY98" s="402"/>
      <c r="CYZ98" s="402"/>
      <c r="CZA98" s="402"/>
      <c r="CZB98" s="402"/>
      <c r="CZC98" s="402"/>
      <c r="CZD98" s="402"/>
      <c r="CZE98" s="402"/>
      <c r="CZF98" s="402"/>
      <c r="CZG98" s="402"/>
      <c r="CZH98" s="402"/>
      <c r="CZI98" s="402"/>
      <c r="CZJ98" s="402"/>
      <c r="CZK98" s="402"/>
      <c r="CZL98" s="402"/>
      <c r="CZM98" s="402"/>
      <c r="CZN98" s="402"/>
      <c r="CZO98" s="402"/>
      <c r="CZP98" s="402"/>
      <c r="CZQ98" s="402"/>
      <c r="CZR98" s="402"/>
      <c r="CZS98" s="402"/>
      <c r="CZT98" s="402"/>
      <c r="CZU98" s="402"/>
      <c r="CZV98" s="402"/>
      <c r="CZW98" s="402"/>
      <c r="CZX98" s="402"/>
      <c r="CZY98" s="402"/>
      <c r="CZZ98" s="402"/>
      <c r="DAA98" s="402"/>
      <c r="DAB98" s="402"/>
      <c r="DAC98" s="402"/>
      <c r="DAD98" s="402"/>
      <c r="DAE98" s="402"/>
      <c r="DAF98" s="402"/>
      <c r="DAG98" s="402"/>
      <c r="DAH98" s="402"/>
      <c r="DAI98" s="402"/>
      <c r="DAJ98" s="402"/>
      <c r="DAK98" s="402"/>
      <c r="DAL98" s="402"/>
      <c r="DAM98" s="402"/>
      <c r="DAN98" s="402"/>
      <c r="DAO98" s="402"/>
      <c r="DAP98" s="402"/>
      <c r="DAQ98" s="402"/>
      <c r="DAR98" s="402"/>
      <c r="DAS98" s="402"/>
      <c r="DAT98" s="402"/>
      <c r="DAU98" s="402"/>
      <c r="DAV98" s="402"/>
      <c r="DAW98" s="402"/>
      <c r="DAX98" s="402"/>
      <c r="DAY98" s="402"/>
      <c r="DAZ98" s="402"/>
      <c r="DBA98" s="402"/>
      <c r="DBB98" s="402"/>
      <c r="DBC98" s="402"/>
      <c r="DBD98" s="402"/>
      <c r="DBE98" s="402"/>
      <c r="DBF98" s="402"/>
      <c r="DBG98" s="402"/>
      <c r="DBH98" s="402"/>
      <c r="DBI98" s="402"/>
      <c r="DBJ98" s="402"/>
      <c r="DBK98" s="402"/>
      <c r="DBL98" s="402"/>
      <c r="DBM98" s="402"/>
      <c r="DBN98" s="402"/>
      <c r="DBO98" s="402"/>
      <c r="DBP98" s="402"/>
      <c r="DBQ98" s="402"/>
      <c r="DBR98" s="402"/>
      <c r="DBS98" s="402"/>
      <c r="DBT98" s="402"/>
      <c r="DBU98" s="402"/>
      <c r="DBV98" s="402"/>
      <c r="DBW98" s="402"/>
      <c r="DBX98" s="402"/>
      <c r="DBY98" s="402"/>
      <c r="DBZ98" s="402"/>
      <c r="DCA98" s="402"/>
      <c r="DCB98" s="402"/>
      <c r="DCC98" s="402"/>
      <c r="DCD98" s="402"/>
      <c r="DCE98" s="402"/>
      <c r="DCF98" s="402"/>
      <c r="DCG98" s="402"/>
      <c r="DCH98" s="402"/>
      <c r="DCI98" s="402"/>
      <c r="DCJ98" s="402"/>
      <c r="DCK98" s="402"/>
      <c r="DCL98" s="402"/>
      <c r="DCM98" s="402"/>
      <c r="DCN98" s="402"/>
      <c r="DCO98" s="402"/>
      <c r="DCP98" s="402"/>
      <c r="DCQ98" s="402"/>
      <c r="DCR98" s="402"/>
      <c r="DCS98" s="402"/>
      <c r="DCT98" s="402"/>
      <c r="DCU98" s="402"/>
      <c r="DCV98" s="402"/>
      <c r="DCW98" s="402"/>
      <c r="DCX98" s="402"/>
      <c r="DCY98" s="402"/>
      <c r="DCZ98" s="402"/>
      <c r="DDA98" s="402"/>
      <c r="DDB98" s="402"/>
      <c r="DDC98" s="402"/>
      <c r="DDD98" s="402"/>
      <c r="DDE98" s="402"/>
      <c r="DDF98" s="402"/>
      <c r="DDG98" s="402"/>
      <c r="DDH98" s="402"/>
      <c r="DDI98" s="402"/>
      <c r="DDJ98" s="402"/>
      <c r="DDK98" s="402"/>
      <c r="DDL98" s="402"/>
      <c r="DDM98" s="402"/>
      <c r="DDN98" s="402"/>
      <c r="DDO98" s="402"/>
      <c r="DDP98" s="402"/>
      <c r="DDQ98" s="402"/>
      <c r="DDR98" s="402"/>
      <c r="DDS98" s="402"/>
      <c r="DDT98" s="402"/>
      <c r="DDU98" s="402"/>
      <c r="DDV98" s="402"/>
      <c r="DDW98" s="402"/>
      <c r="DDX98" s="402"/>
      <c r="DDY98" s="402"/>
      <c r="DDZ98" s="402"/>
      <c r="DEA98" s="402"/>
      <c r="DEB98" s="402"/>
      <c r="DEC98" s="402"/>
      <c r="DED98" s="402"/>
      <c r="DEE98" s="402"/>
      <c r="DEF98" s="402"/>
      <c r="DEG98" s="402"/>
      <c r="DEH98" s="402"/>
      <c r="DEI98" s="402"/>
      <c r="DEJ98" s="402"/>
      <c r="DEK98" s="402"/>
      <c r="DEL98" s="402"/>
      <c r="DEM98" s="402"/>
      <c r="DEN98" s="402"/>
      <c r="DEO98" s="402"/>
      <c r="DEP98" s="402"/>
      <c r="DEQ98" s="402"/>
      <c r="DER98" s="402"/>
      <c r="DES98" s="402"/>
      <c r="DET98" s="402"/>
      <c r="DEU98" s="402"/>
      <c r="DEV98" s="402"/>
      <c r="DEW98" s="402"/>
      <c r="DEX98" s="402"/>
      <c r="DEY98" s="402"/>
      <c r="DEZ98" s="402"/>
      <c r="DFA98" s="402"/>
      <c r="DFB98" s="402"/>
      <c r="DFC98" s="402"/>
      <c r="DFD98" s="402"/>
      <c r="DFE98" s="402"/>
      <c r="DFF98" s="402"/>
      <c r="DFG98" s="402"/>
      <c r="DFH98" s="402"/>
      <c r="DFI98" s="402"/>
      <c r="DFJ98" s="402"/>
      <c r="DFK98" s="402"/>
      <c r="DFL98" s="402"/>
      <c r="DFM98" s="402"/>
      <c r="DFN98" s="402"/>
      <c r="DFO98" s="402"/>
      <c r="DFP98" s="402"/>
      <c r="DFQ98" s="402"/>
      <c r="DFR98" s="402"/>
      <c r="DFS98" s="402"/>
      <c r="DFT98" s="402"/>
      <c r="DFU98" s="402"/>
      <c r="DFV98" s="402"/>
      <c r="DFW98" s="402"/>
      <c r="DFX98" s="402"/>
      <c r="DFY98" s="402"/>
      <c r="DFZ98" s="402"/>
      <c r="DGA98" s="402"/>
      <c r="DGB98" s="402"/>
      <c r="DGC98" s="402"/>
      <c r="DGD98" s="402"/>
      <c r="DGE98" s="402"/>
      <c r="DGF98" s="402"/>
      <c r="DGG98" s="402"/>
      <c r="DGH98" s="402"/>
      <c r="DGI98" s="402"/>
      <c r="DGJ98" s="402"/>
      <c r="DGK98" s="402"/>
      <c r="DGL98" s="402"/>
      <c r="DGM98" s="402"/>
      <c r="DGN98" s="402"/>
      <c r="DGO98" s="402"/>
      <c r="DGP98" s="402"/>
      <c r="DGQ98" s="402"/>
      <c r="DGR98" s="402"/>
      <c r="DGS98" s="402"/>
      <c r="DGT98" s="402"/>
      <c r="DGU98" s="402"/>
      <c r="DGV98" s="402"/>
      <c r="DGW98" s="402"/>
      <c r="DGX98" s="402"/>
      <c r="DGY98" s="402"/>
      <c r="DGZ98" s="402"/>
      <c r="DHA98" s="402"/>
      <c r="DHB98" s="402"/>
      <c r="DHC98" s="402"/>
      <c r="DHD98" s="402"/>
      <c r="DHE98" s="402"/>
      <c r="DHF98" s="402"/>
      <c r="DHG98" s="402"/>
      <c r="DHH98" s="402"/>
      <c r="DHI98" s="402"/>
      <c r="DHJ98" s="402"/>
      <c r="DHK98" s="402"/>
      <c r="DHL98" s="402"/>
      <c r="DHM98" s="402"/>
      <c r="DHN98" s="402"/>
      <c r="DHO98" s="402"/>
      <c r="DHP98" s="402"/>
      <c r="DHQ98" s="402"/>
      <c r="DHR98" s="402"/>
      <c r="DHS98" s="402"/>
      <c r="DHT98" s="402"/>
      <c r="DHU98" s="402"/>
      <c r="DHV98" s="402"/>
      <c r="DHW98" s="402"/>
      <c r="DHX98" s="402"/>
      <c r="DHY98" s="402"/>
      <c r="DHZ98" s="402"/>
      <c r="DIA98" s="402"/>
      <c r="DIB98" s="402"/>
      <c r="DIC98" s="402"/>
      <c r="DID98" s="402"/>
      <c r="DIE98" s="402"/>
      <c r="DIF98" s="402"/>
      <c r="DIG98" s="402"/>
      <c r="DIH98" s="402"/>
      <c r="DII98" s="402"/>
      <c r="DIJ98" s="402"/>
      <c r="DIK98" s="402"/>
      <c r="DIL98" s="402"/>
      <c r="DIM98" s="402"/>
      <c r="DIN98" s="402"/>
      <c r="DIO98" s="402"/>
      <c r="DIP98" s="402"/>
      <c r="DIQ98" s="402"/>
      <c r="DIR98" s="402"/>
      <c r="DIS98" s="402"/>
      <c r="DIT98" s="402"/>
      <c r="DIU98" s="402"/>
      <c r="DIV98" s="402"/>
      <c r="DIW98" s="402"/>
      <c r="DIX98" s="402"/>
      <c r="DIY98" s="402"/>
      <c r="DIZ98" s="402"/>
      <c r="DJA98" s="402"/>
      <c r="DJB98" s="402"/>
      <c r="DJC98" s="402"/>
      <c r="DJD98" s="402"/>
      <c r="DJE98" s="402"/>
      <c r="DJF98" s="402"/>
      <c r="DJG98" s="402"/>
      <c r="DJH98" s="402"/>
      <c r="DJI98" s="402"/>
      <c r="DJJ98" s="402"/>
      <c r="DJK98" s="402"/>
      <c r="DJL98" s="402"/>
      <c r="DJM98" s="402"/>
      <c r="DJN98" s="402"/>
      <c r="DJO98" s="402"/>
      <c r="DJP98" s="402"/>
      <c r="DJQ98" s="402"/>
      <c r="DJR98" s="402"/>
      <c r="DJS98" s="402"/>
      <c r="DJT98" s="402"/>
      <c r="DJU98" s="402"/>
      <c r="DJV98" s="402"/>
      <c r="DJW98" s="402"/>
      <c r="DJX98" s="402"/>
      <c r="DJY98" s="402"/>
      <c r="DJZ98" s="402"/>
      <c r="DKA98" s="402"/>
      <c r="DKB98" s="402"/>
      <c r="DKC98" s="402"/>
      <c r="DKD98" s="402"/>
      <c r="DKE98" s="402"/>
      <c r="DKF98" s="402"/>
      <c r="DKG98" s="402"/>
      <c r="DKH98" s="402"/>
      <c r="DKI98" s="402"/>
      <c r="DKJ98" s="402"/>
      <c r="DKK98" s="402"/>
      <c r="DKL98" s="402"/>
      <c r="DKM98" s="402"/>
      <c r="DKN98" s="402"/>
      <c r="DKO98" s="402"/>
      <c r="DKP98" s="402"/>
      <c r="DKQ98" s="402"/>
      <c r="DKR98" s="402"/>
      <c r="DKS98" s="402"/>
      <c r="DKT98" s="402"/>
      <c r="DKU98" s="402"/>
      <c r="DKV98" s="402"/>
      <c r="DKW98" s="402"/>
      <c r="DKX98" s="402"/>
      <c r="DKY98" s="402"/>
      <c r="DKZ98" s="402"/>
      <c r="DLA98" s="402"/>
      <c r="DLB98" s="402"/>
      <c r="DLC98" s="402"/>
      <c r="DLD98" s="402"/>
      <c r="DLE98" s="402"/>
      <c r="DLF98" s="402"/>
      <c r="DLG98" s="402"/>
      <c r="DLH98" s="402"/>
      <c r="DLI98" s="402"/>
      <c r="DLJ98" s="402"/>
      <c r="DLK98" s="402"/>
      <c r="DLL98" s="402"/>
      <c r="DLM98" s="402"/>
      <c r="DLN98" s="402"/>
      <c r="DLO98" s="402"/>
      <c r="DLP98" s="402"/>
      <c r="DLQ98" s="402"/>
      <c r="DLR98" s="402"/>
      <c r="DLS98" s="402"/>
      <c r="DLT98" s="402"/>
      <c r="DLU98" s="402"/>
      <c r="DLV98" s="402"/>
      <c r="DLW98" s="402"/>
      <c r="DLX98" s="402"/>
      <c r="DLY98" s="402"/>
      <c r="DLZ98" s="402"/>
      <c r="DMA98" s="402"/>
      <c r="DMB98" s="402"/>
      <c r="DMC98" s="402"/>
      <c r="DMD98" s="402"/>
      <c r="DME98" s="402"/>
      <c r="DMF98" s="402"/>
      <c r="DMG98" s="402"/>
      <c r="DMH98" s="402"/>
      <c r="DMI98" s="402"/>
      <c r="DMJ98" s="402"/>
      <c r="DMK98" s="402"/>
      <c r="DML98" s="402"/>
      <c r="DMM98" s="402"/>
      <c r="DMN98" s="402"/>
      <c r="DMO98" s="402"/>
      <c r="DMP98" s="402"/>
      <c r="DMQ98" s="402"/>
      <c r="DMR98" s="402"/>
      <c r="DMS98" s="402"/>
      <c r="DMT98" s="402"/>
      <c r="DMU98" s="402"/>
      <c r="DMV98" s="402"/>
      <c r="DMW98" s="402"/>
      <c r="DMX98" s="402"/>
      <c r="DMY98" s="402"/>
      <c r="DMZ98" s="402"/>
      <c r="DNA98" s="402"/>
      <c r="DNB98" s="402"/>
      <c r="DNC98" s="402"/>
      <c r="DND98" s="402"/>
      <c r="DNE98" s="402"/>
      <c r="DNF98" s="402"/>
      <c r="DNG98" s="402"/>
      <c r="DNH98" s="402"/>
      <c r="DNI98" s="402"/>
      <c r="DNJ98" s="402"/>
      <c r="DNK98" s="402"/>
      <c r="DNL98" s="402"/>
      <c r="DNM98" s="402"/>
      <c r="DNN98" s="402"/>
      <c r="DNO98" s="402"/>
      <c r="DNP98" s="402"/>
      <c r="DNQ98" s="402"/>
      <c r="DNR98" s="402"/>
      <c r="DNS98" s="402"/>
      <c r="DNT98" s="402"/>
      <c r="DNU98" s="402"/>
      <c r="DNV98" s="402"/>
      <c r="DNW98" s="402"/>
      <c r="DNX98" s="402"/>
      <c r="DNY98" s="402"/>
      <c r="DNZ98" s="402"/>
      <c r="DOA98" s="402"/>
      <c r="DOB98" s="402"/>
      <c r="DOC98" s="402"/>
      <c r="DOD98" s="402"/>
      <c r="DOE98" s="402"/>
      <c r="DOF98" s="402"/>
      <c r="DOG98" s="402"/>
      <c r="DOH98" s="402"/>
      <c r="DOI98" s="402"/>
      <c r="DOJ98" s="402"/>
      <c r="DOK98" s="402"/>
      <c r="DOL98" s="402"/>
      <c r="DOM98" s="402"/>
      <c r="DON98" s="402"/>
      <c r="DOO98" s="402"/>
      <c r="DOP98" s="402"/>
      <c r="DOQ98" s="402"/>
      <c r="DOR98" s="402"/>
      <c r="DOS98" s="402"/>
      <c r="DOT98" s="402"/>
      <c r="DOU98" s="402"/>
      <c r="DOV98" s="402"/>
      <c r="DOW98" s="402"/>
      <c r="DOX98" s="402"/>
      <c r="DOY98" s="402"/>
      <c r="DOZ98" s="402"/>
      <c r="DPA98" s="402"/>
      <c r="DPB98" s="402"/>
      <c r="DPC98" s="402"/>
      <c r="DPD98" s="402"/>
      <c r="DPE98" s="402"/>
      <c r="DPF98" s="402"/>
      <c r="DPG98" s="402"/>
      <c r="DPH98" s="402"/>
      <c r="DPI98" s="402"/>
      <c r="DPJ98" s="402"/>
      <c r="DPK98" s="402"/>
      <c r="DPL98" s="402"/>
      <c r="DPM98" s="402"/>
      <c r="DPN98" s="402"/>
      <c r="DPO98" s="402"/>
      <c r="DPP98" s="402"/>
      <c r="DPQ98" s="402"/>
      <c r="DPR98" s="402"/>
      <c r="DPS98" s="402"/>
      <c r="DPT98" s="402"/>
      <c r="DPU98" s="402"/>
      <c r="DPV98" s="402"/>
      <c r="DPW98" s="402"/>
      <c r="DPX98" s="402"/>
      <c r="DPY98" s="402"/>
      <c r="DPZ98" s="402"/>
      <c r="DQA98" s="402"/>
      <c r="DQB98" s="402"/>
      <c r="DQC98" s="402"/>
      <c r="DQD98" s="402"/>
      <c r="DQE98" s="402"/>
      <c r="DQF98" s="402"/>
      <c r="DQG98" s="402"/>
      <c r="DQH98" s="402"/>
      <c r="DQI98" s="402"/>
      <c r="DQJ98" s="402"/>
      <c r="DQK98" s="402"/>
      <c r="DQL98" s="402"/>
      <c r="DQM98" s="402"/>
      <c r="DQN98" s="402"/>
      <c r="DQO98" s="402"/>
      <c r="DQP98" s="402"/>
      <c r="DQQ98" s="402"/>
      <c r="DQR98" s="402"/>
      <c r="DQS98" s="402"/>
      <c r="DQT98" s="402"/>
      <c r="DQU98" s="402"/>
      <c r="DQV98" s="402"/>
      <c r="DQW98" s="402"/>
      <c r="DQX98" s="402"/>
      <c r="DQY98" s="402"/>
      <c r="DQZ98" s="402"/>
      <c r="DRA98" s="402"/>
      <c r="DRB98" s="402"/>
      <c r="DRC98" s="402"/>
      <c r="DRD98" s="402"/>
      <c r="DRE98" s="402"/>
      <c r="DRF98" s="402"/>
      <c r="DRG98" s="402"/>
      <c r="DRH98" s="402"/>
      <c r="DRI98" s="402"/>
      <c r="DRJ98" s="402"/>
      <c r="DRK98" s="402"/>
      <c r="DRL98" s="402"/>
      <c r="DRM98" s="402"/>
      <c r="DRN98" s="402"/>
      <c r="DRO98" s="402"/>
      <c r="DRP98" s="402"/>
      <c r="DRQ98" s="402"/>
      <c r="DRR98" s="402"/>
      <c r="DRS98" s="402"/>
      <c r="DRT98" s="402"/>
      <c r="DRU98" s="402"/>
      <c r="DRV98" s="402"/>
      <c r="DRW98" s="402"/>
      <c r="DRX98" s="402"/>
      <c r="DRY98" s="402"/>
      <c r="DRZ98" s="402"/>
      <c r="DSA98" s="402"/>
      <c r="DSB98" s="402"/>
      <c r="DSC98" s="402"/>
      <c r="DSD98" s="402"/>
      <c r="DSE98" s="402"/>
      <c r="DSF98" s="402"/>
      <c r="DSG98" s="402"/>
      <c r="DSH98" s="402"/>
      <c r="DSI98" s="402"/>
      <c r="DSJ98" s="402"/>
      <c r="DSK98" s="402"/>
      <c r="DSL98" s="402"/>
      <c r="DSM98" s="402"/>
      <c r="DSN98" s="402"/>
      <c r="DSO98" s="402"/>
      <c r="DSP98" s="402"/>
      <c r="DSQ98" s="402"/>
      <c r="DSR98" s="402"/>
      <c r="DSS98" s="402"/>
      <c r="DST98" s="402"/>
      <c r="DSU98" s="402"/>
      <c r="DSV98" s="402"/>
      <c r="DSW98" s="402"/>
      <c r="DSX98" s="402"/>
      <c r="DSY98" s="402"/>
      <c r="DSZ98" s="402"/>
      <c r="DTA98" s="402"/>
      <c r="DTB98" s="402"/>
      <c r="DTC98" s="402"/>
      <c r="DTD98" s="402"/>
      <c r="DTE98" s="402"/>
      <c r="DTF98" s="402"/>
      <c r="DTG98" s="402"/>
      <c r="DTH98" s="402"/>
      <c r="DTI98" s="402"/>
      <c r="DTJ98" s="402"/>
      <c r="DTK98" s="402"/>
      <c r="DTL98" s="402"/>
      <c r="DTM98" s="402"/>
      <c r="DTN98" s="402"/>
      <c r="DTO98" s="402"/>
      <c r="DTP98" s="402"/>
      <c r="DTQ98" s="402"/>
      <c r="DTR98" s="402"/>
      <c r="DTS98" s="402"/>
      <c r="DTT98" s="402"/>
      <c r="DTU98" s="402"/>
      <c r="DTV98" s="402"/>
      <c r="DTW98" s="402"/>
      <c r="DTX98" s="402"/>
      <c r="DTY98" s="402"/>
      <c r="DTZ98" s="402"/>
      <c r="DUA98" s="402"/>
      <c r="DUB98" s="402"/>
      <c r="DUC98" s="402"/>
      <c r="DUD98" s="402"/>
      <c r="DUE98" s="402"/>
      <c r="DUF98" s="402"/>
      <c r="DUG98" s="402"/>
      <c r="DUH98" s="402"/>
      <c r="DUI98" s="402"/>
      <c r="DUJ98" s="402"/>
      <c r="DUK98" s="402"/>
      <c r="DUL98" s="402"/>
      <c r="DUM98" s="402"/>
      <c r="DUN98" s="402"/>
      <c r="DUO98" s="402"/>
      <c r="DUP98" s="402"/>
      <c r="DUQ98" s="402"/>
      <c r="DUR98" s="402"/>
      <c r="DUS98" s="402"/>
      <c r="DUT98" s="402"/>
      <c r="DUU98" s="402"/>
      <c r="DUV98" s="402"/>
      <c r="DUW98" s="402"/>
      <c r="DUX98" s="402"/>
      <c r="DUY98" s="402"/>
      <c r="DUZ98" s="402"/>
      <c r="DVA98" s="402"/>
      <c r="DVB98" s="402"/>
      <c r="DVC98" s="402"/>
      <c r="DVD98" s="402"/>
      <c r="DVE98" s="402"/>
      <c r="DVF98" s="402"/>
      <c r="DVG98" s="402"/>
      <c r="DVH98" s="402"/>
      <c r="DVI98" s="402"/>
      <c r="DVJ98" s="402"/>
      <c r="DVK98" s="402"/>
      <c r="DVL98" s="402"/>
      <c r="DVM98" s="402"/>
      <c r="DVN98" s="402"/>
      <c r="DVO98" s="402"/>
      <c r="DVP98" s="402"/>
      <c r="DVQ98" s="402"/>
      <c r="DVR98" s="402"/>
      <c r="DVS98" s="402"/>
      <c r="DVT98" s="402"/>
      <c r="DVU98" s="402"/>
      <c r="DVV98" s="402"/>
      <c r="DVW98" s="402"/>
      <c r="DVX98" s="402"/>
      <c r="DVY98" s="402"/>
      <c r="DVZ98" s="402"/>
      <c r="DWA98" s="402"/>
      <c r="DWB98" s="402"/>
      <c r="DWC98" s="402"/>
      <c r="DWD98" s="402"/>
      <c r="DWE98" s="402"/>
      <c r="DWF98" s="402"/>
      <c r="DWG98" s="402"/>
      <c r="DWH98" s="402"/>
      <c r="DWI98" s="402"/>
      <c r="DWJ98" s="402"/>
      <c r="DWK98" s="402"/>
      <c r="DWL98" s="402"/>
      <c r="DWM98" s="402"/>
      <c r="DWN98" s="402"/>
      <c r="DWO98" s="402"/>
      <c r="DWP98" s="402"/>
      <c r="DWQ98" s="402"/>
      <c r="DWR98" s="402"/>
      <c r="DWS98" s="402"/>
      <c r="DWT98" s="402"/>
      <c r="DWU98" s="402"/>
      <c r="DWV98" s="402"/>
      <c r="DWW98" s="402"/>
      <c r="DWX98" s="402"/>
      <c r="DWY98" s="402"/>
      <c r="DWZ98" s="402"/>
      <c r="DXA98" s="402"/>
      <c r="DXB98" s="402"/>
      <c r="DXC98" s="402"/>
      <c r="DXD98" s="402"/>
      <c r="DXE98" s="402"/>
      <c r="DXF98" s="402"/>
      <c r="DXG98" s="402"/>
      <c r="DXH98" s="402"/>
      <c r="DXI98" s="402"/>
      <c r="DXJ98" s="402"/>
      <c r="DXK98" s="402"/>
      <c r="DXL98" s="402"/>
      <c r="DXM98" s="402"/>
      <c r="DXN98" s="402"/>
      <c r="DXO98" s="402"/>
      <c r="DXP98" s="402"/>
      <c r="DXQ98" s="402"/>
      <c r="DXR98" s="402"/>
      <c r="DXS98" s="402"/>
      <c r="DXT98" s="402"/>
      <c r="DXU98" s="402"/>
      <c r="DXV98" s="402"/>
      <c r="DXW98" s="402"/>
      <c r="DXX98" s="402"/>
      <c r="DXY98" s="402"/>
      <c r="DXZ98" s="402"/>
      <c r="DYA98" s="402"/>
      <c r="DYB98" s="402"/>
      <c r="DYC98" s="402"/>
      <c r="DYD98" s="402"/>
      <c r="DYE98" s="402"/>
      <c r="DYF98" s="402"/>
      <c r="DYG98" s="402"/>
      <c r="DYH98" s="402"/>
      <c r="DYI98" s="402"/>
      <c r="DYJ98" s="402"/>
      <c r="DYK98" s="402"/>
      <c r="DYL98" s="402"/>
      <c r="DYM98" s="402"/>
      <c r="DYN98" s="402"/>
      <c r="DYO98" s="402"/>
      <c r="DYP98" s="402"/>
      <c r="DYQ98" s="402"/>
      <c r="DYR98" s="402"/>
      <c r="DYS98" s="402"/>
      <c r="DYT98" s="402"/>
      <c r="DYU98" s="402"/>
      <c r="DYV98" s="402"/>
      <c r="DYW98" s="402"/>
      <c r="DYX98" s="402"/>
      <c r="DYY98" s="402"/>
      <c r="DYZ98" s="402"/>
      <c r="DZA98" s="402"/>
      <c r="DZB98" s="402"/>
      <c r="DZC98" s="402"/>
      <c r="DZD98" s="402"/>
      <c r="DZE98" s="402"/>
      <c r="DZF98" s="402"/>
      <c r="DZG98" s="402"/>
      <c r="DZH98" s="402"/>
      <c r="DZI98" s="402"/>
      <c r="DZJ98" s="402"/>
      <c r="DZK98" s="402"/>
      <c r="DZL98" s="402"/>
      <c r="DZM98" s="402"/>
      <c r="DZN98" s="402"/>
      <c r="DZO98" s="402"/>
      <c r="DZP98" s="402"/>
      <c r="DZQ98" s="402"/>
      <c r="DZR98" s="402"/>
      <c r="DZS98" s="402"/>
      <c r="DZT98" s="402"/>
      <c r="DZU98" s="402"/>
      <c r="DZV98" s="402"/>
      <c r="DZW98" s="402"/>
      <c r="DZX98" s="402"/>
      <c r="DZY98" s="402"/>
      <c r="DZZ98" s="402"/>
      <c r="EAA98" s="402"/>
      <c r="EAB98" s="402"/>
      <c r="EAC98" s="402"/>
      <c r="EAD98" s="402"/>
      <c r="EAE98" s="402"/>
      <c r="EAF98" s="402"/>
      <c r="EAG98" s="402"/>
      <c r="EAH98" s="402"/>
      <c r="EAI98" s="402"/>
      <c r="EAJ98" s="402"/>
      <c r="EAK98" s="402"/>
      <c r="EAL98" s="402"/>
      <c r="EAM98" s="402"/>
      <c r="EAN98" s="402"/>
      <c r="EAO98" s="402"/>
      <c r="EAP98" s="402"/>
      <c r="EAQ98" s="402"/>
      <c r="EAR98" s="402"/>
      <c r="EAS98" s="402"/>
      <c r="EAT98" s="402"/>
      <c r="EAU98" s="402"/>
      <c r="EAV98" s="402"/>
      <c r="EAW98" s="402"/>
      <c r="EAX98" s="402"/>
      <c r="EAY98" s="402"/>
      <c r="EAZ98" s="402"/>
      <c r="EBA98" s="402"/>
      <c r="EBB98" s="402"/>
      <c r="EBC98" s="402"/>
      <c r="EBD98" s="402"/>
      <c r="EBE98" s="402"/>
      <c r="EBF98" s="402"/>
      <c r="EBG98" s="402"/>
      <c r="EBH98" s="402"/>
      <c r="EBI98" s="402"/>
      <c r="EBJ98" s="402"/>
      <c r="EBK98" s="402"/>
      <c r="EBL98" s="402"/>
      <c r="EBM98" s="402"/>
      <c r="EBN98" s="402"/>
      <c r="EBO98" s="402"/>
      <c r="EBP98" s="402"/>
      <c r="EBQ98" s="402"/>
      <c r="EBR98" s="402"/>
      <c r="EBS98" s="402"/>
      <c r="EBT98" s="402"/>
      <c r="EBU98" s="402"/>
      <c r="EBV98" s="402"/>
      <c r="EBW98" s="402"/>
      <c r="EBX98" s="402"/>
      <c r="EBY98" s="402"/>
      <c r="EBZ98" s="402"/>
      <c r="ECA98" s="402"/>
      <c r="ECB98" s="402"/>
      <c r="ECC98" s="402"/>
      <c r="ECD98" s="402"/>
      <c r="ECE98" s="402"/>
      <c r="ECF98" s="402"/>
      <c r="ECG98" s="402"/>
      <c r="ECH98" s="402"/>
      <c r="ECI98" s="402"/>
      <c r="ECJ98" s="402"/>
      <c r="ECK98" s="402"/>
      <c r="ECL98" s="402"/>
      <c r="ECM98" s="402"/>
      <c r="ECN98" s="402"/>
      <c r="ECO98" s="402"/>
      <c r="ECP98" s="402"/>
      <c r="ECQ98" s="402"/>
      <c r="ECR98" s="402"/>
      <c r="ECS98" s="402"/>
      <c r="ECT98" s="402"/>
      <c r="ECU98" s="402"/>
      <c r="ECV98" s="402"/>
      <c r="ECW98" s="402"/>
      <c r="ECX98" s="402"/>
      <c r="ECY98" s="402"/>
      <c r="ECZ98" s="402"/>
      <c r="EDA98" s="402"/>
      <c r="EDB98" s="402"/>
      <c r="EDC98" s="402"/>
      <c r="EDD98" s="402"/>
      <c r="EDE98" s="402"/>
      <c r="EDF98" s="402"/>
      <c r="EDG98" s="402"/>
      <c r="EDH98" s="402"/>
      <c r="EDI98" s="402"/>
      <c r="EDJ98" s="402"/>
      <c r="EDK98" s="402"/>
      <c r="EDL98" s="402"/>
      <c r="EDM98" s="402"/>
      <c r="EDN98" s="402"/>
      <c r="EDO98" s="402"/>
      <c r="EDP98" s="402"/>
      <c r="EDQ98" s="402"/>
      <c r="EDR98" s="402"/>
      <c r="EDS98" s="402"/>
      <c r="EDT98" s="402"/>
      <c r="EDU98" s="402"/>
      <c r="EDV98" s="402"/>
      <c r="EDW98" s="402"/>
      <c r="EDX98" s="402"/>
      <c r="EDY98" s="402"/>
      <c r="EDZ98" s="402"/>
      <c r="EEA98" s="402"/>
      <c r="EEB98" s="402"/>
      <c r="EEC98" s="402"/>
      <c r="EED98" s="402"/>
      <c r="EEE98" s="402"/>
      <c r="EEF98" s="402"/>
      <c r="EEG98" s="402"/>
      <c r="EEH98" s="402"/>
      <c r="EEI98" s="402"/>
      <c r="EEJ98" s="402"/>
      <c r="EEK98" s="402"/>
      <c r="EEL98" s="402"/>
      <c r="EEM98" s="402"/>
      <c r="EEN98" s="402"/>
      <c r="EEO98" s="402"/>
      <c r="EEP98" s="402"/>
      <c r="EEQ98" s="402"/>
      <c r="EER98" s="402"/>
      <c r="EES98" s="402"/>
      <c r="EET98" s="402"/>
      <c r="EEU98" s="402"/>
      <c r="EEV98" s="402"/>
      <c r="EEW98" s="402"/>
      <c r="EEX98" s="402"/>
      <c r="EEY98" s="402"/>
      <c r="EEZ98" s="402"/>
      <c r="EFA98" s="402"/>
      <c r="EFB98" s="402"/>
      <c r="EFC98" s="402"/>
      <c r="EFD98" s="402"/>
      <c r="EFE98" s="402"/>
      <c r="EFF98" s="402"/>
      <c r="EFG98" s="402"/>
      <c r="EFH98" s="402"/>
      <c r="EFI98" s="402"/>
      <c r="EFJ98" s="402"/>
      <c r="EFK98" s="402"/>
      <c r="EFL98" s="402"/>
      <c r="EFM98" s="402"/>
      <c r="EFN98" s="402"/>
      <c r="EFO98" s="402"/>
      <c r="EFP98" s="402"/>
      <c r="EFQ98" s="402"/>
      <c r="EFR98" s="402"/>
      <c r="EFS98" s="402"/>
      <c r="EFT98" s="402"/>
      <c r="EFU98" s="402"/>
      <c r="EFV98" s="402"/>
      <c r="EFW98" s="402"/>
      <c r="EFX98" s="402"/>
      <c r="EFY98" s="402"/>
      <c r="EFZ98" s="402"/>
      <c r="EGA98" s="402"/>
      <c r="EGB98" s="402"/>
      <c r="EGC98" s="402"/>
      <c r="EGD98" s="402"/>
      <c r="EGE98" s="402"/>
      <c r="EGF98" s="402"/>
      <c r="EGG98" s="402"/>
      <c r="EGH98" s="402"/>
      <c r="EGI98" s="402"/>
      <c r="EGJ98" s="402"/>
      <c r="EGK98" s="402"/>
      <c r="EGL98" s="402"/>
      <c r="EGM98" s="402"/>
      <c r="EGN98" s="402"/>
      <c r="EGO98" s="402"/>
      <c r="EGP98" s="402"/>
      <c r="EGQ98" s="402"/>
      <c r="EGR98" s="402"/>
      <c r="EGS98" s="402"/>
      <c r="EGT98" s="402"/>
      <c r="EGU98" s="402"/>
      <c r="EGV98" s="402"/>
      <c r="EGW98" s="402"/>
      <c r="EGX98" s="402"/>
      <c r="EGY98" s="402"/>
      <c r="EGZ98" s="402"/>
      <c r="EHA98" s="402"/>
      <c r="EHB98" s="402"/>
      <c r="EHC98" s="402"/>
      <c r="EHD98" s="402"/>
      <c r="EHE98" s="402"/>
      <c r="EHF98" s="402"/>
      <c r="EHG98" s="402"/>
      <c r="EHH98" s="402"/>
      <c r="EHI98" s="402"/>
      <c r="EHJ98" s="402"/>
      <c r="EHK98" s="402"/>
      <c r="EHL98" s="402"/>
      <c r="EHM98" s="402"/>
      <c r="EHN98" s="402"/>
      <c r="EHO98" s="402"/>
      <c r="EHP98" s="402"/>
      <c r="EHQ98" s="402"/>
      <c r="EHR98" s="402"/>
      <c r="EHS98" s="402"/>
      <c r="EHT98" s="402"/>
      <c r="EHU98" s="402"/>
      <c r="EHV98" s="402"/>
      <c r="EHW98" s="402"/>
      <c r="EHX98" s="402"/>
      <c r="EHY98" s="402"/>
      <c r="EHZ98" s="402"/>
      <c r="EIA98" s="402"/>
      <c r="EIB98" s="402"/>
      <c r="EIC98" s="402"/>
      <c r="EID98" s="402"/>
      <c r="EIE98" s="402"/>
      <c r="EIF98" s="402"/>
      <c r="EIG98" s="402"/>
      <c r="EIH98" s="402"/>
      <c r="EII98" s="402"/>
      <c r="EIJ98" s="402"/>
      <c r="EIK98" s="402"/>
      <c r="EIL98" s="402"/>
      <c r="EIM98" s="402"/>
      <c r="EIN98" s="402"/>
      <c r="EIO98" s="402"/>
      <c r="EIP98" s="402"/>
      <c r="EIQ98" s="402"/>
      <c r="EIR98" s="402"/>
      <c r="EIS98" s="402"/>
      <c r="EIT98" s="402"/>
      <c r="EIU98" s="402"/>
      <c r="EIV98" s="402"/>
      <c r="EIW98" s="402"/>
      <c r="EIX98" s="402"/>
      <c r="EIY98" s="402"/>
      <c r="EIZ98" s="402"/>
      <c r="EJA98" s="402"/>
      <c r="EJB98" s="402"/>
      <c r="EJC98" s="402"/>
      <c r="EJD98" s="402"/>
      <c r="EJE98" s="402"/>
      <c r="EJF98" s="402"/>
      <c r="EJG98" s="402"/>
      <c r="EJH98" s="402"/>
      <c r="EJI98" s="402"/>
      <c r="EJJ98" s="402"/>
      <c r="EJK98" s="402"/>
      <c r="EJL98" s="402"/>
      <c r="EJM98" s="402"/>
      <c r="EJN98" s="402"/>
      <c r="EJO98" s="402"/>
      <c r="EJP98" s="402"/>
      <c r="EJQ98" s="402"/>
      <c r="EJR98" s="402"/>
      <c r="EJS98" s="402"/>
      <c r="EJT98" s="402"/>
      <c r="EJU98" s="402"/>
      <c r="EJV98" s="402"/>
      <c r="EJW98" s="402"/>
      <c r="EJX98" s="402"/>
      <c r="EJY98" s="402"/>
      <c r="EJZ98" s="402"/>
      <c r="EKA98" s="402"/>
      <c r="EKB98" s="402"/>
      <c r="EKC98" s="402"/>
      <c r="EKD98" s="402"/>
      <c r="EKE98" s="402"/>
      <c r="EKF98" s="402"/>
      <c r="EKG98" s="402"/>
      <c r="EKH98" s="402"/>
      <c r="EKI98" s="402"/>
      <c r="EKJ98" s="402"/>
      <c r="EKK98" s="402"/>
      <c r="EKL98" s="402"/>
      <c r="EKM98" s="402"/>
      <c r="EKN98" s="402"/>
      <c r="EKO98" s="402"/>
      <c r="EKP98" s="402"/>
      <c r="EKQ98" s="402"/>
      <c r="EKR98" s="402"/>
      <c r="EKS98" s="402"/>
      <c r="EKT98" s="402"/>
      <c r="EKU98" s="402"/>
      <c r="EKV98" s="402"/>
      <c r="EKW98" s="402"/>
      <c r="EKX98" s="402"/>
      <c r="EKY98" s="402"/>
      <c r="EKZ98" s="402"/>
      <c r="ELA98" s="402"/>
      <c r="ELB98" s="402"/>
      <c r="ELC98" s="402"/>
      <c r="ELD98" s="402"/>
      <c r="ELE98" s="402"/>
      <c r="ELF98" s="402"/>
      <c r="ELG98" s="402"/>
      <c r="ELH98" s="402"/>
      <c r="ELI98" s="402"/>
      <c r="ELJ98" s="402"/>
      <c r="ELK98" s="402"/>
      <c r="ELL98" s="402"/>
      <c r="ELM98" s="402"/>
      <c r="ELN98" s="402"/>
      <c r="ELO98" s="402"/>
      <c r="ELP98" s="402"/>
      <c r="ELQ98" s="402"/>
      <c r="ELR98" s="402"/>
      <c r="ELS98" s="402"/>
      <c r="ELT98" s="402"/>
      <c r="ELU98" s="402"/>
      <c r="ELV98" s="402"/>
      <c r="ELW98" s="402"/>
      <c r="ELX98" s="402"/>
      <c r="ELY98" s="402"/>
      <c r="ELZ98" s="402"/>
      <c r="EMA98" s="402"/>
      <c r="EMB98" s="402"/>
      <c r="EMC98" s="402"/>
      <c r="EMD98" s="402"/>
      <c r="EME98" s="402"/>
      <c r="EMF98" s="402"/>
      <c r="EMG98" s="402"/>
      <c r="EMH98" s="402"/>
      <c r="EMI98" s="402"/>
      <c r="EMJ98" s="402"/>
      <c r="EMK98" s="402"/>
      <c r="EML98" s="402"/>
      <c r="EMM98" s="402"/>
      <c r="EMN98" s="402"/>
      <c r="EMO98" s="402"/>
      <c r="EMP98" s="402"/>
      <c r="EMQ98" s="402"/>
      <c r="EMR98" s="402"/>
      <c r="EMS98" s="402"/>
      <c r="EMT98" s="402"/>
      <c r="EMU98" s="402"/>
      <c r="EMV98" s="402"/>
      <c r="EMW98" s="402"/>
      <c r="EMX98" s="402"/>
      <c r="EMY98" s="402"/>
      <c r="EMZ98" s="402"/>
      <c r="ENA98" s="402"/>
      <c r="ENB98" s="402"/>
      <c r="ENC98" s="402"/>
      <c r="END98" s="402"/>
      <c r="ENE98" s="402"/>
      <c r="ENF98" s="402"/>
      <c r="ENG98" s="402"/>
      <c r="ENH98" s="402"/>
      <c r="ENI98" s="402"/>
      <c r="ENJ98" s="402"/>
      <c r="ENK98" s="402"/>
      <c r="ENL98" s="402"/>
      <c r="ENM98" s="402"/>
      <c r="ENN98" s="402"/>
      <c r="ENO98" s="402"/>
      <c r="ENP98" s="402"/>
      <c r="ENQ98" s="402"/>
      <c r="ENR98" s="402"/>
      <c r="ENS98" s="402"/>
      <c r="ENT98" s="402"/>
      <c r="ENU98" s="402"/>
      <c r="ENV98" s="402"/>
      <c r="ENW98" s="402"/>
      <c r="ENX98" s="402"/>
      <c r="ENY98" s="402"/>
      <c r="ENZ98" s="402"/>
      <c r="EOA98" s="402"/>
      <c r="EOB98" s="402"/>
      <c r="EOC98" s="402"/>
      <c r="EOD98" s="402"/>
      <c r="EOE98" s="402"/>
      <c r="EOF98" s="402"/>
      <c r="EOG98" s="402"/>
      <c r="EOH98" s="402"/>
      <c r="EOI98" s="402"/>
      <c r="EOJ98" s="402"/>
      <c r="EOK98" s="402"/>
      <c r="EOL98" s="402"/>
      <c r="EOM98" s="402"/>
      <c r="EON98" s="402"/>
      <c r="EOO98" s="402"/>
      <c r="EOP98" s="402"/>
      <c r="EOQ98" s="402"/>
      <c r="EOR98" s="402"/>
      <c r="EOS98" s="402"/>
      <c r="EOT98" s="402"/>
      <c r="EOU98" s="402"/>
      <c r="EOV98" s="402"/>
      <c r="EOW98" s="402"/>
      <c r="EOX98" s="402"/>
      <c r="EOY98" s="402"/>
      <c r="EOZ98" s="402"/>
      <c r="EPA98" s="402"/>
      <c r="EPB98" s="402"/>
      <c r="EPC98" s="402"/>
      <c r="EPD98" s="402"/>
      <c r="EPE98" s="402"/>
      <c r="EPF98" s="402"/>
      <c r="EPG98" s="402"/>
      <c r="EPH98" s="402"/>
      <c r="EPI98" s="402"/>
      <c r="EPJ98" s="402"/>
      <c r="EPK98" s="402"/>
      <c r="EPL98" s="402"/>
      <c r="EPM98" s="402"/>
      <c r="EPN98" s="402"/>
      <c r="EPO98" s="402"/>
      <c r="EPP98" s="402"/>
      <c r="EPQ98" s="402"/>
      <c r="EPR98" s="402"/>
      <c r="EPS98" s="402"/>
      <c r="EPT98" s="402"/>
      <c r="EPU98" s="402"/>
      <c r="EPV98" s="402"/>
      <c r="EPW98" s="402"/>
      <c r="EPX98" s="402"/>
      <c r="EPY98" s="402"/>
      <c r="EPZ98" s="402"/>
      <c r="EQA98" s="402"/>
      <c r="EQB98" s="402"/>
      <c r="EQC98" s="402"/>
      <c r="EQD98" s="402"/>
      <c r="EQE98" s="402"/>
      <c r="EQF98" s="402"/>
      <c r="EQG98" s="402"/>
      <c r="EQH98" s="402"/>
      <c r="EQI98" s="402"/>
      <c r="EQJ98" s="402"/>
      <c r="EQK98" s="402"/>
      <c r="EQL98" s="402"/>
      <c r="EQM98" s="402"/>
      <c r="EQN98" s="402"/>
      <c r="EQO98" s="402"/>
      <c r="EQP98" s="402"/>
      <c r="EQQ98" s="402"/>
      <c r="EQR98" s="402"/>
      <c r="EQS98" s="402"/>
      <c r="EQT98" s="402"/>
      <c r="EQU98" s="402"/>
      <c r="EQV98" s="402"/>
      <c r="EQW98" s="402"/>
      <c r="EQX98" s="402"/>
      <c r="EQY98" s="402"/>
      <c r="EQZ98" s="402"/>
      <c r="ERA98" s="402"/>
      <c r="ERB98" s="402"/>
      <c r="ERC98" s="402"/>
      <c r="ERD98" s="402"/>
      <c r="ERE98" s="402"/>
      <c r="ERF98" s="402"/>
      <c r="ERG98" s="402"/>
      <c r="ERH98" s="402"/>
      <c r="ERI98" s="402"/>
      <c r="ERJ98" s="402"/>
      <c r="ERK98" s="402"/>
      <c r="ERL98" s="402"/>
      <c r="ERM98" s="402"/>
      <c r="ERN98" s="402"/>
      <c r="ERO98" s="402"/>
      <c r="ERP98" s="402"/>
      <c r="ERQ98" s="402"/>
      <c r="ERR98" s="402"/>
      <c r="ERS98" s="402"/>
      <c r="ERT98" s="402"/>
      <c r="ERU98" s="402"/>
      <c r="ERV98" s="402"/>
      <c r="ERW98" s="402"/>
      <c r="ERX98" s="402"/>
      <c r="ERY98" s="402"/>
      <c r="ERZ98" s="402"/>
      <c r="ESA98" s="402"/>
      <c r="ESB98" s="402"/>
      <c r="ESC98" s="402"/>
      <c r="ESD98" s="402"/>
      <c r="ESE98" s="402"/>
      <c r="ESF98" s="402"/>
      <c r="ESG98" s="402"/>
      <c r="ESH98" s="402"/>
      <c r="ESI98" s="402"/>
      <c r="ESJ98" s="402"/>
      <c r="ESK98" s="402"/>
      <c r="ESL98" s="402"/>
      <c r="ESM98" s="402"/>
      <c r="ESN98" s="402"/>
      <c r="ESO98" s="402"/>
      <c r="ESP98" s="402"/>
      <c r="ESQ98" s="402"/>
      <c r="ESR98" s="402"/>
      <c r="ESS98" s="402"/>
      <c r="EST98" s="402"/>
      <c r="ESU98" s="402"/>
      <c r="ESV98" s="402"/>
      <c r="ESW98" s="402"/>
      <c r="ESX98" s="402"/>
      <c r="ESY98" s="402"/>
      <c r="ESZ98" s="402"/>
      <c r="ETA98" s="402"/>
      <c r="ETB98" s="402"/>
      <c r="ETC98" s="402"/>
      <c r="ETD98" s="402"/>
      <c r="ETE98" s="402"/>
      <c r="ETF98" s="402"/>
      <c r="ETG98" s="402"/>
      <c r="ETH98" s="402"/>
      <c r="ETI98" s="402"/>
      <c r="ETJ98" s="402"/>
      <c r="ETK98" s="402"/>
      <c r="ETL98" s="402"/>
      <c r="ETM98" s="402"/>
      <c r="ETN98" s="402"/>
      <c r="ETO98" s="402"/>
      <c r="ETP98" s="402"/>
      <c r="ETQ98" s="402"/>
      <c r="ETR98" s="402"/>
      <c r="ETS98" s="402"/>
      <c r="ETT98" s="402"/>
      <c r="ETU98" s="402"/>
      <c r="ETV98" s="402"/>
      <c r="ETW98" s="402"/>
      <c r="ETX98" s="402"/>
      <c r="ETY98" s="402"/>
      <c r="ETZ98" s="402"/>
      <c r="EUA98" s="402"/>
      <c r="EUB98" s="402"/>
      <c r="EUC98" s="402"/>
      <c r="EUD98" s="402"/>
      <c r="EUE98" s="402"/>
      <c r="EUF98" s="402"/>
      <c r="EUG98" s="402"/>
      <c r="EUH98" s="402"/>
      <c r="EUI98" s="402"/>
      <c r="EUJ98" s="402"/>
      <c r="EUK98" s="402"/>
      <c r="EUL98" s="402"/>
      <c r="EUM98" s="402"/>
      <c r="EUN98" s="402"/>
      <c r="EUO98" s="402"/>
      <c r="EUP98" s="402"/>
      <c r="EUQ98" s="402"/>
      <c r="EUR98" s="402"/>
      <c r="EUS98" s="402"/>
      <c r="EUT98" s="402"/>
      <c r="EUU98" s="402"/>
      <c r="EUV98" s="402"/>
      <c r="EUW98" s="402"/>
      <c r="EUX98" s="402"/>
      <c r="EUY98" s="402"/>
      <c r="EUZ98" s="402"/>
      <c r="EVA98" s="402"/>
      <c r="EVB98" s="402"/>
      <c r="EVC98" s="402"/>
      <c r="EVD98" s="402"/>
      <c r="EVE98" s="402"/>
      <c r="EVF98" s="402"/>
      <c r="EVG98" s="402"/>
      <c r="EVH98" s="402"/>
      <c r="EVI98" s="402"/>
      <c r="EVJ98" s="402"/>
      <c r="EVK98" s="402"/>
      <c r="EVL98" s="402"/>
      <c r="EVM98" s="402"/>
      <c r="EVN98" s="402"/>
      <c r="EVO98" s="402"/>
      <c r="EVP98" s="402"/>
      <c r="EVQ98" s="402"/>
      <c r="EVR98" s="402"/>
      <c r="EVS98" s="402"/>
      <c r="EVT98" s="402"/>
      <c r="EVU98" s="402"/>
      <c r="EVV98" s="402"/>
      <c r="EVW98" s="402"/>
      <c r="EVX98" s="402"/>
      <c r="EVY98" s="402"/>
      <c r="EVZ98" s="402"/>
      <c r="EWA98" s="402"/>
      <c r="EWB98" s="402"/>
      <c r="EWC98" s="402"/>
      <c r="EWD98" s="402"/>
      <c r="EWE98" s="402"/>
      <c r="EWF98" s="402"/>
      <c r="EWG98" s="402"/>
      <c r="EWH98" s="402"/>
      <c r="EWI98" s="402"/>
      <c r="EWJ98" s="402"/>
      <c r="EWK98" s="402"/>
      <c r="EWL98" s="402"/>
      <c r="EWM98" s="402"/>
      <c r="EWN98" s="402"/>
      <c r="EWO98" s="402"/>
      <c r="EWP98" s="402"/>
      <c r="EWQ98" s="402"/>
      <c r="EWR98" s="402"/>
      <c r="EWS98" s="402"/>
      <c r="EWT98" s="402"/>
      <c r="EWU98" s="402"/>
      <c r="EWV98" s="402"/>
      <c r="EWW98" s="402"/>
      <c r="EWX98" s="402"/>
      <c r="EWY98" s="402"/>
      <c r="EWZ98" s="402"/>
      <c r="EXA98" s="402"/>
      <c r="EXB98" s="402"/>
      <c r="EXC98" s="402"/>
      <c r="EXD98" s="402"/>
      <c r="EXE98" s="402"/>
      <c r="EXF98" s="402"/>
      <c r="EXG98" s="402"/>
      <c r="EXH98" s="402"/>
      <c r="EXI98" s="402"/>
      <c r="EXJ98" s="402"/>
      <c r="EXK98" s="402"/>
      <c r="EXL98" s="402"/>
      <c r="EXM98" s="402"/>
      <c r="EXN98" s="402"/>
      <c r="EXO98" s="402"/>
      <c r="EXP98" s="402"/>
      <c r="EXQ98" s="402"/>
      <c r="EXR98" s="402"/>
      <c r="EXS98" s="402"/>
      <c r="EXT98" s="402"/>
      <c r="EXU98" s="402"/>
      <c r="EXV98" s="402"/>
      <c r="EXW98" s="402"/>
      <c r="EXX98" s="402"/>
      <c r="EXY98" s="402"/>
      <c r="EXZ98" s="402"/>
      <c r="EYA98" s="402"/>
      <c r="EYB98" s="402"/>
      <c r="EYC98" s="402"/>
      <c r="EYD98" s="402"/>
      <c r="EYE98" s="402"/>
      <c r="EYF98" s="402"/>
      <c r="EYG98" s="402"/>
      <c r="EYH98" s="402"/>
      <c r="EYI98" s="402"/>
      <c r="EYJ98" s="402"/>
      <c r="EYK98" s="402"/>
      <c r="EYL98" s="402"/>
      <c r="EYM98" s="402"/>
      <c r="EYN98" s="402"/>
      <c r="EYO98" s="402"/>
      <c r="EYP98" s="402"/>
      <c r="EYQ98" s="402"/>
      <c r="EYR98" s="402"/>
      <c r="EYS98" s="402"/>
      <c r="EYT98" s="402"/>
      <c r="EYU98" s="402"/>
      <c r="EYV98" s="402"/>
      <c r="EYW98" s="402"/>
      <c r="EYX98" s="402"/>
      <c r="EYY98" s="402"/>
      <c r="EYZ98" s="402"/>
      <c r="EZA98" s="402"/>
      <c r="EZB98" s="402"/>
      <c r="EZC98" s="402"/>
      <c r="EZD98" s="402"/>
      <c r="EZE98" s="402"/>
      <c r="EZF98" s="402"/>
      <c r="EZG98" s="402"/>
      <c r="EZH98" s="402"/>
      <c r="EZI98" s="402"/>
      <c r="EZJ98" s="402"/>
      <c r="EZK98" s="402"/>
      <c r="EZL98" s="402"/>
      <c r="EZM98" s="402"/>
      <c r="EZN98" s="402"/>
      <c r="EZO98" s="402"/>
      <c r="EZP98" s="402"/>
      <c r="EZQ98" s="402"/>
      <c r="EZR98" s="402"/>
      <c r="EZS98" s="402"/>
      <c r="EZT98" s="402"/>
      <c r="EZU98" s="402"/>
      <c r="EZV98" s="402"/>
      <c r="EZW98" s="402"/>
      <c r="EZX98" s="402"/>
      <c r="EZY98" s="402"/>
      <c r="EZZ98" s="402"/>
      <c r="FAA98" s="402"/>
      <c r="FAB98" s="402"/>
      <c r="FAC98" s="402"/>
      <c r="FAD98" s="402"/>
      <c r="FAE98" s="402"/>
      <c r="FAF98" s="402"/>
      <c r="FAG98" s="402"/>
      <c r="FAH98" s="402"/>
      <c r="FAI98" s="402"/>
      <c r="FAJ98" s="402"/>
      <c r="FAK98" s="402"/>
      <c r="FAL98" s="402"/>
      <c r="FAM98" s="402"/>
      <c r="FAN98" s="402"/>
      <c r="FAO98" s="402"/>
      <c r="FAP98" s="402"/>
      <c r="FAQ98" s="402"/>
      <c r="FAR98" s="402"/>
      <c r="FAS98" s="402"/>
      <c r="FAT98" s="402"/>
      <c r="FAU98" s="402"/>
      <c r="FAV98" s="402"/>
      <c r="FAW98" s="402"/>
      <c r="FAX98" s="402"/>
      <c r="FAY98" s="402"/>
      <c r="FAZ98" s="402"/>
      <c r="FBA98" s="402"/>
      <c r="FBB98" s="402"/>
      <c r="FBC98" s="402"/>
      <c r="FBD98" s="402"/>
      <c r="FBE98" s="402"/>
      <c r="FBF98" s="402"/>
      <c r="FBG98" s="402"/>
      <c r="FBH98" s="402"/>
      <c r="FBI98" s="402"/>
      <c r="FBJ98" s="402"/>
      <c r="FBK98" s="402"/>
      <c r="FBL98" s="402"/>
      <c r="FBM98" s="402"/>
      <c r="FBN98" s="402"/>
      <c r="FBO98" s="402"/>
      <c r="FBP98" s="402"/>
      <c r="FBQ98" s="402"/>
      <c r="FBR98" s="402"/>
      <c r="FBS98" s="402"/>
      <c r="FBT98" s="402"/>
      <c r="FBU98" s="402"/>
      <c r="FBV98" s="402"/>
      <c r="FBW98" s="402"/>
      <c r="FBX98" s="402"/>
      <c r="FBY98" s="402"/>
      <c r="FBZ98" s="402"/>
      <c r="FCA98" s="402"/>
      <c r="FCB98" s="402"/>
      <c r="FCC98" s="402"/>
      <c r="FCD98" s="402"/>
      <c r="FCE98" s="402"/>
      <c r="FCF98" s="402"/>
      <c r="FCG98" s="402"/>
      <c r="FCH98" s="402"/>
      <c r="FCI98" s="402"/>
      <c r="FCJ98" s="402"/>
      <c r="FCK98" s="402"/>
      <c r="FCL98" s="402"/>
      <c r="FCM98" s="402"/>
      <c r="FCN98" s="402"/>
      <c r="FCO98" s="402"/>
      <c r="FCP98" s="402"/>
      <c r="FCQ98" s="402"/>
      <c r="FCR98" s="402"/>
      <c r="FCS98" s="402"/>
      <c r="FCT98" s="402"/>
      <c r="FCU98" s="402"/>
      <c r="FCV98" s="402"/>
      <c r="FCW98" s="402"/>
      <c r="FCX98" s="402"/>
      <c r="FCY98" s="402"/>
      <c r="FCZ98" s="402"/>
      <c r="FDA98" s="402"/>
      <c r="FDB98" s="402"/>
      <c r="FDC98" s="402"/>
      <c r="FDD98" s="402"/>
      <c r="FDE98" s="402"/>
      <c r="FDF98" s="402"/>
      <c r="FDG98" s="402"/>
      <c r="FDH98" s="402"/>
      <c r="FDI98" s="402"/>
      <c r="FDJ98" s="402"/>
      <c r="FDK98" s="402"/>
      <c r="FDL98" s="402"/>
      <c r="FDM98" s="402"/>
      <c r="FDN98" s="402"/>
      <c r="FDO98" s="402"/>
      <c r="FDP98" s="402"/>
      <c r="FDQ98" s="402"/>
      <c r="FDR98" s="402"/>
      <c r="FDS98" s="402"/>
      <c r="FDT98" s="402"/>
      <c r="FDU98" s="402"/>
      <c r="FDV98" s="402"/>
      <c r="FDW98" s="402"/>
      <c r="FDX98" s="402"/>
      <c r="FDY98" s="402"/>
      <c r="FDZ98" s="402"/>
      <c r="FEA98" s="402"/>
      <c r="FEB98" s="402"/>
      <c r="FEC98" s="402"/>
      <c r="FED98" s="402"/>
      <c r="FEE98" s="402"/>
      <c r="FEF98" s="402"/>
      <c r="FEG98" s="402"/>
      <c r="FEH98" s="402"/>
      <c r="FEI98" s="402"/>
      <c r="FEJ98" s="402"/>
      <c r="FEK98" s="402"/>
      <c r="FEL98" s="402"/>
      <c r="FEM98" s="402"/>
      <c r="FEN98" s="402"/>
      <c r="FEO98" s="402"/>
      <c r="FEP98" s="402"/>
      <c r="FEQ98" s="402"/>
      <c r="FER98" s="402"/>
      <c r="FES98" s="402"/>
      <c r="FET98" s="402"/>
      <c r="FEU98" s="402"/>
      <c r="FEV98" s="402"/>
      <c r="FEW98" s="402"/>
      <c r="FEX98" s="402"/>
      <c r="FEY98" s="402"/>
      <c r="FEZ98" s="402"/>
      <c r="FFA98" s="402"/>
      <c r="FFB98" s="402"/>
      <c r="FFC98" s="402"/>
      <c r="FFD98" s="402"/>
      <c r="FFE98" s="402"/>
      <c r="FFF98" s="402"/>
      <c r="FFG98" s="402"/>
      <c r="FFH98" s="402"/>
      <c r="FFI98" s="402"/>
      <c r="FFJ98" s="402"/>
      <c r="FFK98" s="402"/>
      <c r="FFL98" s="402"/>
      <c r="FFM98" s="402"/>
      <c r="FFN98" s="402"/>
      <c r="FFO98" s="402"/>
      <c r="FFP98" s="402"/>
      <c r="FFQ98" s="402"/>
      <c r="FFR98" s="402"/>
      <c r="FFS98" s="402"/>
      <c r="FFT98" s="402"/>
      <c r="FFU98" s="402"/>
      <c r="FFV98" s="402"/>
      <c r="FFW98" s="402"/>
      <c r="FFX98" s="402"/>
      <c r="FFY98" s="402"/>
      <c r="FFZ98" s="402"/>
      <c r="FGA98" s="402"/>
      <c r="FGB98" s="402"/>
      <c r="FGC98" s="402"/>
      <c r="FGD98" s="402"/>
      <c r="FGE98" s="402"/>
      <c r="FGF98" s="402"/>
      <c r="FGG98" s="402"/>
      <c r="FGH98" s="402"/>
      <c r="FGI98" s="402"/>
      <c r="FGJ98" s="402"/>
      <c r="FGK98" s="402"/>
      <c r="FGL98" s="402"/>
      <c r="FGM98" s="402"/>
      <c r="FGN98" s="402"/>
      <c r="FGO98" s="402"/>
      <c r="FGP98" s="402"/>
      <c r="FGQ98" s="402"/>
      <c r="FGR98" s="402"/>
      <c r="FGS98" s="402"/>
      <c r="FGT98" s="402"/>
      <c r="FGU98" s="402"/>
      <c r="FGV98" s="402"/>
      <c r="FGW98" s="402"/>
      <c r="FGX98" s="402"/>
      <c r="FGY98" s="402"/>
      <c r="FGZ98" s="402"/>
      <c r="FHA98" s="402"/>
      <c r="FHB98" s="402"/>
      <c r="FHC98" s="402"/>
      <c r="FHD98" s="402"/>
      <c r="FHE98" s="402"/>
      <c r="FHF98" s="402"/>
      <c r="FHG98" s="402"/>
      <c r="FHH98" s="402"/>
      <c r="FHI98" s="402"/>
      <c r="FHJ98" s="402"/>
      <c r="FHK98" s="402"/>
      <c r="FHL98" s="402"/>
      <c r="FHM98" s="402"/>
      <c r="FHN98" s="402"/>
      <c r="FHO98" s="402"/>
      <c r="FHP98" s="402"/>
      <c r="FHQ98" s="402"/>
      <c r="FHR98" s="402"/>
      <c r="FHS98" s="402"/>
      <c r="FHT98" s="402"/>
      <c r="FHU98" s="402"/>
      <c r="FHV98" s="402"/>
      <c r="FHW98" s="402"/>
      <c r="FHX98" s="402"/>
      <c r="FHY98" s="402"/>
      <c r="FHZ98" s="402"/>
      <c r="FIA98" s="402"/>
      <c r="FIB98" s="402"/>
      <c r="FIC98" s="402"/>
      <c r="FID98" s="402"/>
      <c r="FIE98" s="402"/>
      <c r="FIF98" s="402"/>
      <c r="FIG98" s="402"/>
      <c r="FIH98" s="402"/>
      <c r="FII98" s="402"/>
      <c r="FIJ98" s="402"/>
      <c r="FIK98" s="402"/>
      <c r="FIL98" s="402"/>
      <c r="FIM98" s="402"/>
      <c r="FIN98" s="402"/>
      <c r="FIO98" s="402"/>
      <c r="FIP98" s="402"/>
      <c r="FIQ98" s="402"/>
      <c r="FIR98" s="402"/>
      <c r="FIS98" s="402"/>
      <c r="FIT98" s="402"/>
      <c r="FIU98" s="402"/>
      <c r="FIV98" s="402"/>
      <c r="FIW98" s="402"/>
      <c r="FIX98" s="402"/>
      <c r="FIY98" s="402"/>
      <c r="FIZ98" s="402"/>
      <c r="FJA98" s="402"/>
      <c r="FJB98" s="402"/>
      <c r="FJC98" s="402"/>
      <c r="FJD98" s="402"/>
      <c r="FJE98" s="402"/>
      <c r="FJF98" s="402"/>
      <c r="FJG98" s="402"/>
      <c r="FJH98" s="402"/>
      <c r="FJI98" s="402"/>
      <c r="FJJ98" s="402"/>
      <c r="FJK98" s="402"/>
      <c r="FJL98" s="402"/>
      <c r="FJM98" s="402"/>
      <c r="FJN98" s="402"/>
      <c r="FJO98" s="402"/>
      <c r="FJP98" s="402"/>
      <c r="FJQ98" s="402"/>
      <c r="FJR98" s="402"/>
      <c r="FJS98" s="402"/>
      <c r="FJT98" s="402"/>
      <c r="FJU98" s="402"/>
      <c r="FJV98" s="402"/>
      <c r="FJW98" s="402"/>
      <c r="FJX98" s="402"/>
      <c r="FJY98" s="402"/>
      <c r="FJZ98" s="402"/>
      <c r="FKA98" s="402"/>
      <c r="FKB98" s="402"/>
      <c r="FKC98" s="402"/>
      <c r="FKD98" s="402"/>
      <c r="FKE98" s="402"/>
      <c r="FKF98" s="402"/>
      <c r="FKG98" s="402"/>
      <c r="FKH98" s="402"/>
      <c r="FKI98" s="402"/>
      <c r="FKJ98" s="402"/>
      <c r="FKK98" s="402"/>
      <c r="FKL98" s="402"/>
      <c r="FKM98" s="402"/>
      <c r="FKN98" s="402"/>
      <c r="FKO98" s="402"/>
      <c r="FKP98" s="402"/>
      <c r="FKQ98" s="402"/>
      <c r="FKR98" s="402"/>
      <c r="FKS98" s="402"/>
      <c r="FKT98" s="402"/>
      <c r="FKU98" s="402"/>
      <c r="FKV98" s="402"/>
      <c r="FKW98" s="402"/>
      <c r="FKX98" s="402"/>
      <c r="FKY98" s="402"/>
      <c r="FKZ98" s="402"/>
      <c r="FLA98" s="402"/>
      <c r="FLB98" s="402"/>
      <c r="FLC98" s="402"/>
      <c r="FLD98" s="402"/>
      <c r="FLE98" s="402"/>
      <c r="FLF98" s="402"/>
      <c r="FLG98" s="402"/>
      <c r="FLH98" s="402"/>
      <c r="FLI98" s="402"/>
      <c r="FLJ98" s="402"/>
      <c r="FLK98" s="402"/>
      <c r="FLL98" s="402"/>
      <c r="FLM98" s="402"/>
      <c r="FLN98" s="402"/>
      <c r="FLO98" s="402"/>
      <c r="FLP98" s="402"/>
      <c r="FLQ98" s="402"/>
      <c r="FLR98" s="402"/>
      <c r="FLS98" s="402"/>
      <c r="FLT98" s="402"/>
      <c r="FLU98" s="402"/>
      <c r="FLV98" s="402"/>
      <c r="FLW98" s="402"/>
      <c r="FLX98" s="402"/>
      <c r="FLY98" s="402"/>
      <c r="FLZ98" s="402"/>
      <c r="FMA98" s="402"/>
      <c r="FMB98" s="402"/>
      <c r="FMC98" s="402"/>
      <c r="FMD98" s="402"/>
      <c r="FME98" s="402"/>
      <c r="FMF98" s="402"/>
      <c r="FMG98" s="402"/>
      <c r="FMH98" s="402"/>
      <c r="FMI98" s="402"/>
      <c r="FMJ98" s="402"/>
      <c r="FMK98" s="402"/>
      <c r="FML98" s="402"/>
      <c r="FMM98" s="402"/>
      <c r="FMN98" s="402"/>
      <c r="FMO98" s="402"/>
      <c r="FMP98" s="402"/>
      <c r="FMQ98" s="402"/>
      <c r="FMR98" s="402"/>
      <c r="FMS98" s="402"/>
      <c r="FMT98" s="402"/>
      <c r="FMU98" s="402"/>
      <c r="FMV98" s="402"/>
      <c r="FMW98" s="402"/>
      <c r="FMX98" s="402"/>
      <c r="FMY98" s="402"/>
      <c r="FMZ98" s="402"/>
      <c r="FNA98" s="402"/>
      <c r="FNB98" s="402"/>
      <c r="FNC98" s="402"/>
      <c r="FND98" s="402"/>
      <c r="FNE98" s="402"/>
      <c r="FNF98" s="402"/>
      <c r="FNG98" s="402"/>
      <c r="FNH98" s="402"/>
      <c r="FNI98" s="402"/>
      <c r="FNJ98" s="402"/>
      <c r="FNK98" s="402"/>
      <c r="FNL98" s="402"/>
      <c r="FNM98" s="402"/>
      <c r="FNN98" s="402"/>
      <c r="FNO98" s="402"/>
      <c r="FNP98" s="402"/>
      <c r="FNQ98" s="402"/>
      <c r="FNR98" s="402"/>
      <c r="FNS98" s="402"/>
      <c r="FNT98" s="402"/>
      <c r="FNU98" s="402"/>
      <c r="FNV98" s="402"/>
      <c r="FNW98" s="402"/>
      <c r="FNX98" s="402"/>
      <c r="FNY98" s="402"/>
      <c r="FNZ98" s="402"/>
      <c r="FOA98" s="402"/>
      <c r="FOB98" s="402"/>
      <c r="FOC98" s="402"/>
      <c r="FOD98" s="402"/>
      <c r="FOE98" s="402"/>
      <c r="FOF98" s="402"/>
      <c r="FOG98" s="402"/>
      <c r="FOH98" s="402"/>
      <c r="FOI98" s="402"/>
      <c r="FOJ98" s="402"/>
      <c r="FOK98" s="402"/>
      <c r="FOL98" s="402"/>
      <c r="FOM98" s="402"/>
      <c r="FON98" s="402"/>
      <c r="FOO98" s="402"/>
      <c r="FOP98" s="402"/>
      <c r="FOQ98" s="402"/>
      <c r="FOR98" s="402"/>
      <c r="FOS98" s="402"/>
      <c r="FOT98" s="402"/>
      <c r="FOU98" s="402"/>
      <c r="FOV98" s="402"/>
      <c r="FOW98" s="402"/>
      <c r="FOX98" s="402"/>
      <c r="FOY98" s="402"/>
      <c r="FOZ98" s="402"/>
      <c r="FPA98" s="402"/>
      <c r="FPB98" s="402"/>
      <c r="FPC98" s="402"/>
      <c r="FPD98" s="402"/>
      <c r="FPE98" s="402"/>
      <c r="FPF98" s="402"/>
      <c r="FPG98" s="402"/>
      <c r="FPH98" s="402"/>
      <c r="FPI98" s="402"/>
      <c r="FPJ98" s="402"/>
      <c r="FPK98" s="402"/>
      <c r="FPL98" s="402"/>
      <c r="FPM98" s="402"/>
      <c r="FPN98" s="402"/>
      <c r="FPO98" s="402"/>
      <c r="FPP98" s="402"/>
      <c r="FPQ98" s="402"/>
      <c r="FPR98" s="402"/>
      <c r="FPS98" s="402"/>
      <c r="FPT98" s="402"/>
      <c r="FPU98" s="402"/>
      <c r="FPV98" s="402"/>
      <c r="FPW98" s="402"/>
      <c r="FPX98" s="402"/>
      <c r="FPY98" s="402"/>
      <c r="FPZ98" s="402"/>
      <c r="FQA98" s="402"/>
      <c r="FQB98" s="402"/>
      <c r="FQC98" s="402"/>
      <c r="FQD98" s="402"/>
      <c r="FQE98" s="402"/>
      <c r="FQF98" s="402"/>
      <c r="FQG98" s="402"/>
      <c r="FQH98" s="402"/>
      <c r="FQI98" s="402"/>
      <c r="FQJ98" s="402"/>
      <c r="FQK98" s="402"/>
      <c r="FQL98" s="402"/>
      <c r="FQM98" s="402"/>
      <c r="FQN98" s="402"/>
      <c r="FQO98" s="402"/>
      <c r="FQP98" s="402"/>
      <c r="FQQ98" s="402"/>
      <c r="FQR98" s="402"/>
      <c r="FQS98" s="402"/>
      <c r="FQT98" s="402"/>
      <c r="FQU98" s="402"/>
      <c r="FQV98" s="402"/>
      <c r="FQW98" s="402"/>
      <c r="FQX98" s="402"/>
      <c r="FQY98" s="402"/>
      <c r="FQZ98" s="402"/>
      <c r="FRA98" s="402"/>
      <c r="FRB98" s="402"/>
      <c r="FRC98" s="402"/>
      <c r="FRD98" s="402"/>
      <c r="FRE98" s="402"/>
      <c r="FRF98" s="402"/>
      <c r="FRG98" s="402"/>
      <c r="FRH98" s="402"/>
      <c r="FRI98" s="402"/>
      <c r="FRJ98" s="402"/>
      <c r="FRK98" s="402"/>
      <c r="FRL98" s="402"/>
      <c r="FRM98" s="402"/>
      <c r="FRN98" s="402"/>
      <c r="FRO98" s="402"/>
      <c r="FRP98" s="402"/>
      <c r="FRQ98" s="402"/>
      <c r="FRR98" s="402"/>
      <c r="FRS98" s="402"/>
      <c r="FRT98" s="402"/>
      <c r="FRU98" s="402"/>
      <c r="FRV98" s="402"/>
      <c r="FRW98" s="402"/>
      <c r="FRX98" s="402"/>
      <c r="FRY98" s="402"/>
      <c r="FRZ98" s="402"/>
      <c r="FSA98" s="402"/>
      <c r="FSB98" s="402"/>
      <c r="FSC98" s="402"/>
      <c r="FSD98" s="402"/>
      <c r="FSE98" s="402"/>
      <c r="FSF98" s="402"/>
      <c r="FSG98" s="402"/>
      <c r="FSH98" s="402"/>
      <c r="FSI98" s="402"/>
      <c r="FSJ98" s="402"/>
      <c r="FSK98" s="402"/>
      <c r="FSL98" s="402"/>
      <c r="FSM98" s="402"/>
      <c r="FSN98" s="402"/>
      <c r="FSO98" s="402"/>
      <c r="FSP98" s="402"/>
      <c r="FSQ98" s="402"/>
      <c r="FSR98" s="402"/>
      <c r="FSS98" s="402"/>
      <c r="FST98" s="402"/>
      <c r="FSU98" s="402"/>
      <c r="FSV98" s="402"/>
      <c r="FSW98" s="402"/>
      <c r="FSX98" s="402"/>
      <c r="FSY98" s="402"/>
      <c r="FSZ98" s="402"/>
      <c r="FTA98" s="402"/>
      <c r="FTB98" s="402"/>
      <c r="FTC98" s="402"/>
      <c r="FTD98" s="402"/>
      <c r="FTE98" s="402"/>
      <c r="FTF98" s="402"/>
      <c r="FTG98" s="402"/>
      <c r="FTH98" s="402"/>
      <c r="FTI98" s="402"/>
      <c r="FTJ98" s="402"/>
      <c r="FTK98" s="402"/>
      <c r="FTL98" s="402"/>
      <c r="FTM98" s="402"/>
      <c r="FTN98" s="402"/>
      <c r="FTO98" s="402"/>
      <c r="FTP98" s="402"/>
      <c r="FTQ98" s="402"/>
      <c r="FTR98" s="402"/>
      <c r="FTS98" s="402"/>
      <c r="FTT98" s="402"/>
      <c r="FTU98" s="402"/>
      <c r="FTV98" s="402"/>
      <c r="FTW98" s="402"/>
      <c r="FTX98" s="402"/>
      <c r="FTY98" s="402"/>
      <c r="FTZ98" s="402"/>
      <c r="FUA98" s="402"/>
      <c r="FUB98" s="402"/>
      <c r="FUC98" s="402"/>
      <c r="FUD98" s="402"/>
      <c r="FUE98" s="402"/>
      <c r="FUF98" s="402"/>
      <c r="FUG98" s="402"/>
      <c r="FUH98" s="402"/>
      <c r="FUI98" s="402"/>
      <c r="FUJ98" s="402"/>
      <c r="FUK98" s="402"/>
      <c r="FUL98" s="402"/>
      <c r="FUM98" s="402"/>
      <c r="FUN98" s="402"/>
      <c r="FUO98" s="402"/>
      <c r="FUP98" s="402"/>
      <c r="FUQ98" s="402"/>
      <c r="FUR98" s="402"/>
      <c r="FUS98" s="402"/>
      <c r="FUT98" s="402"/>
      <c r="FUU98" s="402"/>
      <c r="FUV98" s="402"/>
      <c r="FUW98" s="402"/>
      <c r="FUX98" s="402"/>
      <c r="FUY98" s="402"/>
      <c r="FUZ98" s="402"/>
      <c r="FVA98" s="402"/>
      <c r="FVB98" s="402"/>
      <c r="FVC98" s="402"/>
      <c r="FVD98" s="402"/>
      <c r="FVE98" s="402"/>
      <c r="FVF98" s="402"/>
      <c r="FVG98" s="402"/>
      <c r="FVH98" s="402"/>
      <c r="FVI98" s="402"/>
      <c r="FVJ98" s="402"/>
      <c r="FVK98" s="402"/>
      <c r="FVL98" s="402"/>
      <c r="FVM98" s="402"/>
      <c r="FVN98" s="402"/>
      <c r="FVO98" s="402"/>
      <c r="FVP98" s="402"/>
      <c r="FVQ98" s="402"/>
      <c r="FVR98" s="402"/>
      <c r="FVS98" s="402"/>
      <c r="FVT98" s="402"/>
      <c r="FVU98" s="402"/>
      <c r="FVV98" s="402"/>
      <c r="FVW98" s="402"/>
      <c r="FVX98" s="402"/>
      <c r="FVY98" s="402"/>
      <c r="FVZ98" s="402"/>
      <c r="FWA98" s="402"/>
      <c r="FWB98" s="402"/>
      <c r="FWC98" s="402"/>
      <c r="FWD98" s="402"/>
      <c r="FWE98" s="402"/>
      <c r="FWF98" s="402"/>
      <c r="FWG98" s="402"/>
      <c r="FWH98" s="402"/>
      <c r="FWI98" s="402"/>
      <c r="FWJ98" s="402"/>
      <c r="FWK98" s="402"/>
      <c r="FWL98" s="402"/>
      <c r="FWM98" s="402"/>
      <c r="FWN98" s="402"/>
      <c r="FWO98" s="402"/>
      <c r="FWP98" s="402"/>
      <c r="FWQ98" s="402"/>
      <c r="FWR98" s="402"/>
      <c r="FWS98" s="402"/>
      <c r="FWT98" s="402"/>
      <c r="FWU98" s="402"/>
      <c r="FWV98" s="402"/>
      <c r="FWW98" s="402"/>
      <c r="FWX98" s="402"/>
      <c r="FWY98" s="402"/>
      <c r="FWZ98" s="402"/>
      <c r="FXA98" s="402"/>
      <c r="FXB98" s="402"/>
      <c r="FXC98" s="402"/>
      <c r="FXD98" s="402"/>
      <c r="FXE98" s="402"/>
      <c r="FXF98" s="402"/>
      <c r="FXG98" s="402"/>
      <c r="FXH98" s="402"/>
      <c r="FXI98" s="402"/>
      <c r="FXJ98" s="402"/>
      <c r="FXK98" s="402"/>
      <c r="FXL98" s="402"/>
      <c r="FXM98" s="402"/>
      <c r="FXN98" s="402"/>
      <c r="FXO98" s="402"/>
      <c r="FXP98" s="402"/>
      <c r="FXQ98" s="402"/>
      <c r="FXR98" s="402"/>
      <c r="FXS98" s="402"/>
      <c r="FXT98" s="402"/>
      <c r="FXU98" s="402"/>
      <c r="FXV98" s="402"/>
      <c r="FXW98" s="402"/>
      <c r="FXX98" s="402"/>
      <c r="FXY98" s="402"/>
      <c r="FXZ98" s="402"/>
      <c r="FYA98" s="402"/>
      <c r="FYB98" s="402"/>
      <c r="FYC98" s="402"/>
      <c r="FYD98" s="402"/>
      <c r="FYE98" s="402"/>
      <c r="FYF98" s="402"/>
      <c r="FYG98" s="402"/>
      <c r="FYH98" s="402"/>
      <c r="FYI98" s="402"/>
      <c r="FYJ98" s="402"/>
      <c r="FYK98" s="402"/>
      <c r="FYL98" s="402"/>
      <c r="FYM98" s="402"/>
      <c r="FYN98" s="402"/>
      <c r="FYO98" s="402"/>
      <c r="FYP98" s="402"/>
      <c r="FYQ98" s="402"/>
      <c r="FYR98" s="402"/>
      <c r="FYS98" s="402"/>
      <c r="FYT98" s="402"/>
      <c r="FYU98" s="402"/>
      <c r="FYV98" s="402"/>
      <c r="FYW98" s="402"/>
      <c r="FYX98" s="402"/>
      <c r="FYY98" s="402"/>
      <c r="FYZ98" s="402"/>
      <c r="FZA98" s="402"/>
      <c r="FZB98" s="402"/>
      <c r="FZC98" s="402"/>
      <c r="FZD98" s="402"/>
      <c r="FZE98" s="402"/>
      <c r="FZF98" s="402"/>
      <c r="FZG98" s="402"/>
      <c r="FZH98" s="402"/>
      <c r="FZI98" s="402"/>
      <c r="FZJ98" s="402"/>
      <c r="FZK98" s="402"/>
      <c r="FZL98" s="402"/>
      <c r="FZM98" s="402"/>
      <c r="FZN98" s="402"/>
      <c r="FZO98" s="402"/>
      <c r="FZP98" s="402"/>
      <c r="FZQ98" s="402"/>
      <c r="FZR98" s="402"/>
      <c r="FZS98" s="402"/>
      <c r="FZT98" s="402"/>
      <c r="FZU98" s="402"/>
      <c r="FZV98" s="402"/>
      <c r="FZW98" s="402"/>
      <c r="FZX98" s="402"/>
      <c r="FZY98" s="402"/>
      <c r="FZZ98" s="402"/>
      <c r="GAA98" s="402"/>
      <c r="GAB98" s="402"/>
      <c r="GAC98" s="402"/>
      <c r="GAD98" s="402"/>
      <c r="GAE98" s="402"/>
      <c r="GAF98" s="402"/>
      <c r="GAG98" s="402"/>
      <c r="GAH98" s="402"/>
      <c r="GAI98" s="402"/>
      <c r="GAJ98" s="402"/>
      <c r="GAK98" s="402"/>
      <c r="GAL98" s="402"/>
      <c r="GAM98" s="402"/>
      <c r="GAN98" s="402"/>
      <c r="GAO98" s="402"/>
      <c r="GAP98" s="402"/>
      <c r="GAQ98" s="402"/>
      <c r="GAR98" s="402"/>
      <c r="GAS98" s="402"/>
      <c r="GAT98" s="402"/>
      <c r="GAU98" s="402"/>
      <c r="GAV98" s="402"/>
      <c r="GAW98" s="402"/>
      <c r="GAX98" s="402"/>
      <c r="GAY98" s="402"/>
      <c r="GAZ98" s="402"/>
      <c r="GBA98" s="402"/>
      <c r="GBB98" s="402"/>
      <c r="GBC98" s="402"/>
      <c r="GBD98" s="402"/>
      <c r="GBE98" s="402"/>
      <c r="GBF98" s="402"/>
      <c r="GBG98" s="402"/>
      <c r="GBH98" s="402"/>
      <c r="GBI98" s="402"/>
      <c r="GBJ98" s="402"/>
      <c r="GBK98" s="402"/>
      <c r="GBL98" s="402"/>
      <c r="GBM98" s="402"/>
      <c r="GBN98" s="402"/>
      <c r="GBO98" s="402"/>
      <c r="GBP98" s="402"/>
      <c r="GBQ98" s="402"/>
      <c r="GBR98" s="402"/>
      <c r="GBS98" s="402"/>
      <c r="GBT98" s="402"/>
      <c r="GBU98" s="402"/>
      <c r="GBV98" s="402"/>
      <c r="GBW98" s="402"/>
      <c r="GBX98" s="402"/>
      <c r="GBY98" s="402"/>
      <c r="GBZ98" s="402"/>
      <c r="GCA98" s="402"/>
      <c r="GCB98" s="402"/>
      <c r="GCC98" s="402"/>
      <c r="GCD98" s="402"/>
      <c r="GCE98" s="402"/>
      <c r="GCF98" s="402"/>
      <c r="GCG98" s="402"/>
      <c r="GCH98" s="402"/>
      <c r="GCI98" s="402"/>
      <c r="GCJ98" s="402"/>
      <c r="GCK98" s="402"/>
      <c r="GCL98" s="402"/>
      <c r="GCM98" s="402"/>
      <c r="GCN98" s="402"/>
      <c r="GCO98" s="402"/>
      <c r="GCP98" s="402"/>
      <c r="GCQ98" s="402"/>
      <c r="GCR98" s="402"/>
      <c r="GCS98" s="402"/>
      <c r="GCT98" s="402"/>
      <c r="GCU98" s="402"/>
      <c r="GCV98" s="402"/>
      <c r="GCW98" s="402"/>
      <c r="GCX98" s="402"/>
      <c r="GCY98" s="402"/>
      <c r="GCZ98" s="402"/>
      <c r="GDA98" s="402"/>
      <c r="GDB98" s="402"/>
      <c r="GDC98" s="402"/>
      <c r="GDD98" s="402"/>
      <c r="GDE98" s="402"/>
      <c r="GDF98" s="402"/>
      <c r="GDG98" s="402"/>
      <c r="GDH98" s="402"/>
      <c r="GDI98" s="402"/>
      <c r="GDJ98" s="402"/>
      <c r="GDK98" s="402"/>
      <c r="GDL98" s="402"/>
      <c r="GDM98" s="402"/>
      <c r="GDN98" s="402"/>
      <c r="GDO98" s="402"/>
      <c r="GDP98" s="402"/>
      <c r="GDQ98" s="402"/>
      <c r="GDR98" s="402"/>
      <c r="GDS98" s="402"/>
      <c r="GDT98" s="402"/>
      <c r="GDU98" s="402"/>
      <c r="GDV98" s="402"/>
      <c r="GDW98" s="402"/>
      <c r="GDX98" s="402"/>
      <c r="GDY98" s="402"/>
      <c r="GDZ98" s="402"/>
      <c r="GEA98" s="402"/>
      <c r="GEB98" s="402"/>
      <c r="GEC98" s="402"/>
      <c r="GED98" s="402"/>
      <c r="GEE98" s="402"/>
      <c r="GEF98" s="402"/>
      <c r="GEG98" s="402"/>
      <c r="GEH98" s="402"/>
      <c r="GEI98" s="402"/>
      <c r="GEJ98" s="402"/>
      <c r="GEK98" s="402"/>
      <c r="GEL98" s="402"/>
      <c r="GEM98" s="402"/>
      <c r="GEN98" s="402"/>
      <c r="GEO98" s="402"/>
      <c r="GEP98" s="402"/>
      <c r="GEQ98" s="402"/>
      <c r="GER98" s="402"/>
      <c r="GES98" s="402"/>
      <c r="GET98" s="402"/>
      <c r="GEU98" s="402"/>
      <c r="GEV98" s="402"/>
      <c r="GEW98" s="402"/>
      <c r="GEX98" s="402"/>
      <c r="GEY98" s="402"/>
      <c r="GEZ98" s="402"/>
      <c r="GFA98" s="402"/>
      <c r="GFB98" s="402"/>
      <c r="GFC98" s="402"/>
      <c r="GFD98" s="402"/>
      <c r="GFE98" s="402"/>
      <c r="GFF98" s="402"/>
      <c r="GFG98" s="402"/>
      <c r="GFH98" s="402"/>
      <c r="GFI98" s="402"/>
      <c r="GFJ98" s="402"/>
      <c r="GFK98" s="402"/>
      <c r="GFL98" s="402"/>
      <c r="GFM98" s="402"/>
      <c r="GFN98" s="402"/>
      <c r="GFO98" s="402"/>
      <c r="GFP98" s="402"/>
      <c r="GFQ98" s="402"/>
      <c r="GFR98" s="402"/>
      <c r="GFS98" s="402"/>
      <c r="GFT98" s="402"/>
      <c r="GFU98" s="402"/>
      <c r="GFV98" s="402"/>
      <c r="GFW98" s="402"/>
      <c r="GFX98" s="402"/>
      <c r="GFY98" s="402"/>
      <c r="GFZ98" s="402"/>
      <c r="GGA98" s="402"/>
      <c r="GGB98" s="402"/>
      <c r="GGC98" s="402"/>
      <c r="GGD98" s="402"/>
      <c r="GGE98" s="402"/>
      <c r="GGF98" s="402"/>
      <c r="GGG98" s="402"/>
      <c r="GGH98" s="402"/>
      <c r="GGI98" s="402"/>
      <c r="GGJ98" s="402"/>
      <c r="GGK98" s="402"/>
      <c r="GGL98" s="402"/>
      <c r="GGM98" s="402"/>
      <c r="GGN98" s="402"/>
      <c r="GGO98" s="402"/>
      <c r="GGP98" s="402"/>
      <c r="GGQ98" s="402"/>
      <c r="GGR98" s="402"/>
      <c r="GGS98" s="402"/>
      <c r="GGT98" s="402"/>
      <c r="GGU98" s="402"/>
      <c r="GGV98" s="402"/>
      <c r="GGW98" s="402"/>
      <c r="GGX98" s="402"/>
      <c r="GGY98" s="402"/>
      <c r="GGZ98" s="402"/>
      <c r="GHA98" s="402"/>
      <c r="GHB98" s="402"/>
      <c r="GHC98" s="402"/>
      <c r="GHD98" s="402"/>
      <c r="GHE98" s="402"/>
      <c r="GHF98" s="402"/>
      <c r="GHG98" s="402"/>
      <c r="GHH98" s="402"/>
      <c r="GHI98" s="402"/>
      <c r="GHJ98" s="402"/>
      <c r="GHK98" s="402"/>
      <c r="GHL98" s="402"/>
      <c r="GHM98" s="402"/>
      <c r="GHN98" s="402"/>
      <c r="GHO98" s="402"/>
      <c r="GHP98" s="402"/>
      <c r="GHQ98" s="402"/>
      <c r="GHR98" s="402"/>
      <c r="GHS98" s="402"/>
      <c r="GHT98" s="402"/>
      <c r="GHU98" s="402"/>
      <c r="GHV98" s="402"/>
      <c r="GHW98" s="402"/>
      <c r="GHX98" s="402"/>
      <c r="GHY98" s="402"/>
      <c r="GHZ98" s="402"/>
      <c r="GIA98" s="402"/>
      <c r="GIB98" s="402"/>
      <c r="GIC98" s="402"/>
      <c r="GID98" s="402"/>
      <c r="GIE98" s="402"/>
      <c r="GIF98" s="402"/>
      <c r="GIG98" s="402"/>
      <c r="GIH98" s="402"/>
      <c r="GII98" s="402"/>
      <c r="GIJ98" s="402"/>
      <c r="GIK98" s="402"/>
      <c r="GIL98" s="402"/>
      <c r="GIM98" s="402"/>
      <c r="GIN98" s="402"/>
      <c r="GIO98" s="402"/>
      <c r="GIP98" s="402"/>
      <c r="GIQ98" s="402"/>
      <c r="GIR98" s="402"/>
      <c r="GIS98" s="402"/>
      <c r="GIT98" s="402"/>
      <c r="GIU98" s="402"/>
      <c r="GIV98" s="402"/>
      <c r="GIW98" s="402"/>
      <c r="GIX98" s="402"/>
      <c r="GIY98" s="402"/>
      <c r="GIZ98" s="402"/>
      <c r="GJA98" s="402"/>
      <c r="GJB98" s="402"/>
      <c r="GJC98" s="402"/>
      <c r="GJD98" s="402"/>
      <c r="GJE98" s="402"/>
      <c r="GJF98" s="402"/>
      <c r="GJG98" s="402"/>
      <c r="GJH98" s="402"/>
      <c r="GJI98" s="402"/>
      <c r="GJJ98" s="402"/>
      <c r="GJK98" s="402"/>
      <c r="GJL98" s="402"/>
      <c r="GJM98" s="402"/>
      <c r="GJN98" s="402"/>
      <c r="GJO98" s="402"/>
      <c r="GJP98" s="402"/>
      <c r="GJQ98" s="402"/>
      <c r="GJR98" s="402"/>
      <c r="GJS98" s="402"/>
      <c r="GJT98" s="402"/>
      <c r="GJU98" s="402"/>
      <c r="GJV98" s="402"/>
      <c r="GJW98" s="402"/>
      <c r="GJX98" s="402"/>
      <c r="GJY98" s="402"/>
      <c r="GJZ98" s="402"/>
      <c r="GKA98" s="402"/>
      <c r="GKB98" s="402"/>
      <c r="GKC98" s="402"/>
      <c r="GKD98" s="402"/>
      <c r="GKE98" s="402"/>
      <c r="GKF98" s="402"/>
      <c r="GKG98" s="402"/>
      <c r="GKH98" s="402"/>
      <c r="GKI98" s="402"/>
      <c r="GKJ98" s="402"/>
      <c r="GKK98" s="402"/>
      <c r="GKL98" s="402"/>
      <c r="GKM98" s="402"/>
      <c r="GKN98" s="402"/>
      <c r="GKO98" s="402"/>
      <c r="GKP98" s="402"/>
      <c r="GKQ98" s="402"/>
      <c r="GKR98" s="402"/>
      <c r="GKS98" s="402"/>
      <c r="GKT98" s="402"/>
      <c r="GKU98" s="402"/>
      <c r="GKV98" s="402"/>
      <c r="GKW98" s="402"/>
      <c r="GKX98" s="402"/>
      <c r="GKY98" s="402"/>
      <c r="GKZ98" s="402"/>
      <c r="GLA98" s="402"/>
      <c r="GLB98" s="402"/>
      <c r="GLC98" s="402"/>
      <c r="GLD98" s="402"/>
      <c r="GLE98" s="402"/>
      <c r="GLF98" s="402"/>
      <c r="GLG98" s="402"/>
      <c r="GLH98" s="402"/>
      <c r="GLI98" s="402"/>
      <c r="GLJ98" s="402"/>
      <c r="GLK98" s="402"/>
      <c r="GLL98" s="402"/>
      <c r="GLM98" s="402"/>
      <c r="GLN98" s="402"/>
      <c r="GLO98" s="402"/>
      <c r="GLP98" s="402"/>
      <c r="GLQ98" s="402"/>
      <c r="GLR98" s="402"/>
      <c r="GLS98" s="402"/>
      <c r="GLT98" s="402"/>
      <c r="GLU98" s="402"/>
      <c r="GLV98" s="402"/>
      <c r="GLW98" s="402"/>
      <c r="GLX98" s="402"/>
      <c r="GLY98" s="402"/>
      <c r="GLZ98" s="402"/>
      <c r="GMA98" s="402"/>
      <c r="GMB98" s="402"/>
      <c r="GMC98" s="402"/>
      <c r="GMD98" s="402"/>
      <c r="GME98" s="402"/>
      <c r="GMF98" s="402"/>
      <c r="GMG98" s="402"/>
      <c r="GMH98" s="402"/>
      <c r="GMI98" s="402"/>
      <c r="GMJ98" s="402"/>
      <c r="GMK98" s="402"/>
      <c r="GML98" s="402"/>
      <c r="GMM98" s="402"/>
      <c r="GMN98" s="402"/>
      <c r="GMO98" s="402"/>
      <c r="GMP98" s="402"/>
      <c r="GMQ98" s="402"/>
      <c r="GMR98" s="402"/>
      <c r="GMS98" s="402"/>
      <c r="GMT98" s="402"/>
      <c r="GMU98" s="402"/>
      <c r="GMV98" s="402"/>
      <c r="GMW98" s="402"/>
      <c r="GMX98" s="402"/>
      <c r="GMY98" s="402"/>
      <c r="GMZ98" s="402"/>
      <c r="GNA98" s="402"/>
      <c r="GNB98" s="402"/>
      <c r="GNC98" s="402"/>
      <c r="GND98" s="402"/>
      <c r="GNE98" s="402"/>
      <c r="GNF98" s="402"/>
      <c r="GNG98" s="402"/>
      <c r="GNH98" s="402"/>
      <c r="GNI98" s="402"/>
      <c r="GNJ98" s="402"/>
      <c r="GNK98" s="402"/>
      <c r="GNL98" s="402"/>
      <c r="GNM98" s="402"/>
      <c r="GNN98" s="402"/>
      <c r="GNO98" s="402"/>
      <c r="GNP98" s="402"/>
      <c r="GNQ98" s="402"/>
      <c r="GNR98" s="402"/>
      <c r="GNS98" s="402"/>
      <c r="GNT98" s="402"/>
      <c r="GNU98" s="402"/>
      <c r="GNV98" s="402"/>
      <c r="GNW98" s="402"/>
      <c r="GNX98" s="402"/>
      <c r="GNY98" s="402"/>
      <c r="GNZ98" s="402"/>
      <c r="GOA98" s="402"/>
      <c r="GOB98" s="402"/>
      <c r="GOC98" s="402"/>
      <c r="GOD98" s="402"/>
      <c r="GOE98" s="402"/>
      <c r="GOF98" s="402"/>
      <c r="GOG98" s="402"/>
      <c r="GOH98" s="402"/>
      <c r="GOI98" s="402"/>
      <c r="GOJ98" s="402"/>
      <c r="GOK98" s="402"/>
      <c r="GOL98" s="402"/>
      <c r="GOM98" s="402"/>
      <c r="GON98" s="402"/>
      <c r="GOO98" s="402"/>
      <c r="GOP98" s="402"/>
      <c r="GOQ98" s="402"/>
      <c r="GOR98" s="402"/>
      <c r="GOS98" s="402"/>
      <c r="GOT98" s="402"/>
      <c r="GOU98" s="402"/>
      <c r="GOV98" s="402"/>
      <c r="GOW98" s="402"/>
      <c r="GOX98" s="402"/>
      <c r="GOY98" s="402"/>
      <c r="GOZ98" s="402"/>
      <c r="GPA98" s="402"/>
      <c r="GPB98" s="402"/>
      <c r="GPC98" s="402"/>
      <c r="GPD98" s="402"/>
      <c r="GPE98" s="402"/>
      <c r="GPF98" s="402"/>
      <c r="GPG98" s="402"/>
      <c r="GPH98" s="402"/>
      <c r="GPI98" s="402"/>
      <c r="GPJ98" s="402"/>
      <c r="GPK98" s="402"/>
      <c r="GPL98" s="402"/>
      <c r="GPM98" s="402"/>
      <c r="GPN98" s="402"/>
      <c r="GPO98" s="402"/>
      <c r="GPP98" s="402"/>
      <c r="GPQ98" s="402"/>
      <c r="GPR98" s="402"/>
      <c r="GPS98" s="402"/>
      <c r="GPT98" s="402"/>
      <c r="GPU98" s="402"/>
      <c r="GPV98" s="402"/>
      <c r="GPW98" s="402"/>
      <c r="GPX98" s="402"/>
      <c r="GPY98" s="402"/>
      <c r="GPZ98" s="402"/>
      <c r="GQA98" s="402"/>
      <c r="GQB98" s="402"/>
      <c r="GQC98" s="402"/>
      <c r="GQD98" s="402"/>
      <c r="GQE98" s="402"/>
      <c r="GQF98" s="402"/>
      <c r="GQG98" s="402"/>
      <c r="GQH98" s="402"/>
      <c r="GQI98" s="402"/>
      <c r="GQJ98" s="402"/>
      <c r="GQK98" s="402"/>
      <c r="GQL98" s="402"/>
      <c r="GQM98" s="402"/>
      <c r="GQN98" s="402"/>
      <c r="GQO98" s="402"/>
      <c r="GQP98" s="402"/>
      <c r="GQQ98" s="402"/>
      <c r="GQR98" s="402"/>
      <c r="GQS98" s="402"/>
      <c r="GQT98" s="402"/>
      <c r="GQU98" s="402"/>
      <c r="GQV98" s="402"/>
      <c r="GQW98" s="402"/>
      <c r="GQX98" s="402"/>
      <c r="GQY98" s="402"/>
      <c r="GQZ98" s="402"/>
      <c r="GRA98" s="402"/>
      <c r="GRB98" s="402"/>
      <c r="GRC98" s="402"/>
      <c r="GRD98" s="402"/>
      <c r="GRE98" s="402"/>
      <c r="GRF98" s="402"/>
      <c r="GRG98" s="402"/>
      <c r="GRH98" s="402"/>
      <c r="GRI98" s="402"/>
      <c r="GRJ98" s="402"/>
      <c r="GRK98" s="402"/>
      <c r="GRL98" s="402"/>
      <c r="GRM98" s="402"/>
      <c r="GRN98" s="402"/>
      <c r="GRO98" s="402"/>
      <c r="GRP98" s="402"/>
      <c r="GRQ98" s="402"/>
      <c r="GRR98" s="402"/>
      <c r="GRS98" s="402"/>
      <c r="GRT98" s="402"/>
      <c r="GRU98" s="402"/>
      <c r="GRV98" s="402"/>
      <c r="GRW98" s="402"/>
      <c r="GRX98" s="402"/>
      <c r="GRY98" s="402"/>
      <c r="GRZ98" s="402"/>
      <c r="GSA98" s="402"/>
      <c r="GSB98" s="402"/>
      <c r="GSC98" s="402"/>
      <c r="GSD98" s="402"/>
      <c r="GSE98" s="402"/>
      <c r="GSF98" s="402"/>
      <c r="GSG98" s="402"/>
      <c r="GSH98" s="402"/>
      <c r="GSI98" s="402"/>
      <c r="GSJ98" s="402"/>
      <c r="GSK98" s="402"/>
      <c r="GSL98" s="402"/>
      <c r="GSM98" s="402"/>
      <c r="GSN98" s="402"/>
      <c r="GSO98" s="402"/>
      <c r="GSP98" s="402"/>
      <c r="GSQ98" s="402"/>
      <c r="GSR98" s="402"/>
      <c r="GSS98" s="402"/>
      <c r="GST98" s="402"/>
      <c r="GSU98" s="402"/>
      <c r="GSV98" s="402"/>
      <c r="GSW98" s="402"/>
      <c r="GSX98" s="402"/>
      <c r="GSY98" s="402"/>
      <c r="GSZ98" s="402"/>
      <c r="GTA98" s="402"/>
      <c r="GTB98" s="402"/>
      <c r="GTC98" s="402"/>
      <c r="GTD98" s="402"/>
      <c r="GTE98" s="402"/>
      <c r="GTF98" s="402"/>
      <c r="GTG98" s="402"/>
      <c r="GTH98" s="402"/>
      <c r="GTI98" s="402"/>
      <c r="GTJ98" s="402"/>
      <c r="GTK98" s="402"/>
      <c r="GTL98" s="402"/>
      <c r="GTM98" s="402"/>
      <c r="GTN98" s="402"/>
      <c r="GTO98" s="402"/>
      <c r="GTP98" s="402"/>
      <c r="GTQ98" s="402"/>
      <c r="GTR98" s="402"/>
      <c r="GTS98" s="402"/>
      <c r="GTT98" s="402"/>
      <c r="GTU98" s="402"/>
      <c r="GTV98" s="402"/>
      <c r="GTW98" s="402"/>
      <c r="GTX98" s="402"/>
      <c r="GTY98" s="402"/>
      <c r="GTZ98" s="402"/>
      <c r="GUA98" s="402"/>
      <c r="GUB98" s="402"/>
      <c r="GUC98" s="402"/>
      <c r="GUD98" s="402"/>
      <c r="GUE98" s="402"/>
      <c r="GUF98" s="402"/>
      <c r="GUG98" s="402"/>
      <c r="GUH98" s="402"/>
      <c r="GUI98" s="402"/>
      <c r="GUJ98" s="402"/>
      <c r="GUK98" s="402"/>
      <c r="GUL98" s="402"/>
      <c r="GUM98" s="402"/>
      <c r="GUN98" s="402"/>
      <c r="GUO98" s="402"/>
      <c r="GUP98" s="402"/>
      <c r="GUQ98" s="402"/>
      <c r="GUR98" s="402"/>
      <c r="GUS98" s="402"/>
      <c r="GUT98" s="402"/>
      <c r="GUU98" s="402"/>
      <c r="GUV98" s="402"/>
      <c r="GUW98" s="402"/>
      <c r="GUX98" s="402"/>
      <c r="GUY98" s="402"/>
      <c r="GUZ98" s="402"/>
      <c r="GVA98" s="402"/>
      <c r="GVB98" s="402"/>
      <c r="GVC98" s="402"/>
      <c r="GVD98" s="402"/>
      <c r="GVE98" s="402"/>
      <c r="GVF98" s="402"/>
      <c r="GVG98" s="402"/>
      <c r="GVH98" s="402"/>
      <c r="GVI98" s="402"/>
      <c r="GVJ98" s="402"/>
      <c r="GVK98" s="402"/>
      <c r="GVL98" s="402"/>
      <c r="GVM98" s="402"/>
      <c r="GVN98" s="402"/>
      <c r="GVO98" s="402"/>
      <c r="GVP98" s="402"/>
      <c r="GVQ98" s="402"/>
      <c r="GVR98" s="402"/>
      <c r="GVS98" s="402"/>
      <c r="GVT98" s="402"/>
      <c r="GVU98" s="402"/>
      <c r="GVV98" s="402"/>
      <c r="GVW98" s="402"/>
      <c r="GVX98" s="402"/>
      <c r="GVY98" s="402"/>
      <c r="GVZ98" s="402"/>
      <c r="GWA98" s="402"/>
      <c r="GWB98" s="402"/>
      <c r="GWC98" s="402"/>
      <c r="GWD98" s="402"/>
      <c r="GWE98" s="402"/>
      <c r="GWF98" s="402"/>
      <c r="GWG98" s="402"/>
      <c r="GWH98" s="402"/>
      <c r="GWI98" s="402"/>
      <c r="GWJ98" s="402"/>
      <c r="GWK98" s="402"/>
      <c r="GWL98" s="402"/>
      <c r="GWM98" s="402"/>
      <c r="GWN98" s="402"/>
      <c r="GWO98" s="402"/>
      <c r="GWP98" s="402"/>
      <c r="GWQ98" s="402"/>
      <c r="GWR98" s="402"/>
      <c r="GWS98" s="402"/>
      <c r="GWT98" s="402"/>
      <c r="GWU98" s="402"/>
      <c r="GWV98" s="402"/>
      <c r="GWW98" s="402"/>
      <c r="GWX98" s="402"/>
      <c r="GWY98" s="402"/>
      <c r="GWZ98" s="402"/>
      <c r="GXA98" s="402"/>
      <c r="GXB98" s="402"/>
      <c r="GXC98" s="402"/>
      <c r="GXD98" s="402"/>
      <c r="GXE98" s="402"/>
      <c r="GXF98" s="402"/>
      <c r="GXG98" s="402"/>
      <c r="GXH98" s="402"/>
      <c r="GXI98" s="402"/>
      <c r="GXJ98" s="402"/>
      <c r="GXK98" s="402"/>
      <c r="GXL98" s="402"/>
      <c r="GXM98" s="402"/>
      <c r="GXN98" s="402"/>
      <c r="GXO98" s="402"/>
      <c r="GXP98" s="402"/>
      <c r="GXQ98" s="402"/>
      <c r="GXR98" s="402"/>
      <c r="GXS98" s="402"/>
      <c r="GXT98" s="402"/>
      <c r="GXU98" s="402"/>
      <c r="GXV98" s="402"/>
      <c r="GXW98" s="402"/>
      <c r="GXX98" s="402"/>
      <c r="GXY98" s="402"/>
      <c r="GXZ98" s="402"/>
      <c r="GYA98" s="402"/>
      <c r="GYB98" s="402"/>
      <c r="GYC98" s="402"/>
      <c r="GYD98" s="402"/>
      <c r="GYE98" s="402"/>
      <c r="GYF98" s="402"/>
      <c r="GYG98" s="402"/>
      <c r="GYH98" s="402"/>
      <c r="GYI98" s="402"/>
      <c r="GYJ98" s="402"/>
      <c r="GYK98" s="402"/>
      <c r="GYL98" s="402"/>
      <c r="GYM98" s="402"/>
      <c r="GYN98" s="402"/>
      <c r="GYO98" s="402"/>
      <c r="GYP98" s="402"/>
      <c r="GYQ98" s="402"/>
      <c r="GYR98" s="402"/>
      <c r="GYS98" s="402"/>
      <c r="GYT98" s="402"/>
      <c r="GYU98" s="402"/>
      <c r="GYV98" s="402"/>
      <c r="GYW98" s="402"/>
      <c r="GYX98" s="402"/>
      <c r="GYY98" s="402"/>
      <c r="GYZ98" s="402"/>
      <c r="GZA98" s="402"/>
      <c r="GZB98" s="402"/>
      <c r="GZC98" s="402"/>
      <c r="GZD98" s="402"/>
      <c r="GZE98" s="402"/>
      <c r="GZF98" s="402"/>
      <c r="GZG98" s="402"/>
      <c r="GZH98" s="402"/>
      <c r="GZI98" s="402"/>
      <c r="GZJ98" s="402"/>
      <c r="GZK98" s="402"/>
      <c r="GZL98" s="402"/>
      <c r="GZM98" s="402"/>
      <c r="GZN98" s="402"/>
      <c r="GZO98" s="402"/>
      <c r="GZP98" s="402"/>
      <c r="GZQ98" s="402"/>
      <c r="GZR98" s="402"/>
      <c r="GZS98" s="402"/>
      <c r="GZT98" s="402"/>
      <c r="GZU98" s="402"/>
      <c r="GZV98" s="402"/>
      <c r="GZW98" s="402"/>
      <c r="GZX98" s="402"/>
      <c r="GZY98" s="402"/>
      <c r="GZZ98" s="402"/>
      <c r="HAA98" s="402"/>
      <c r="HAB98" s="402"/>
      <c r="HAC98" s="402"/>
      <c r="HAD98" s="402"/>
      <c r="HAE98" s="402"/>
      <c r="HAF98" s="402"/>
      <c r="HAG98" s="402"/>
      <c r="HAH98" s="402"/>
      <c r="HAI98" s="402"/>
      <c r="HAJ98" s="402"/>
      <c r="HAK98" s="402"/>
      <c r="HAL98" s="402"/>
      <c r="HAM98" s="402"/>
      <c r="HAN98" s="402"/>
      <c r="HAO98" s="402"/>
      <c r="HAP98" s="402"/>
      <c r="HAQ98" s="402"/>
      <c r="HAR98" s="402"/>
      <c r="HAS98" s="402"/>
      <c r="HAT98" s="402"/>
      <c r="HAU98" s="402"/>
      <c r="HAV98" s="402"/>
      <c r="HAW98" s="402"/>
      <c r="HAX98" s="402"/>
      <c r="HAY98" s="402"/>
      <c r="HAZ98" s="402"/>
      <c r="HBA98" s="402"/>
      <c r="HBB98" s="402"/>
      <c r="HBC98" s="402"/>
      <c r="HBD98" s="402"/>
      <c r="HBE98" s="402"/>
      <c r="HBF98" s="402"/>
      <c r="HBG98" s="402"/>
      <c r="HBH98" s="402"/>
      <c r="HBI98" s="402"/>
      <c r="HBJ98" s="402"/>
      <c r="HBK98" s="402"/>
      <c r="HBL98" s="402"/>
      <c r="HBM98" s="402"/>
      <c r="HBN98" s="402"/>
      <c r="HBO98" s="402"/>
      <c r="HBP98" s="402"/>
      <c r="HBQ98" s="402"/>
      <c r="HBR98" s="402"/>
      <c r="HBS98" s="402"/>
      <c r="HBT98" s="402"/>
      <c r="HBU98" s="402"/>
      <c r="HBV98" s="402"/>
      <c r="HBW98" s="402"/>
      <c r="HBX98" s="402"/>
      <c r="HBY98" s="402"/>
      <c r="HBZ98" s="402"/>
      <c r="HCA98" s="402"/>
      <c r="HCB98" s="402"/>
      <c r="HCC98" s="402"/>
      <c r="HCD98" s="402"/>
      <c r="HCE98" s="402"/>
      <c r="HCF98" s="402"/>
      <c r="HCG98" s="402"/>
      <c r="HCH98" s="402"/>
      <c r="HCI98" s="402"/>
      <c r="HCJ98" s="402"/>
      <c r="HCK98" s="402"/>
      <c r="HCL98" s="402"/>
      <c r="HCM98" s="402"/>
      <c r="HCN98" s="402"/>
      <c r="HCO98" s="402"/>
      <c r="HCP98" s="402"/>
      <c r="HCQ98" s="402"/>
      <c r="HCR98" s="402"/>
      <c r="HCS98" s="402"/>
      <c r="HCT98" s="402"/>
      <c r="HCU98" s="402"/>
      <c r="HCV98" s="402"/>
      <c r="HCW98" s="402"/>
      <c r="HCX98" s="402"/>
      <c r="HCY98" s="402"/>
      <c r="HCZ98" s="402"/>
      <c r="HDA98" s="402"/>
      <c r="HDB98" s="402"/>
      <c r="HDC98" s="402"/>
      <c r="HDD98" s="402"/>
      <c r="HDE98" s="402"/>
      <c r="HDF98" s="402"/>
      <c r="HDG98" s="402"/>
      <c r="HDH98" s="402"/>
      <c r="HDI98" s="402"/>
      <c r="HDJ98" s="402"/>
      <c r="HDK98" s="402"/>
      <c r="HDL98" s="402"/>
      <c r="HDM98" s="402"/>
      <c r="HDN98" s="402"/>
      <c r="HDO98" s="402"/>
      <c r="HDP98" s="402"/>
      <c r="HDQ98" s="402"/>
      <c r="HDR98" s="402"/>
      <c r="HDS98" s="402"/>
      <c r="HDT98" s="402"/>
      <c r="HDU98" s="402"/>
      <c r="HDV98" s="402"/>
      <c r="HDW98" s="402"/>
      <c r="HDX98" s="402"/>
      <c r="HDY98" s="402"/>
      <c r="HDZ98" s="402"/>
      <c r="HEA98" s="402"/>
      <c r="HEB98" s="402"/>
      <c r="HEC98" s="402"/>
      <c r="HED98" s="402"/>
      <c r="HEE98" s="402"/>
      <c r="HEF98" s="402"/>
      <c r="HEG98" s="402"/>
      <c r="HEH98" s="402"/>
      <c r="HEI98" s="402"/>
      <c r="HEJ98" s="402"/>
      <c r="HEK98" s="402"/>
      <c r="HEL98" s="402"/>
      <c r="HEM98" s="402"/>
      <c r="HEN98" s="402"/>
      <c r="HEO98" s="402"/>
      <c r="HEP98" s="402"/>
      <c r="HEQ98" s="402"/>
      <c r="HER98" s="402"/>
      <c r="HES98" s="402"/>
      <c r="HET98" s="402"/>
      <c r="HEU98" s="402"/>
      <c r="HEV98" s="402"/>
      <c r="HEW98" s="402"/>
      <c r="HEX98" s="402"/>
      <c r="HEY98" s="402"/>
      <c r="HEZ98" s="402"/>
      <c r="HFA98" s="402"/>
      <c r="HFB98" s="402"/>
      <c r="HFC98" s="402"/>
      <c r="HFD98" s="402"/>
      <c r="HFE98" s="402"/>
      <c r="HFF98" s="402"/>
      <c r="HFG98" s="402"/>
      <c r="HFH98" s="402"/>
      <c r="HFI98" s="402"/>
      <c r="HFJ98" s="402"/>
      <c r="HFK98" s="402"/>
      <c r="HFL98" s="402"/>
      <c r="HFM98" s="402"/>
      <c r="HFN98" s="402"/>
      <c r="HFO98" s="402"/>
      <c r="HFP98" s="402"/>
      <c r="HFQ98" s="402"/>
      <c r="HFR98" s="402"/>
      <c r="HFS98" s="402"/>
      <c r="HFT98" s="402"/>
      <c r="HFU98" s="402"/>
      <c r="HFV98" s="402"/>
      <c r="HFW98" s="402"/>
      <c r="HFX98" s="402"/>
      <c r="HFY98" s="402"/>
      <c r="HFZ98" s="402"/>
      <c r="HGA98" s="402"/>
      <c r="HGB98" s="402"/>
      <c r="HGC98" s="402"/>
      <c r="HGD98" s="402"/>
      <c r="HGE98" s="402"/>
      <c r="HGF98" s="402"/>
      <c r="HGG98" s="402"/>
      <c r="HGH98" s="402"/>
      <c r="HGI98" s="402"/>
      <c r="HGJ98" s="402"/>
      <c r="HGK98" s="402"/>
      <c r="HGL98" s="402"/>
      <c r="HGM98" s="402"/>
      <c r="HGN98" s="402"/>
      <c r="HGO98" s="402"/>
      <c r="HGP98" s="402"/>
      <c r="HGQ98" s="402"/>
      <c r="HGR98" s="402"/>
      <c r="HGS98" s="402"/>
      <c r="HGT98" s="402"/>
      <c r="HGU98" s="402"/>
      <c r="HGV98" s="402"/>
      <c r="HGW98" s="402"/>
      <c r="HGX98" s="402"/>
      <c r="HGY98" s="402"/>
      <c r="HGZ98" s="402"/>
      <c r="HHA98" s="402"/>
      <c r="HHB98" s="402"/>
      <c r="HHC98" s="402"/>
      <c r="HHD98" s="402"/>
      <c r="HHE98" s="402"/>
      <c r="HHF98" s="402"/>
      <c r="HHG98" s="402"/>
      <c r="HHH98" s="402"/>
      <c r="HHI98" s="402"/>
      <c r="HHJ98" s="402"/>
      <c r="HHK98" s="402"/>
      <c r="HHL98" s="402"/>
      <c r="HHM98" s="402"/>
      <c r="HHN98" s="402"/>
      <c r="HHO98" s="402"/>
      <c r="HHP98" s="402"/>
      <c r="HHQ98" s="402"/>
      <c r="HHR98" s="402"/>
      <c r="HHS98" s="402"/>
      <c r="HHT98" s="402"/>
      <c r="HHU98" s="402"/>
      <c r="HHV98" s="402"/>
      <c r="HHW98" s="402"/>
      <c r="HHX98" s="402"/>
      <c r="HHY98" s="402"/>
      <c r="HHZ98" s="402"/>
      <c r="HIA98" s="402"/>
      <c r="HIB98" s="402"/>
      <c r="HIC98" s="402"/>
      <c r="HID98" s="402"/>
      <c r="HIE98" s="402"/>
      <c r="HIF98" s="402"/>
      <c r="HIG98" s="402"/>
      <c r="HIH98" s="402"/>
      <c r="HII98" s="402"/>
      <c r="HIJ98" s="402"/>
      <c r="HIK98" s="402"/>
      <c r="HIL98" s="402"/>
      <c r="HIM98" s="402"/>
      <c r="HIN98" s="402"/>
      <c r="HIO98" s="402"/>
      <c r="HIP98" s="402"/>
      <c r="HIQ98" s="402"/>
      <c r="HIR98" s="402"/>
      <c r="HIS98" s="402"/>
      <c r="HIT98" s="402"/>
      <c r="HIU98" s="402"/>
      <c r="HIV98" s="402"/>
      <c r="HIW98" s="402"/>
      <c r="HIX98" s="402"/>
      <c r="HIY98" s="402"/>
      <c r="HIZ98" s="402"/>
      <c r="HJA98" s="402"/>
      <c r="HJB98" s="402"/>
      <c r="HJC98" s="402"/>
      <c r="HJD98" s="402"/>
      <c r="HJE98" s="402"/>
      <c r="HJF98" s="402"/>
      <c r="HJG98" s="402"/>
      <c r="HJH98" s="402"/>
      <c r="HJI98" s="402"/>
      <c r="HJJ98" s="402"/>
      <c r="HJK98" s="402"/>
      <c r="HJL98" s="402"/>
      <c r="HJM98" s="402"/>
      <c r="HJN98" s="402"/>
      <c r="HJO98" s="402"/>
      <c r="HJP98" s="402"/>
      <c r="HJQ98" s="402"/>
      <c r="HJR98" s="402"/>
      <c r="HJS98" s="402"/>
      <c r="HJT98" s="402"/>
      <c r="HJU98" s="402"/>
      <c r="HJV98" s="402"/>
      <c r="HJW98" s="402"/>
      <c r="HJX98" s="402"/>
      <c r="HJY98" s="402"/>
      <c r="HJZ98" s="402"/>
      <c r="HKA98" s="402"/>
      <c r="HKB98" s="402"/>
      <c r="HKC98" s="402"/>
      <c r="HKD98" s="402"/>
      <c r="HKE98" s="402"/>
      <c r="HKF98" s="402"/>
      <c r="HKG98" s="402"/>
      <c r="HKH98" s="402"/>
      <c r="HKI98" s="402"/>
      <c r="HKJ98" s="402"/>
      <c r="HKK98" s="402"/>
      <c r="HKL98" s="402"/>
      <c r="HKM98" s="402"/>
      <c r="HKN98" s="402"/>
      <c r="HKO98" s="402"/>
      <c r="HKP98" s="402"/>
      <c r="HKQ98" s="402"/>
      <c r="HKR98" s="402"/>
      <c r="HKS98" s="402"/>
      <c r="HKT98" s="402"/>
      <c r="HKU98" s="402"/>
      <c r="HKV98" s="402"/>
      <c r="HKW98" s="402"/>
      <c r="HKX98" s="402"/>
      <c r="HKY98" s="402"/>
      <c r="HKZ98" s="402"/>
      <c r="HLA98" s="402"/>
      <c r="HLB98" s="402"/>
      <c r="HLC98" s="402"/>
      <c r="HLD98" s="402"/>
      <c r="HLE98" s="402"/>
      <c r="HLF98" s="402"/>
      <c r="HLG98" s="402"/>
      <c r="HLH98" s="402"/>
      <c r="HLI98" s="402"/>
      <c r="HLJ98" s="402"/>
      <c r="HLK98" s="402"/>
      <c r="HLL98" s="402"/>
      <c r="HLM98" s="402"/>
      <c r="HLN98" s="402"/>
      <c r="HLO98" s="402"/>
      <c r="HLP98" s="402"/>
      <c r="HLQ98" s="402"/>
      <c r="HLR98" s="402"/>
      <c r="HLS98" s="402"/>
      <c r="HLT98" s="402"/>
      <c r="HLU98" s="402"/>
      <c r="HLV98" s="402"/>
      <c r="HLW98" s="402"/>
      <c r="HLX98" s="402"/>
      <c r="HLY98" s="402"/>
      <c r="HLZ98" s="402"/>
      <c r="HMA98" s="402"/>
      <c r="HMB98" s="402"/>
      <c r="HMC98" s="402"/>
      <c r="HMD98" s="402"/>
      <c r="HME98" s="402"/>
      <c r="HMF98" s="402"/>
      <c r="HMG98" s="402"/>
      <c r="HMH98" s="402"/>
      <c r="HMI98" s="402"/>
      <c r="HMJ98" s="402"/>
      <c r="HMK98" s="402"/>
      <c r="HML98" s="402"/>
      <c r="HMM98" s="402"/>
      <c r="HMN98" s="402"/>
      <c r="HMO98" s="402"/>
      <c r="HMP98" s="402"/>
      <c r="HMQ98" s="402"/>
      <c r="HMR98" s="402"/>
      <c r="HMS98" s="402"/>
      <c r="HMT98" s="402"/>
      <c r="HMU98" s="402"/>
      <c r="HMV98" s="402"/>
      <c r="HMW98" s="402"/>
      <c r="HMX98" s="402"/>
      <c r="HMY98" s="402"/>
      <c r="HMZ98" s="402"/>
      <c r="HNA98" s="402"/>
      <c r="HNB98" s="402"/>
      <c r="HNC98" s="402"/>
      <c r="HND98" s="402"/>
      <c r="HNE98" s="402"/>
      <c r="HNF98" s="402"/>
      <c r="HNG98" s="402"/>
      <c r="HNH98" s="402"/>
      <c r="HNI98" s="402"/>
      <c r="HNJ98" s="402"/>
      <c r="HNK98" s="402"/>
      <c r="HNL98" s="402"/>
      <c r="HNM98" s="402"/>
      <c r="HNN98" s="402"/>
      <c r="HNO98" s="402"/>
      <c r="HNP98" s="402"/>
      <c r="HNQ98" s="402"/>
      <c r="HNR98" s="402"/>
      <c r="HNS98" s="402"/>
      <c r="HNT98" s="402"/>
      <c r="HNU98" s="402"/>
      <c r="HNV98" s="402"/>
      <c r="HNW98" s="402"/>
      <c r="HNX98" s="402"/>
      <c r="HNY98" s="402"/>
      <c r="HNZ98" s="402"/>
      <c r="HOA98" s="402"/>
      <c r="HOB98" s="402"/>
      <c r="HOC98" s="402"/>
      <c r="HOD98" s="402"/>
      <c r="HOE98" s="402"/>
      <c r="HOF98" s="402"/>
      <c r="HOG98" s="402"/>
      <c r="HOH98" s="402"/>
      <c r="HOI98" s="402"/>
      <c r="HOJ98" s="402"/>
      <c r="HOK98" s="402"/>
      <c r="HOL98" s="402"/>
      <c r="HOM98" s="402"/>
      <c r="HON98" s="402"/>
      <c r="HOO98" s="402"/>
      <c r="HOP98" s="402"/>
      <c r="HOQ98" s="402"/>
      <c r="HOR98" s="402"/>
      <c r="HOS98" s="402"/>
      <c r="HOT98" s="402"/>
      <c r="HOU98" s="402"/>
      <c r="HOV98" s="402"/>
      <c r="HOW98" s="402"/>
      <c r="HOX98" s="402"/>
      <c r="HOY98" s="402"/>
      <c r="HOZ98" s="402"/>
      <c r="HPA98" s="402"/>
      <c r="HPB98" s="402"/>
      <c r="HPC98" s="402"/>
      <c r="HPD98" s="402"/>
      <c r="HPE98" s="402"/>
      <c r="HPF98" s="402"/>
      <c r="HPG98" s="402"/>
      <c r="HPH98" s="402"/>
      <c r="HPI98" s="402"/>
      <c r="HPJ98" s="402"/>
      <c r="HPK98" s="402"/>
      <c r="HPL98" s="402"/>
      <c r="HPM98" s="402"/>
      <c r="HPN98" s="402"/>
      <c r="HPO98" s="402"/>
      <c r="HPP98" s="402"/>
      <c r="HPQ98" s="402"/>
      <c r="HPR98" s="402"/>
      <c r="HPS98" s="402"/>
      <c r="HPT98" s="402"/>
      <c r="HPU98" s="402"/>
      <c r="HPV98" s="402"/>
      <c r="HPW98" s="402"/>
      <c r="HPX98" s="402"/>
      <c r="HPY98" s="402"/>
      <c r="HPZ98" s="402"/>
      <c r="HQA98" s="402"/>
      <c r="HQB98" s="402"/>
      <c r="HQC98" s="402"/>
      <c r="HQD98" s="402"/>
      <c r="HQE98" s="402"/>
      <c r="HQF98" s="402"/>
      <c r="HQG98" s="402"/>
      <c r="HQH98" s="402"/>
      <c r="HQI98" s="402"/>
      <c r="HQJ98" s="402"/>
      <c r="HQK98" s="402"/>
      <c r="HQL98" s="402"/>
      <c r="HQM98" s="402"/>
      <c r="HQN98" s="402"/>
      <c r="HQO98" s="402"/>
      <c r="HQP98" s="402"/>
      <c r="HQQ98" s="402"/>
      <c r="HQR98" s="402"/>
      <c r="HQS98" s="402"/>
      <c r="HQT98" s="402"/>
      <c r="HQU98" s="402"/>
      <c r="HQV98" s="402"/>
      <c r="HQW98" s="402"/>
      <c r="HQX98" s="402"/>
      <c r="HQY98" s="402"/>
      <c r="HQZ98" s="402"/>
      <c r="HRA98" s="402"/>
      <c r="HRB98" s="402"/>
      <c r="HRC98" s="402"/>
      <c r="HRD98" s="402"/>
      <c r="HRE98" s="402"/>
      <c r="HRF98" s="402"/>
      <c r="HRG98" s="402"/>
      <c r="HRH98" s="402"/>
      <c r="HRI98" s="402"/>
      <c r="HRJ98" s="402"/>
      <c r="HRK98" s="402"/>
      <c r="HRL98" s="402"/>
      <c r="HRM98" s="402"/>
      <c r="HRN98" s="402"/>
      <c r="HRO98" s="402"/>
      <c r="HRP98" s="402"/>
      <c r="HRQ98" s="402"/>
      <c r="HRR98" s="402"/>
      <c r="HRS98" s="402"/>
      <c r="HRT98" s="402"/>
      <c r="HRU98" s="402"/>
      <c r="HRV98" s="402"/>
      <c r="HRW98" s="402"/>
      <c r="HRX98" s="402"/>
      <c r="HRY98" s="402"/>
      <c r="HRZ98" s="402"/>
      <c r="HSA98" s="402"/>
      <c r="HSB98" s="402"/>
      <c r="HSC98" s="402"/>
      <c r="HSD98" s="402"/>
      <c r="HSE98" s="402"/>
      <c r="HSF98" s="402"/>
      <c r="HSG98" s="402"/>
      <c r="HSH98" s="402"/>
      <c r="HSI98" s="402"/>
      <c r="HSJ98" s="402"/>
      <c r="HSK98" s="402"/>
      <c r="HSL98" s="402"/>
      <c r="HSM98" s="402"/>
      <c r="HSN98" s="402"/>
      <c r="HSO98" s="402"/>
      <c r="HSP98" s="402"/>
      <c r="HSQ98" s="402"/>
      <c r="HSR98" s="402"/>
      <c r="HSS98" s="402"/>
      <c r="HST98" s="402"/>
      <c r="HSU98" s="402"/>
      <c r="HSV98" s="402"/>
      <c r="HSW98" s="402"/>
      <c r="HSX98" s="402"/>
      <c r="HSY98" s="402"/>
      <c r="HSZ98" s="402"/>
      <c r="HTA98" s="402"/>
      <c r="HTB98" s="402"/>
      <c r="HTC98" s="402"/>
      <c r="HTD98" s="402"/>
      <c r="HTE98" s="402"/>
      <c r="HTF98" s="402"/>
      <c r="HTG98" s="402"/>
      <c r="HTH98" s="402"/>
      <c r="HTI98" s="402"/>
      <c r="HTJ98" s="402"/>
      <c r="HTK98" s="402"/>
      <c r="HTL98" s="402"/>
      <c r="HTM98" s="402"/>
      <c r="HTN98" s="402"/>
      <c r="HTO98" s="402"/>
      <c r="HTP98" s="402"/>
      <c r="HTQ98" s="402"/>
      <c r="HTR98" s="402"/>
      <c r="HTS98" s="402"/>
      <c r="HTT98" s="402"/>
      <c r="HTU98" s="402"/>
      <c r="HTV98" s="402"/>
      <c r="HTW98" s="402"/>
      <c r="HTX98" s="402"/>
      <c r="HTY98" s="402"/>
      <c r="HTZ98" s="402"/>
      <c r="HUA98" s="402"/>
      <c r="HUB98" s="402"/>
      <c r="HUC98" s="402"/>
      <c r="HUD98" s="402"/>
      <c r="HUE98" s="402"/>
      <c r="HUF98" s="402"/>
      <c r="HUG98" s="402"/>
      <c r="HUH98" s="402"/>
      <c r="HUI98" s="402"/>
      <c r="HUJ98" s="402"/>
      <c r="HUK98" s="402"/>
      <c r="HUL98" s="402"/>
      <c r="HUM98" s="402"/>
      <c r="HUN98" s="402"/>
      <c r="HUO98" s="402"/>
      <c r="HUP98" s="402"/>
      <c r="HUQ98" s="402"/>
      <c r="HUR98" s="402"/>
      <c r="HUS98" s="402"/>
      <c r="HUT98" s="402"/>
      <c r="HUU98" s="402"/>
      <c r="HUV98" s="402"/>
      <c r="HUW98" s="402"/>
      <c r="HUX98" s="402"/>
      <c r="HUY98" s="402"/>
      <c r="HUZ98" s="402"/>
      <c r="HVA98" s="402"/>
      <c r="HVB98" s="402"/>
      <c r="HVC98" s="402"/>
      <c r="HVD98" s="402"/>
      <c r="HVE98" s="402"/>
      <c r="HVF98" s="402"/>
      <c r="HVG98" s="402"/>
      <c r="HVH98" s="402"/>
      <c r="HVI98" s="402"/>
      <c r="HVJ98" s="402"/>
      <c r="HVK98" s="402"/>
      <c r="HVL98" s="402"/>
      <c r="HVM98" s="402"/>
      <c r="HVN98" s="402"/>
      <c r="HVO98" s="402"/>
      <c r="HVP98" s="402"/>
      <c r="HVQ98" s="402"/>
      <c r="HVR98" s="402"/>
      <c r="HVS98" s="402"/>
      <c r="HVT98" s="402"/>
      <c r="HVU98" s="402"/>
      <c r="HVV98" s="402"/>
      <c r="HVW98" s="402"/>
      <c r="HVX98" s="402"/>
      <c r="HVY98" s="402"/>
      <c r="HVZ98" s="402"/>
      <c r="HWA98" s="402"/>
      <c r="HWB98" s="402"/>
      <c r="HWC98" s="402"/>
      <c r="HWD98" s="402"/>
      <c r="HWE98" s="402"/>
      <c r="HWF98" s="402"/>
      <c r="HWG98" s="402"/>
      <c r="HWH98" s="402"/>
      <c r="HWI98" s="402"/>
      <c r="HWJ98" s="402"/>
      <c r="HWK98" s="402"/>
      <c r="HWL98" s="402"/>
      <c r="HWM98" s="402"/>
      <c r="HWN98" s="402"/>
      <c r="HWO98" s="402"/>
      <c r="HWP98" s="402"/>
      <c r="HWQ98" s="402"/>
      <c r="HWR98" s="402"/>
      <c r="HWS98" s="402"/>
      <c r="HWT98" s="402"/>
      <c r="HWU98" s="402"/>
      <c r="HWV98" s="402"/>
      <c r="HWW98" s="402"/>
      <c r="HWX98" s="402"/>
      <c r="HWY98" s="402"/>
      <c r="HWZ98" s="402"/>
      <c r="HXA98" s="402"/>
      <c r="HXB98" s="402"/>
      <c r="HXC98" s="402"/>
      <c r="HXD98" s="402"/>
      <c r="HXE98" s="402"/>
      <c r="HXF98" s="402"/>
      <c r="HXG98" s="402"/>
      <c r="HXH98" s="402"/>
      <c r="HXI98" s="402"/>
      <c r="HXJ98" s="402"/>
      <c r="HXK98" s="402"/>
      <c r="HXL98" s="402"/>
      <c r="HXM98" s="402"/>
      <c r="HXN98" s="402"/>
      <c r="HXO98" s="402"/>
      <c r="HXP98" s="402"/>
      <c r="HXQ98" s="402"/>
      <c r="HXR98" s="402"/>
      <c r="HXS98" s="402"/>
      <c r="HXT98" s="402"/>
      <c r="HXU98" s="402"/>
      <c r="HXV98" s="402"/>
      <c r="HXW98" s="402"/>
      <c r="HXX98" s="402"/>
      <c r="HXY98" s="402"/>
      <c r="HXZ98" s="402"/>
      <c r="HYA98" s="402"/>
      <c r="HYB98" s="402"/>
      <c r="HYC98" s="402"/>
      <c r="HYD98" s="402"/>
      <c r="HYE98" s="402"/>
      <c r="HYF98" s="402"/>
      <c r="HYG98" s="402"/>
      <c r="HYH98" s="402"/>
      <c r="HYI98" s="402"/>
      <c r="HYJ98" s="402"/>
      <c r="HYK98" s="402"/>
      <c r="HYL98" s="402"/>
      <c r="HYM98" s="402"/>
      <c r="HYN98" s="402"/>
      <c r="HYO98" s="402"/>
      <c r="HYP98" s="402"/>
      <c r="HYQ98" s="402"/>
      <c r="HYR98" s="402"/>
      <c r="HYS98" s="402"/>
      <c r="HYT98" s="402"/>
      <c r="HYU98" s="402"/>
      <c r="HYV98" s="402"/>
      <c r="HYW98" s="402"/>
      <c r="HYX98" s="402"/>
      <c r="HYY98" s="402"/>
      <c r="HYZ98" s="402"/>
      <c r="HZA98" s="402"/>
      <c r="HZB98" s="402"/>
      <c r="HZC98" s="402"/>
      <c r="HZD98" s="402"/>
      <c r="HZE98" s="402"/>
      <c r="HZF98" s="402"/>
      <c r="HZG98" s="402"/>
      <c r="HZH98" s="402"/>
      <c r="HZI98" s="402"/>
      <c r="HZJ98" s="402"/>
      <c r="HZK98" s="402"/>
      <c r="HZL98" s="402"/>
      <c r="HZM98" s="402"/>
      <c r="HZN98" s="402"/>
      <c r="HZO98" s="402"/>
      <c r="HZP98" s="402"/>
      <c r="HZQ98" s="402"/>
      <c r="HZR98" s="402"/>
      <c r="HZS98" s="402"/>
      <c r="HZT98" s="402"/>
      <c r="HZU98" s="402"/>
      <c r="HZV98" s="402"/>
      <c r="HZW98" s="402"/>
      <c r="HZX98" s="402"/>
      <c r="HZY98" s="402"/>
      <c r="HZZ98" s="402"/>
      <c r="IAA98" s="402"/>
      <c r="IAB98" s="402"/>
      <c r="IAC98" s="402"/>
      <c r="IAD98" s="402"/>
      <c r="IAE98" s="402"/>
      <c r="IAF98" s="402"/>
      <c r="IAG98" s="402"/>
      <c r="IAH98" s="402"/>
      <c r="IAI98" s="402"/>
      <c r="IAJ98" s="402"/>
      <c r="IAK98" s="402"/>
      <c r="IAL98" s="402"/>
      <c r="IAM98" s="402"/>
      <c r="IAN98" s="402"/>
      <c r="IAO98" s="402"/>
      <c r="IAP98" s="402"/>
      <c r="IAQ98" s="402"/>
      <c r="IAR98" s="402"/>
      <c r="IAS98" s="402"/>
      <c r="IAT98" s="402"/>
      <c r="IAU98" s="402"/>
      <c r="IAV98" s="402"/>
      <c r="IAW98" s="402"/>
      <c r="IAX98" s="402"/>
      <c r="IAY98" s="402"/>
      <c r="IAZ98" s="402"/>
      <c r="IBA98" s="402"/>
      <c r="IBB98" s="402"/>
      <c r="IBC98" s="402"/>
      <c r="IBD98" s="402"/>
      <c r="IBE98" s="402"/>
      <c r="IBF98" s="402"/>
      <c r="IBG98" s="402"/>
      <c r="IBH98" s="402"/>
      <c r="IBI98" s="402"/>
      <c r="IBJ98" s="402"/>
      <c r="IBK98" s="402"/>
      <c r="IBL98" s="402"/>
      <c r="IBM98" s="402"/>
      <c r="IBN98" s="402"/>
      <c r="IBO98" s="402"/>
      <c r="IBP98" s="402"/>
      <c r="IBQ98" s="402"/>
      <c r="IBR98" s="402"/>
      <c r="IBS98" s="402"/>
      <c r="IBT98" s="402"/>
      <c r="IBU98" s="402"/>
      <c r="IBV98" s="402"/>
      <c r="IBW98" s="402"/>
      <c r="IBX98" s="402"/>
      <c r="IBY98" s="402"/>
      <c r="IBZ98" s="402"/>
      <c r="ICA98" s="402"/>
      <c r="ICB98" s="402"/>
      <c r="ICC98" s="402"/>
      <c r="ICD98" s="402"/>
      <c r="ICE98" s="402"/>
      <c r="ICF98" s="402"/>
      <c r="ICG98" s="402"/>
      <c r="ICH98" s="402"/>
      <c r="ICI98" s="402"/>
      <c r="ICJ98" s="402"/>
      <c r="ICK98" s="402"/>
      <c r="ICL98" s="402"/>
      <c r="ICM98" s="402"/>
      <c r="ICN98" s="402"/>
      <c r="ICO98" s="402"/>
      <c r="ICP98" s="402"/>
      <c r="ICQ98" s="402"/>
      <c r="ICR98" s="402"/>
      <c r="ICS98" s="402"/>
      <c r="ICT98" s="402"/>
      <c r="ICU98" s="402"/>
      <c r="ICV98" s="402"/>
      <c r="ICW98" s="402"/>
      <c r="ICX98" s="402"/>
      <c r="ICY98" s="402"/>
      <c r="ICZ98" s="402"/>
      <c r="IDA98" s="402"/>
      <c r="IDB98" s="402"/>
      <c r="IDC98" s="402"/>
      <c r="IDD98" s="402"/>
      <c r="IDE98" s="402"/>
      <c r="IDF98" s="402"/>
      <c r="IDG98" s="402"/>
      <c r="IDH98" s="402"/>
      <c r="IDI98" s="402"/>
      <c r="IDJ98" s="402"/>
      <c r="IDK98" s="402"/>
      <c r="IDL98" s="402"/>
      <c r="IDM98" s="402"/>
      <c r="IDN98" s="402"/>
      <c r="IDO98" s="402"/>
      <c r="IDP98" s="402"/>
      <c r="IDQ98" s="402"/>
      <c r="IDR98" s="402"/>
      <c r="IDS98" s="402"/>
      <c r="IDT98" s="402"/>
      <c r="IDU98" s="402"/>
      <c r="IDV98" s="402"/>
      <c r="IDW98" s="402"/>
      <c r="IDX98" s="402"/>
      <c r="IDY98" s="402"/>
      <c r="IDZ98" s="402"/>
      <c r="IEA98" s="402"/>
      <c r="IEB98" s="402"/>
      <c r="IEC98" s="402"/>
      <c r="IED98" s="402"/>
      <c r="IEE98" s="402"/>
      <c r="IEF98" s="402"/>
      <c r="IEG98" s="402"/>
      <c r="IEH98" s="402"/>
      <c r="IEI98" s="402"/>
      <c r="IEJ98" s="402"/>
      <c r="IEK98" s="402"/>
      <c r="IEL98" s="402"/>
      <c r="IEM98" s="402"/>
      <c r="IEN98" s="402"/>
      <c r="IEO98" s="402"/>
      <c r="IEP98" s="402"/>
      <c r="IEQ98" s="402"/>
      <c r="IER98" s="402"/>
      <c r="IES98" s="402"/>
      <c r="IET98" s="402"/>
      <c r="IEU98" s="402"/>
      <c r="IEV98" s="402"/>
      <c r="IEW98" s="402"/>
      <c r="IEX98" s="402"/>
      <c r="IEY98" s="402"/>
      <c r="IEZ98" s="402"/>
      <c r="IFA98" s="402"/>
      <c r="IFB98" s="402"/>
      <c r="IFC98" s="402"/>
      <c r="IFD98" s="402"/>
      <c r="IFE98" s="402"/>
      <c r="IFF98" s="402"/>
      <c r="IFG98" s="402"/>
      <c r="IFH98" s="402"/>
      <c r="IFI98" s="402"/>
      <c r="IFJ98" s="402"/>
      <c r="IFK98" s="402"/>
      <c r="IFL98" s="402"/>
      <c r="IFM98" s="402"/>
      <c r="IFN98" s="402"/>
      <c r="IFO98" s="402"/>
      <c r="IFP98" s="402"/>
      <c r="IFQ98" s="402"/>
      <c r="IFR98" s="402"/>
      <c r="IFS98" s="402"/>
      <c r="IFT98" s="402"/>
      <c r="IFU98" s="402"/>
      <c r="IFV98" s="402"/>
      <c r="IFW98" s="402"/>
      <c r="IFX98" s="402"/>
      <c r="IFY98" s="402"/>
      <c r="IFZ98" s="402"/>
      <c r="IGA98" s="402"/>
      <c r="IGB98" s="402"/>
      <c r="IGC98" s="402"/>
      <c r="IGD98" s="402"/>
      <c r="IGE98" s="402"/>
      <c r="IGF98" s="402"/>
      <c r="IGG98" s="402"/>
      <c r="IGH98" s="402"/>
      <c r="IGI98" s="402"/>
      <c r="IGJ98" s="402"/>
      <c r="IGK98" s="402"/>
      <c r="IGL98" s="402"/>
      <c r="IGM98" s="402"/>
      <c r="IGN98" s="402"/>
      <c r="IGO98" s="402"/>
      <c r="IGP98" s="402"/>
      <c r="IGQ98" s="402"/>
      <c r="IGR98" s="402"/>
      <c r="IGS98" s="402"/>
      <c r="IGT98" s="402"/>
      <c r="IGU98" s="402"/>
      <c r="IGV98" s="402"/>
      <c r="IGW98" s="402"/>
      <c r="IGX98" s="402"/>
      <c r="IGY98" s="402"/>
      <c r="IGZ98" s="402"/>
      <c r="IHA98" s="402"/>
      <c r="IHB98" s="402"/>
      <c r="IHC98" s="402"/>
      <c r="IHD98" s="402"/>
      <c r="IHE98" s="402"/>
      <c r="IHF98" s="402"/>
      <c r="IHG98" s="402"/>
      <c r="IHH98" s="402"/>
      <c r="IHI98" s="402"/>
      <c r="IHJ98" s="402"/>
      <c r="IHK98" s="402"/>
      <c r="IHL98" s="402"/>
      <c r="IHM98" s="402"/>
      <c r="IHN98" s="402"/>
      <c r="IHO98" s="402"/>
      <c r="IHP98" s="402"/>
      <c r="IHQ98" s="402"/>
      <c r="IHR98" s="402"/>
      <c r="IHS98" s="402"/>
      <c r="IHT98" s="402"/>
      <c r="IHU98" s="402"/>
      <c r="IHV98" s="402"/>
      <c r="IHW98" s="402"/>
      <c r="IHX98" s="402"/>
      <c r="IHY98" s="402"/>
      <c r="IHZ98" s="402"/>
      <c r="IIA98" s="402"/>
      <c r="IIB98" s="402"/>
      <c r="IIC98" s="402"/>
      <c r="IID98" s="402"/>
      <c r="IIE98" s="402"/>
      <c r="IIF98" s="402"/>
      <c r="IIG98" s="402"/>
      <c r="IIH98" s="402"/>
      <c r="III98" s="402"/>
      <c r="IIJ98" s="402"/>
      <c r="IIK98" s="402"/>
      <c r="IIL98" s="402"/>
      <c r="IIM98" s="402"/>
      <c r="IIN98" s="402"/>
      <c r="IIO98" s="402"/>
      <c r="IIP98" s="402"/>
      <c r="IIQ98" s="402"/>
      <c r="IIR98" s="402"/>
      <c r="IIS98" s="402"/>
      <c r="IIT98" s="402"/>
      <c r="IIU98" s="402"/>
      <c r="IIV98" s="402"/>
      <c r="IIW98" s="402"/>
      <c r="IIX98" s="402"/>
      <c r="IIY98" s="402"/>
      <c r="IIZ98" s="402"/>
      <c r="IJA98" s="402"/>
      <c r="IJB98" s="402"/>
      <c r="IJC98" s="402"/>
      <c r="IJD98" s="402"/>
      <c r="IJE98" s="402"/>
      <c r="IJF98" s="402"/>
      <c r="IJG98" s="402"/>
      <c r="IJH98" s="402"/>
      <c r="IJI98" s="402"/>
      <c r="IJJ98" s="402"/>
      <c r="IJK98" s="402"/>
      <c r="IJL98" s="402"/>
      <c r="IJM98" s="402"/>
      <c r="IJN98" s="402"/>
      <c r="IJO98" s="402"/>
      <c r="IJP98" s="402"/>
      <c r="IJQ98" s="402"/>
      <c r="IJR98" s="402"/>
      <c r="IJS98" s="402"/>
      <c r="IJT98" s="402"/>
      <c r="IJU98" s="402"/>
      <c r="IJV98" s="402"/>
      <c r="IJW98" s="402"/>
      <c r="IJX98" s="402"/>
      <c r="IJY98" s="402"/>
      <c r="IJZ98" s="402"/>
      <c r="IKA98" s="402"/>
      <c r="IKB98" s="402"/>
      <c r="IKC98" s="402"/>
      <c r="IKD98" s="402"/>
      <c r="IKE98" s="402"/>
      <c r="IKF98" s="402"/>
      <c r="IKG98" s="402"/>
      <c r="IKH98" s="402"/>
      <c r="IKI98" s="402"/>
      <c r="IKJ98" s="402"/>
      <c r="IKK98" s="402"/>
      <c r="IKL98" s="402"/>
      <c r="IKM98" s="402"/>
      <c r="IKN98" s="402"/>
      <c r="IKO98" s="402"/>
      <c r="IKP98" s="402"/>
      <c r="IKQ98" s="402"/>
      <c r="IKR98" s="402"/>
      <c r="IKS98" s="402"/>
      <c r="IKT98" s="402"/>
      <c r="IKU98" s="402"/>
      <c r="IKV98" s="402"/>
      <c r="IKW98" s="402"/>
      <c r="IKX98" s="402"/>
      <c r="IKY98" s="402"/>
      <c r="IKZ98" s="402"/>
      <c r="ILA98" s="402"/>
      <c r="ILB98" s="402"/>
      <c r="ILC98" s="402"/>
      <c r="ILD98" s="402"/>
      <c r="ILE98" s="402"/>
      <c r="ILF98" s="402"/>
      <c r="ILG98" s="402"/>
      <c r="ILH98" s="402"/>
      <c r="ILI98" s="402"/>
      <c r="ILJ98" s="402"/>
      <c r="ILK98" s="402"/>
      <c r="ILL98" s="402"/>
      <c r="ILM98" s="402"/>
      <c r="ILN98" s="402"/>
      <c r="ILO98" s="402"/>
      <c r="ILP98" s="402"/>
      <c r="ILQ98" s="402"/>
      <c r="ILR98" s="402"/>
      <c r="ILS98" s="402"/>
      <c r="ILT98" s="402"/>
      <c r="ILU98" s="402"/>
      <c r="ILV98" s="402"/>
      <c r="ILW98" s="402"/>
      <c r="ILX98" s="402"/>
      <c r="ILY98" s="402"/>
      <c r="ILZ98" s="402"/>
      <c r="IMA98" s="402"/>
      <c r="IMB98" s="402"/>
      <c r="IMC98" s="402"/>
      <c r="IMD98" s="402"/>
      <c r="IME98" s="402"/>
      <c r="IMF98" s="402"/>
      <c r="IMG98" s="402"/>
      <c r="IMH98" s="402"/>
      <c r="IMI98" s="402"/>
      <c r="IMJ98" s="402"/>
      <c r="IMK98" s="402"/>
      <c r="IML98" s="402"/>
      <c r="IMM98" s="402"/>
      <c r="IMN98" s="402"/>
      <c r="IMO98" s="402"/>
      <c r="IMP98" s="402"/>
      <c r="IMQ98" s="402"/>
      <c r="IMR98" s="402"/>
      <c r="IMS98" s="402"/>
      <c r="IMT98" s="402"/>
      <c r="IMU98" s="402"/>
      <c r="IMV98" s="402"/>
      <c r="IMW98" s="402"/>
      <c r="IMX98" s="402"/>
      <c r="IMY98" s="402"/>
      <c r="IMZ98" s="402"/>
      <c r="INA98" s="402"/>
      <c r="INB98" s="402"/>
      <c r="INC98" s="402"/>
      <c r="IND98" s="402"/>
      <c r="INE98" s="402"/>
      <c r="INF98" s="402"/>
      <c r="ING98" s="402"/>
      <c r="INH98" s="402"/>
      <c r="INI98" s="402"/>
      <c r="INJ98" s="402"/>
      <c r="INK98" s="402"/>
      <c r="INL98" s="402"/>
      <c r="INM98" s="402"/>
      <c r="INN98" s="402"/>
      <c r="INO98" s="402"/>
      <c r="INP98" s="402"/>
      <c r="INQ98" s="402"/>
      <c r="INR98" s="402"/>
      <c r="INS98" s="402"/>
      <c r="INT98" s="402"/>
      <c r="INU98" s="402"/>
      <c r="INV98" s="402"/>
      <c r="INW98" s="402"/>
      <c r="INX98" s="402"/>
      <c r="INY98" s="402"/>
      <c r="INZ98" s="402"/>
      <c r="IOA98" s="402"/>
      <c r="IOB98" s="402"/>
      <c r="IOC98" s="402"/>
      <c r="IOD98" s="402"/>
      <c r="IOE98" s="402"/>
      <c r="IOF98" s="402"/>
      <c r="IOG98" s="402"/>
      <c r="IOH98" s="402"/>
      <c r="IOI98" s="402"/>
      <c r="IOJ98" s="402"/>
      <c r="IOK98" s="402"/>
      <c r="IOL98" s="402"/>
      <c r="IOM98" s="402"/>
      <c r="ION98" s="402"/>
      <c r="IOO98" s="402"/>
      <c r="IOP98" s="402"/>
      <c r="IOQ98" s="402"/>
      <c r="IOR98" s="402"/>
      <c r="IOS98" s="402"/>
      <c r="IOT98" s="402"/>
      <c r="IOU98" s="402"/>
      <c r="IOV98" s="402"/>
      <c r="IOW98" s="402"/>
      <c r="IOX98" s="402"/>
      <c r="IOY98" s="402"/>
      <c r="IOZ98" s="402"/>
      <c r="IPA98" s="402"/>
      <c r="IPB98" s="402"/>
      <c r="IPC98" s="402"/>
      <c r="IPD98" s="402"/>
      <c r="IPE98" s="402"/>
      <c r="IPF98" s="402"/>
      <c r="IPG98" s="402"/>
      <c r="IPH98" s="402"/>
      <c r="IPI98" s="402"/>
      <c r="IPJ98" s="402"/>
      <c r="IPK98" s="402"/>
      <c r="IPL98" s="402"/>
      <c r="IPM98" s="402"/>
      <c r="IPN98" s="402"/>
      <c r="IPO98" s="402"/>
      <c r="IPP98" s="402"/>
      <c r="IPQ98" s="402"/>
      <c r="IPR98" s="402"/>
      <c r="IPS98" s="402"/>
      <c r="IPT98" s="402"/>
      <c r="IPU98" s="402"/>
      <c r="IPV98" s="402"/>
      <c r="IPW98" s="402"/>
      <c r="IPX98" s="402"/>
      <c r="IPY98" s="402"/>
      <c r="IPZ98" s="402"/>
      <c r="IQA98" s="402"/>
      <c r="IQB98" s="402"/>
      <c r="IQC98" s="402"/>
      <c r="IQD98" s="402"/>
      <c r="IQE98" s="402"/>
      <c r="IQF98" s="402"/>
      <c r="IQG98" s="402"/>
      <c r="IQH98" s="402"/>
      <c r="IQI98" s="402"/>
      <c r="IQJ98" s="402"/>
      <c r="IQK98" s="402"/>
      <c r="IQL98" s="402"/>
      <c r="IQM98" s="402"/>
      <c r="IQN98" s="402"/>
      <c r="IQO98" s="402"/>
      <c r="IQP98" s="402"/>
      <c r="IQQ98" s="402"/>
      <c r="IQR98" s="402"/>
      <c r="IQS98" s="402"/>
      <c r="IQT98" s="402"/>
      <c r="IQU98" s="402"/>
      <c r="IQV98" s="402"/>
      <c r="IQW98" s="402"/>
      <c r="IQX98" s="402"/>
      <c r="IQY98" s="402"/>
      <c r="IQZ98" s="402"/>
      <c r="IRA98" s="402"/>
      <c r="IRB98" s="402"/>
      <c r="IRC98" s="402"/>
      <c r="IRD98" s="402"/>
      <c r="IRE98" s="402"/>
      <c r="IRF98" s="402"/>
      <c r="IRG98" s="402"/>
      <c r="IRH98" s="402"/>
      <c r="IRI98" s="402"/>
      <c r="IRJ98" s="402"/>
      <c r="IRK98" s="402"/>
      <c r="IRL98" s="402"/>
      <c r="IRM98" s="402"/>
      <c r="IRN98" s="402"/>
      <c r="IRO98" s="402"/>
      <c r="IRP98" s="402"/>
      <c r="IRQ98" s="402"/>
      <c r="IRR98" s="402"/>
      <c r="IRS98" s="402"/>
      <c r="IRT98" s="402"/>
      <c r="IRU98" s="402"/>
      <c r="IRV98" s="402"/>
      <c r="IRW98" s="402"/>
      <c r="IRX98" s="402"/>
      <c r="IRY98" s="402"/>
      <c r="IRZ98" s="402"/>
      <c r="ISA98" s="402"/>
      <c r="ISB98" s="402"/>
      <c r="ISC98" s="402"/>
      <c r="ISD98" s="402"/>
      <c r="ISE98" s="402"/>
      <c r="ISF98" s="402"/>
      <c r="ISG98" s="402"/>
      <c r="ISH98" s="402"/>
      <c r="ISI98" s="402"/>
      <c r="ISJ98" s="402"/>
      <c r="ISK98" s="402"/>
      <c r="ISL98" s="402"/>
      <c r="ISM98" s="402"/>
      <c r="ISN98" s="402"/>
      <c r="ISO98" s="402"/>
      <c r="ISP98" s="402"/>
      <c r="ISQ98" s="402"/>
      <c r="ISR98" s="402"/>
      <c r="ISS98" s="402"/>
      <c r="IST98" s="402"/>
      <c r="ISU98" s="402"/>
      <c r="ISV98" s="402"/>
      <c r="ISW98" s="402"/>
      <c r="ISX98" s="402"/>
      <c r="ISY98" s="402"/>
      <c r="ISZ98" s="402"/>
      <c r="ITA98" s="402"/>
      <c r="ITB98" s="402"/>
      <c r="ITC98" s="402"/>
      <c r="ITD98" s="402"/>
      <c r="ITE98" s="402"/>
      <c r="ITF98" s="402"/>
      <c r="ITG98" s="402"/>
      <c r="ITH98" s="402"/>
      <c r="ITI98" s="402"/>
      <c r="ITJ98" s="402"/>
      <c r="ITK98" s="402"/>
      <c r="ITL98" s="402"/>
      <c r="ITM98" s="402"/>
      <c r="ITN98" s="402"/>
      <c r="ITO98" s="402"/>
      <c r="ITP98" s="402"/>
      <c r="ITQ98" s="402"/>
      <c r="ITR98" s="402"/>
      <c r="ITS98" s="402"/>
      <c r="ITT98" s="402"/>
      <c r="ITU98" s="402"/>
      <c r="ITV98" s="402"/>
      <c r="ITW98" s="402"/>
      <c r="ITX98" s="402"/>
      <c r="ITY98" s="402"/>
      <c r="ITZ98" s="402"/>
      <c r="IUA98" s="402"/>
      <c r="IUB98" s="402"/>
      <c r="IUC98" s="402"/>
      <c r="IUD98" s="402"/>
      <c r="IUE98" s="402"/>
      <c r="IUF98" s="402"/>
      <c r="IUG98" s="402"/>
      <c r="IUH98" s="402"/>
      <c r="IUI98" s="402"/>
      <c r="IUJ98" s="402"/>
      <c r="IUK98" s="402"/>
      <c r="IUL98" s="402"/>
      <c r="IUM98" s="402"/>
      <c r="IUN98" s="402"/>
      <c r="IUO98" s="402"/>
      <c r="IUP98" s="402"/>
      <c r="IUQ98" s="402"/>
      <c r="IUR98" s="402"/>
      <c r="IUS98" s="402"/>
      <c r="IUT98" s="402"/>
      <c r="IUU98" s="402"/>
      <c r="IUV98" s="402"/>
      <c r="IUW98" s="402"/>
      <c r="IUX98" s="402"/>
      <c r="IUY98" s="402"/>
      <c r="IUZ98" s="402"/>
      <c r="IVA98" s="402"/>
      <c r="IVB98" s="402"/>
      <c r="IVC98" s="402"/>
      <c r="IVD98" s="402"/>
      <c r="IVE98" s="402"/>
      <c r="IVF98" s="402"/>
      <c r="IVG98" s="402"/>
      <c r="IVH98" s="402"/>
      <c r="IVI98" s="402"/>
      <c r="IVJ98" s="402"/>
      <c r="IVK98" s="402"/>
      <c r="IVL98" s="402"/>
      <c r="IVM98" s="402"/>
      <c r="IVN98" s="402"/>
      <c r="IVO98" s="402"/>
      <c r="IVP98" s="402"/>
      <c r="IVQ98" s="402"/>
      <c r="IVR98" s="402"/>
      <c r="IVS98" s="402"/>
      <c r="IVT98" s="402"/>
      <c r="IVU98" s="402"/>
      <c r="IVV98" s="402"/>
      <c r="IVW98" s="402"/>
      <c r="IVX98" s="402"/>
      <c r="IVY98" s="402"/>
      <c r="IVZ98" s="402"/>
      <c r="IWA98" s="402"/>
      <c r="IWB98" s="402"/>
      <c r="IWC98" s="402"/>
      <c r="IWD98" s="402"/>
      <c r="IWE98" s="402"/>
      <c r="IWF98" s="402"/>
      <c r="IWG98" s="402"/>
      <c r="IWH98" s="402"/>
      <c r="IWI98" s="402"/>
      <c r="IWJ98" s="402"/>
      <c r="IWK98" s="402"/>
      <c r="IWL98" s="402"/>
      <c r="IWM98" s="402"/>
      <c r="IWN98" s="402"/>
      <c r="IWO98" s="402"/>
      <c r="IWP98" s="402"/>
      <c r="IWQ98" s="402"/>
      <c r="IWR98" s="402"/>
      <c r="IWS98" s="402"/>
      <c r="IWT98" s="402"/>
      <c r="IWU98" s="402"/>
      <c r="IWV98" s="402"/>
      <c r="IWW98" s="402"/>
      <c r="IWX98" s="402"/>
      <c r="IWY98" s="402"/>
      <c r="IWZ98" s="402"/>
      <c r="IXA98" s="402"/>
      <c r="IXB98" s="402"/>
      <c r="IXC98" s="402"/>
      <c r="IXD98" s="402"/>
      <c r="IXE98" s="402"/>
      <c r="IXF98" s="402"/>
      <c r="IXG98" s="402"/>
      <c r="IXH98" s="402"/>
      <c r="IXI98" s="402"/>
      <c r="IXJ98" s="402"/>
      <c r="IXK98" s="402"/>
      <c r="IXL98" s="402"/>
      <c r="IXM98" s="402"/>
      <c r="IXN98" s="402"/>
      <c r="IXO98" s="402"/>
      <c r="IXP98" s="402"/>
      <c r="IXQ98" s="402"/>
      <c r="IXR98" s="402"/>
      <c r="IXS98" s="402"/>
      <c r="IXT98" s="402"/>
      <c r="IXU98" s="402"/>
      <c r="IXV98" s="402"/>
      <c r="IXW98" s="402"/>
      <c r="IXX98" s="402"/>
      <c r="IXY98" s="402"/>
      <c r="IXZ98" s="402"/>
      <c r="IYA98" s="402"/>
      <c r="IYB98" s="402"/>
      <c r="IYC98" s="402"/>
      <c r="IYD98" s="402"/>
      <c r="IYE98" s="402"/>
      <c r="IYF98" s="402"/>
      <c r="IYG98" s="402"/>
      <c r="IYH98" s="402"/>
      <c r="IYI98" s="402"/>
      <c r="IYJ98" s="402"/>
      <c r="IYK98" s="402"/>
      <c r="IYL98" s="402"/>
      <c r="IYM98" s="402"/>
      <c r="IYN98" s="402"/>
      <c r="IYO98" s="402"/>
      <c r="IYP98" s="402"/>
      <c r="IYQ98" s="402"/>
      <c r="IYR98" s="402"/>
      <c r="IYS98" s="402"/>
      <c r="IYT98" s="402"/>
      <c r="IYU98" s="402"/>
      <c r="IYV98" s="402"/>
      <c r="IYW98" s="402"/>
      <c r="IYX98" s="402"/>
      <c r="IYY98" s="402"/>
      <c r="IYZ98" s="402"/>
      <c r="IZA98" s="402"/>
      <c r="IZB98" s="402"/>
      <c r="IZC98" s="402"/>
      <c r="IZD98" s="402"/>
      <c r="IZE98" s="402"/>
      <c r="IZF98" s="402"/>
      <c r="IZG98" s="402"/>
      <c r="IZH98" s="402"/>
      <c r="IZI98" s="402"/>
      <c r="IZJ98" s="402"/>
      <c r="IZK98" s="402"/>
      <c r="IZL98" s="402"/>
      <c r="IZM98" s="402"/>
      <c r="IZN98" s="402"/>
      <c r="IZO98" s="402"/>
      <c r="IZP98" s="402"/>
      <c r="IZQ98" s="402"/>
      <c r="IZR98" s="402"/>
      <c r="IZS98" s="402"/>
      <c r="IZT98" s="402"/>
      <c r="IZU98" s="402"/>
      <c r="IZV98" s="402"/>
      <c r="IZW98" s="402"/>
      <c r="IZX98" s="402"/>
      <c r="IZY98" s="402"/>
      <c r="IZZ98" s="402"/>
      <c r="JAA98" s="402"/>
      <c r="JAB98" s="402"/>
      <c r="JAC98" s="402"/>
      <c r="JAD98" s="402"/>
      <c r="JAE98" s="402"/>
      <c r="JAF98" s="402"/>
      <c r="JAG98" s="402"/>
      <c r="JAH98" s="402"/>
      <c r="JAI98" s="402"/>
      <c r="JAJ98" s="402"/>
      <c r="JAK98" s="402"/>
      <c r="JAL98" s="402"/>
      <c r="JAM98" s="402"/>
      <c r="JAN98" s="402"/>
      <c r="JAO98" s="402"/>
      <c r="JAP98" s="402"/>
      <c r="JAQ98" s="402"/>
      <c r="JAR98" s="402"/>
      <c r="JAS98" s="402"/>
      <c r="JAT98" s="402"/>
      <c r="JAU98" s="402"/>
      <c r="JAV98" s="402"/>
      <c r="JAW98" s="402"/>
      <c r="JAX98" s="402"/>
      <c r="JAY98" s="402"/>
      <c r="JAZ98" s="402"/>
      <c r="JBA98" s="402"/>
      <c r="JBB98" s="402"/>
      <c r="JBC98" s="402"/>
      <c r="JBD98" s="402"/>
      <c r="JBE98" s="402"/>
      <c r="JBF98" s="402"/>
      <c r="JBG98" s="402"/>
      <c r="JBH98" s="402"/>
      <c r="JBI98" s="402"/>
      <c r="JBJ98" s="402"/>
      <c r="JBK98" s="402"/>
      <c r="JBL98" s="402"/>
      <c r="JBM98" s="402"/>
      <c r="JBN98" s="402"/>
      <c r="JBO98" s="402"/>
      <c r="JBP98" s="402"/>
      <c r="JBQ98" s="402"/>
      <c r="JBR98" s="402"/>
      <c r="JBS98" s="402"/>
      <c r="JBT98" s="402"/>
      <c r="JBU98" s="402"/>
      <c r="JBV98" s="402"/>
      <c r="JBW98" s="402"/>
      <c r="JBX98" s="402"/>
      <c r="JBY98" s="402"/>
      <c r="JBZ98" s="402"/>
      <c r="JCA98" s="402"/>
      <c r="JCB98" s="402"/>
      <c r="JCC98" s="402"/>
      <c r="JCD98" s="402"/>
      <c r="JCE98" s="402"/>
      <c r="JCF98" s="402"/>
      <c r="JCG98" s="402"/>
      <c r="JCH98" s="402"/>
      <c r="JCI98" s="402"/>
      <c r="JCJ98" s="402"/>
      <c r="JCK98" s="402"/>
      <c r="JCL98" s="402"/>
      <c r="JCM98" s="402"/>
      <c r="JCN98" s="402"/>
      <c r="JCO98" s="402"/>
      <c r="JCP98" s="402"/>
      <c r="JCQ98" s="402"/>
      <c r="JCR98" s="402"/>
      <c r="JCS98" s="402"/>
      <c r="JCT98" s="402"/>
      <c r="JCU98" s="402"/>
      <c r="JCV98" s="402"/>
      <c r="JCW98" s="402"/>
      <c r="JCX98" s="402"/>
      <c r="JCY98" s="402"/>
      <c r="JCZ98" s="402"/>
      <c r="JDA98" s="402"/>
      <c r="JDB98" s="402"/>
      <c r="JDC98" s="402"/>
      <c r="JDD98" s="402"/>
      <c r="JDE98" s="402"/>
      <c r="JDF98" s="402"/>
      <c r="JDG98" s="402"/>
      <c r="JDH98" s="402"/>
      <c r="JDI98" s="402"/>
      <c r="JDJ98" s="402"/>
      <c r="JDK98" s="402"/>
      <c r="JDL98" s="402"/>
      <c r="JDM98" s="402"/>
      <c r="JDN98" s="402"/>
      <c r="JDO98" s="402"/>
      <c r="JDP98" s="402"/>
      <c r="JDQ98" s="402"/>
      <c r="JDR98" s="402"/>
      <c r="JDS98" s="402"/>
      <c r="JDT98" s="402"/>
      <c r="JDU98" s="402"/>
      <c r="JDV98" s="402"/>
      <c r="JDW98" s="402"/>
      <c r="JDX98" s="402"/>
      <c r="JDY98" s="402"/>
      <c r="JDZ98" s="402"/>
      <c r="JEA98" s="402"/>
      <c r="JEB98" s="402"/>
      <c r="JEC98" s="402"/>
      <c r="JED98" s="402"/>
      <c r="JEE98" s="402"/>
      <c r="JEF98" s="402"/>
      <c r="JEG98" s="402"/>
      <c r="JEH98" s="402"/>
      <c r="JEI98" s="402"/>
      <c r="JEJ98" s="402"/>
      <c r="JEK98" s="402"/>
      <c r="JEL98" s="402"/>
      <c r="JEM98" s="402"/>
      <c r="JEN98" s="402"/>
      <c r="JEO98" s="402"/>
      <c r="JEP98" s="402"/>
      <c r="JEQ98" s="402"/>
      <c r="JER98" s="402"/>
      <c r="JES98" s="402"/>
      <c r="JET98" s="402"/>
      <c r="JEU98" s="402"/>
      <c r="JEV98" s="402"/>
      <c r="JEW98" s="402"/>
      <c r="JEX98" s="402"/>
      <c r="JEY98" s="402"/>
      <c r="JEZ98" s="402"/>
      <c r="JFA98" s="402"/>
      <c r="JFB98" s="402"/>
      <c r="JFC98" s="402"/>
      <c r="JFD98" s="402"/>
      <c r="JFE98" s="402"/>
      <c r="JFF98" s="402"/>
      <c r="JFG98" s="402"/>
      <c r="JFH98" s="402"/>
      <c r="JFI98" s="402"/>
      <c r="JFJ98" s="402"/>
      <c r="JFK98" s="402"/>
      <c r="JFL98" s="402"/>
      <c r="JFM98" s="402"/>
      <c r="JFN98" s="402"/>
      <c r="JFO98" s="402"/>
      <c r="JFP98" s="402"/>
      <c r="JFQ98" s="402"/>
      <c r="JFR98" s="402"/>
      <c r="JFS98" s="402"/>
      <c r="JFT98" s="402"/>
      <c r="JFU98" s="402"/>
      <c r="JFV98" s="402"/>
      <c r="JFW98" s="402"/>
      <c r="JFX98" s="402"/>
      <c r="JFY98" s="402"/>
      <c r="JFZ98" s="402"/>
      <c r="JGA98" s="402"/>
      <c r="JGB98" s="402"/>
      <c r="JGC98" s="402"/>
      <c r="JGD98" s="402"/>
      <c r="JGE98" s="402"/>
      <c r="JGF98" s="402"/>
      <c r="JGG98" s="402"/>
      <c r="JGH98" s="402"/>
      <c r="JGI98" s="402"/>
      <c r="JGJ98" s="402"/>
      <c r="JGK98" s="402"/>
      <c r="JGL98" s="402"/>
      <c r="JGM98" s="402"/>
      <c r="JGN98" s="402"/>
      <c r="JGO98" s="402"/>
      <c r="JGP98" s="402"/>
      <c r="JGQ98" s="402"/>
      <c r="JGR98" s="402"/>
      <c r="JGS98" s="402"/>
      <c r="JGT98" s="402"/>
      <c r="JGU98" s="402"/>
      <c r="JGV98" s="402"/>
      <c r="JGW98" s="402"/>
      <c r="JGX98" s="402"/>
      <c r="JGY98" s="402"/>
      <c r="JGZ98" s="402"/>
      <c r="JHA98" s="402"/>
      <c r="JHB98" s="402"/>
      <c r="JHC98" s="402"/>
      <c r="JHD98" s="402"/>
      <c r="JHE98" s="402"/>
      <c r="JHF98" s="402"/>
      <c r="JHG98" s="402"/>
      <c r="JHH98" s="402"/>
      <c r="JHI98" s="402"/>
      <c r="JHJ98" s="402"/>
      <c r="JHK98" s="402"/>
      <c r="JHL98" s="402"/>
      <c r="JHM98" s="402"/>
      <c r="JHN98" s="402"/>
      <c r="JHO98" s="402"/>
      <c r="JHP98" s="402"/>
      <c r="JHQ98" s="402"/>
      <c r="JHR98" s="402"/>
      <c r="JHS98" s="402"/>
      <c r="JHT98" s="402"/>
      <c r="JHU98" s="402"/>
      <c r="JHV98" s="402"/>
      <c r="JHW98" s="402"/>
      <c r="JHX98" s="402"/>
      <c r="JHY98" s="402"/>
      <c r="JHZ98" s="402"/>
      <c r="JIA98" s="402"/>
      <c r="JIB98" s="402"/>
      <c r="JIC98" s="402"/>
      <c r="JID98" s="402"/>
      <c r="JIE98" s="402"/>
      <c r="JIF98" s="402"/>
      <c r="JIG98" s="402"/>
      <c r="JIH98" s="402"/>
      <c r="JII98" s="402"/>
      <c r="JIJ98" s="402"/>
      <c r="JIK98" s="402"/>
      <c r="JIL98" s="402"/>
      <c r="JIM98" s="402"/>
      <c r="JIN98" s="402"/>
      <c r="JIO98" s="402"/>
      <c r="JIP98" s="402"/>
      <c r="JIQ98" s="402"/>
      <c r="JIR98" s="402"/>
      <c r="JIS98" s="402"/>
      <c r="JIT98" s="402"/>
      <c r="JIU98" s="402"/>
      <c r="JIV98" s="402"/>
      <c r="JIW98" s="402"/>
      <c r="JIX98" s="402"/>
      <c r="JIY98" s="402"/>
      <c r="JIZ98" s="402"/>
      <c r="JJA98" s="402"/>
      <c r="JJB98" s="402"/>
      <c r="JJC98" s="402"/>
      <c r="JJD98" s="402"/>
      <c r="JJE98" s="402"/>
      <c r="JJF98" s="402"/>
      <c r="JJG98" s="402"/>
      <c r="JJH98" s="402"/>
      <c r="JJI98" s="402"/>
      <c r="JJJ98" s="402"/>
      <c r="JJK98" s="402"/>
      <c r="JJL98" s="402"/>
      <c r="JJM98" s="402"/>
      <c r="JJN98" s="402"/>
      <c r="JJO98" s="402"/>
      <c r="JJP98" s="402"/>
      <c r="JJQ98" s="402"/>
      <c r="JJR98" s="402"/>
      <c r="JJS98" s="402"/>
      <c r="JJT98" s="402"/>
      <c r="JJU98" s="402"/>
      <c r="JJV98" s="402"/>
      <c r="JJW98" s="402"/>
      <c r="JJX98" s="402"/>
      <c r="JJY98" s="402"/>
      <c r="JJZ98" s="402"/>
      <c r="JKA98" s="402"/>
      <c r="JKB98" s="402"/>
      <c r="JKC98" s="402"/>
      <c r="JKD98" s="402"/>
      <c r="JKE98" s="402"/>
      <c r="JKF98" s="402"/>
      <c r="JKG98" s="402"/>
      <c r="JKH98" s="402"/>
      <c r="JKI98" s="402"/>
      <c r="JKJ98" s="402"/>
      <c r="JKK98" s="402"/>
      <c r="JKL98" s="402"/>
      <c r="JKM98" s="402"/>
      <c r="JKN98" s="402"/>
      <c r="JKO98" s="402"/>
      <c r="JKP98" s="402"/>
      <c r="JKQ98" s="402"/>
      <c r="JKR98" s="402"/>
      <c r="JKS98" s="402"/>
      <c r="JKT98" s="402"/>
      <c r="JKU98" s="402"/>
      <c r="JKV98" s="402"/>
      <c r="JKW98" s="402"/>
      <c r="JKX98" s="402"/>
      <c r="JKY98" s="402"/>
      <c r="JKZ98" s="402"/>
      <c r="JLA98" s="402"/>
      <c r="JLB98" s="402"/>
      <c r="JLC98" s="402"/>
      <c r="JLD98" s="402"/>
      <c r="JLE98" s="402"/>
      <c r="JLF98" s="402"/>
      <c r="JLG98" s="402"/>
      <c r="JLH98" s="402"/>
      <c r="JLI98" s="402"/>
      <c r="JLJ98" s="402"/>
      <c r="JLK98" s="402"/>
      <c r="JLL98" s="402"/>
      <c r="JLM98" s="402"/>
      <c r="JLN98" s="402"/>
      <c r="JLO98" s="402"/>
      <c r="JLP98" s="402"/>
      <c r="JLQ98" s="402"/>
      <c r="JLR98" s="402"/>
      <c r="JLS98" s="402"/>
      <c r="JLT98" s="402"/>
      <c r="JLU98" s="402"/>
      <c r="JLV98" s="402"/>
      <c r="JLW98" s="402"/>
      <c r="JLX98" s="402"/>
      <c r="JLY98" s="402"/>
      <c r="JLZ98" s="402"/>
      <c r="JMA98" s="402"/>
      <c r="JMB98" s="402"/>
      <c r="JMC98" s="402"/>
      <c r="JMD98" s="402"/>
      <c r="JME98" s="402"/>
      <c r="JMF98" s="402"/>
      <c r="JMG98" s="402"/>
      <c r="JMH98" s="402"/>
      <c r="JMI98" s="402"/>
      <c r="JMJ98" s="402"/>
      <c r="JMK98" s="402"/>
      <c r="JML98" s="402"/>
      <c r="JMM98" s="402"/>
      <c r="JMN98" s="402"/>
      <c r="JMO98" s="402"/>
      <c r="JMP98" s="402"/>
      <c r="JMQ98" s="402"/>
      <c r="JMR98" s="402"/>
      <c r="JMS98" s="402"/>
      <c r="JMT98" s="402"/>
      <c r="JMU98" s="402"/>
      <c r="JMV98" s="402"/>
      <c r="JMW98" s="402"/>
      <c r="JMX98" s="402"/>
      <c r="JMY98" s="402"/>
      <c r="JMZ98" s="402"/>
      <c r="JNA98" s="402"/>
      <c r="JNB98" s="402"/>
      <c r="JNC98" s="402"/>
      <c r="JND98" s="402"/>
      <c r="JNE98" s="402"/>
      <c r="JNF98" s="402"/>
      <c r="JNG98" s="402"/>
      <c r="JNH98" s="402"/>
      <c r="JNI98" s="402"/>
      <c r="JNJ98" s="402"/>
      <c r="JNK98" s="402"/>
      <c r="JNL98" s="402"/>
      <c r="JNM98" s="402"/>
      <c r="JNN98" s="402"/>
      <c r="JNO98" s="402"/>
      <c r="JNP98" s="402"/>
      <c r="JNQ98" s="402"/>
      <c r="JNR98" s="402"/>
      <c r="JNS98" s="402"/>
      <c r="JNT98" s="402"/>
      <c r="JNU98" s="402"/>
      <c r="JNV98" s="402"/>
      <c r="JNW98" s="402"/>
      <c r="JNX98" s="402"/>
      <c r="JNY98" s="402"/>
      <c r="JNZ98" s="402"/>
      <c r="JOA98" s="402"/>
      <c r="JOB98" s="402"/>
      <c r="JOC98" s="402"/>
      <c r="JOD98" s="402"/>
      <c r="JOE98" s="402"/>
      <c r="JOF98" s="402"/>
      <c r="JOG98" s="402"/>
      <c r="JOH98" s="402"/>
      <c r="JOI98" s="402"/>
      <c r="JOJ98" s="402"/>
      <c r="JOK98" s="402"/>
      <c r="JOL98" s="402"/>
      <c r="JOM98" s="402"/>
      <c r="JON98" s="402"/>
      <c r="JOO98" s="402"/>
      <c r="JOP98" s="402"/>
      <c r="JOQ98" s="402"/>
      <c r="JOR98" s="402"/>
      <c r="JOS98" s="402"/>
      <c r="JOT98" s="402"/>
      <c r="JOU98" s="402"/>
      <c r="JOV98" s="402"/>
      <c r="JOW98" s="402"/>
      <c r="JOX98" s="402"/>
      <c r="JOY98" s="402"/>
      <c r="JOZ98" s="402"/>
      <c r="JPA98" s="402"/>
      <c r="JPB98" s="402"/>
      <c r="JPC98" s="402"/>
      <c r="JPD98" s="402"/>
      <c r="JPE98" s="402"/>
      <c r="JPF98" s="402"/>
      <c r="JPG98" s="402"/>
      <c r="JPH98" s="402"/>
      <c r="JPI98" s="402"/>
      <c r="JPJ98" s="402"/>
      <c r="JPK98" s="402"/>
      <c r="JPL98" s="402"/>
      <c r="JPM98" s="402"/>
      <c r="JPN98" s="402"/>
      <c r="JPO98" s="402"/>
      <c r="JPP98" s="402"/>
      <c r="JPQ98" s="402"/>
      <c r="JPR98" s="402"/>
      <c r="JPS98" s="402"/>
      <c r="JPT98" s="402"/>
      <c r="JPU98" s="402"/>
      <c r="JPV98" s="402"/>
      <c r="JPW98" s="402"/>
      <c r="JPX98" s="402"/>
      <c r="JPY98" s="402"/>
      <c r="JPZ98" s="402"/>
      <c r="JQA98" s="402"/>
      <c r="JQB98" s="402"/>
      <c r="JQC98" s="402"/>
      <c r="JQD98" s="402"/>
      <c r="JQE98" s="402"/>
      <c r="JQF98" s="402"/>
      <c r="JQG98" s="402"/>
      <c r="JQH98" s="402"/>
      <c r="JQI98" s="402"/>
      <c r="JQJ98" s="402"/>
      <c r="JQK98" s="402"/>
      <c r="JQL98" s="402"/>
      <c r="JQM98" s="402"/>
      <c r="JQN98" s="402"/>
      <c r="JQO98" s="402"/>
      <c r="JQP98" s="402"/>
      <c r="JQQ98" s="402"/>
      <c r="JQR98" s="402"/>
      <c r="JQS98" s="402"/>
      <c r="JQT98" s="402"/>
      <c r="JQU98" s="402"/>
      <c r="JQV98" s="402"/>
      <c r="JQW98" s="402"/>
      <c r="JQX98" s="402"/>
      <c r="JQY98" s="402"/>
      <c r="JQZ98" s="402"/>
      <c r="JRA98" s="402"/>
      <c r="JRB98" s="402"/>
      <c r="JRC98" s="402"/>
      <c r="JRD98" s="402"/>
      <c r="JRE98" s="402"/>
      <c r="JRF98" s="402"/>
      <c r="JRG98" s="402"/>
      <c r="JRH98" s="402"/>
      <c r="JRI98" s="402"/>
      <c r="JRJ98" s="402"/>
      <c r="JRK98" s="402"/>
      <c r="JRL98" s="402"/>
      <c r="JRM98" s="402"/>
      <c r="JRN98" s="402"/>
      <c r="JRO98" s="402"/>
      <c r="JRP98" s="402"/>
      <c r="JRQ98" s="402"/>
      <c r="JRR98" s="402"/>
      <c r="JRS98" s="402"/>
      <c r="JRT98" s="402"/>
      <c r="JRU98" s="402"/>
      <c r="JRV98" s="402"/>
      <c r="JRW98" s="402"/>
      <c r="JRX98" s="402"/>
      <c r="JRY98" s="402"/>
      <c r="JRZ98" s="402"/>
      <c r="JSA98" s="402"/>
      <c r="JSB98" s="402"/>
      <c r="JSC98" s="402"/>
      <c r="JSD98" s="402"/>
      <c r="JSE98" s="402"/>
      <c r="JSF98" s="402"/>
      <c r="JSG98" s="402"/>
      <c r="JSH98" s="402"/>
      <c r="JSI98" s="402"/>
      <c r="JSJ98" s="402"/>
      <c r="JSK98" s="402"/>
      <c r="JSL98" s="402"/>
      <c r="JSM98" s="402"/>
      <c r="JSN98" s="402"/>
      <c r="JSO98" s="402"/>
      <c r="JSP98" s="402"/>
      <c r="JSQ98" s="402"/>
      <c r="JSR98" s="402"/>
      <c r="JSS98" s="402"/>
      <c r="JST98" s="402"/>
      <c r="JSU98" s="402"/>
      <c r="JSV98" s="402"/>
      <c r="JSW98" s="402"/>
      <c r="JSX98" s="402"/>
      <c r="JSY98" s="402"/>
      <c r="JSZ98" s="402"/>
      <c r="JTA98" s="402"/>
      <c r="JTB98" s="402"/>
      <c r="JTC98" s="402"/>
      <c r="JTD98" s="402"/>
      <c r="JTE98" s="402"/>
      <c r="JTF98" s="402"/>
      <c r="JTG98" s="402"/>
      <c r="JTH98" s="402"/>
      <c r="JTI98" s="402"/>
      <c r="JTJ98" s="402"/>
      <c r="JTK98" s="402"/>
      <c r="JTL98" s="402"/>
      <c r="JTM98" s="402"/>
      <c r="JTN98" s="402"/>
      <c r="JTO98" s="402"/>
      <c r="JTP98" s="402"/>
      <c r="JTQ98" s="402"/>
      <c r="JTR98" s="402"/>
      <c r="JTS98" s="402"/>
      <c r="JTT98" s="402"/>
      <c r="JTU98" s="402"/>
      <c r="JTV98" s="402"/>
      <c r="JTW98" s="402"/>
      <c r="JTX98" s="402"/>
      <c r="JTY98" s="402"/>
      <c r="JTZ98" s="402"/>
      <c r="JUA98" s="402"/>
      <c r="JUB98" s="402"/>
      <c r="JUC98" s="402"/>
      <c r="JUD98" s="402"/>
      <c r="JUE98" s="402"/>
      <c r="JUF98" s="402"/>
      <c r="JUG98" s="402"/>
      <c r="JUH98" s="402"/>
      <c r="JUI98" s="402"/>
      <c r="JUJ98" s="402"/>
      <c r="JUK98" s="402"/>
      <c r="JUL98" s="402"/>
      <c r="JUM98" s="402"/>
      <c r="JUN98" s="402"/>
      <c r="JUO98" s="402"/>
      <c r="JUP98" s="402"/>
      <c r="JUQ98" s="402"/>
      <c r="JUR98" s="402"/>
      <c r="JUS98" s="402"/>
      <c r="JUT98" s="402"/>
      <c r="JUU98" s="402"/>
      <c r="JUV98" s="402"/>
      <c r="JUW98" s="402"/>
      <c r="JUX98" s="402"/>
      <c r="JUY98" s="402"/>
      <c r="JUZ98" s="402"/>
      <c r="JVA98" s="402"/>
      <c r="JVB98" s="402"/>
      <c r="JVC98" s="402"/>
      <c r="JVD98" s="402"/>
      <c r="JVE98" s="402"/>
      <c r="JVF98" s="402"/>
      <c r="JVG98" s="402"/>
      <c r="JVH98" s="402"/>
      <c r="JVI98" s="402"/>
      <c r="JVJ98" s="402"/>
      <c r="JVK98" s="402"/>
      <c r="JVL98" s="402"/>
      <c r="JVM98" s="402"/>
      <c r="JVN98" s="402"/>
      <c r="JVO98" s="402"/>
      <c r="JVP98" s="402"/>
      <c r="JVQ98" s="402"/>
      <c r="JVR98" s="402"/>
      <c r="JVS98" s="402"/>
      <c r="JVT98" s="402"/>
      <c r="JVU98" s="402"/>
      <c r="JVV98" s="402"/>
      <c r="JVW98" s="402"/>
      <c r="JVX98" s="402"/>
      <c r="JVY98" s="402"/>
      <c r="JVZ98" s="402"/>
      <c r="JWA98" s="402"/>
      <c r="JWB98" s="402"/>
      <c r="JWC98" s="402"/>
      <c r="JWD98" s="402"/>
      <c r="JWE98" s="402"/>
      <c r="JWF98" s="402"/>
      <c r="JWG98" s="402"/>
      <c r="JWH98" s="402"/>
      <c r="JWI98" s="402"/>
      <c r="JWJ98" s="402"/>
      <c r="JWK98" s="402"/>
      <c r="JWL98" s="402"/>
      <c r="JWM98" s="402"/>
      <c r="JWN98" s="402"/>
      <c r="JWO98" s="402"/>
      <c r="JWP98" s="402"/>
      <c r="JWQ98" s="402"/>
      <c r="JWR98" s="402"/>
      <c r="JWS98" s="402"/>
      <c r="JWT98" s="402"/>
      <c r="JWU98" s="402"/>
      <c r="JWV98" s="402"/>
      <c r="JWW98" s="402"/>
      <c r="JWX98" s="402"/>
      <c r="JWY98" s="402"/>
      <c r="JWZ98" s="402"/>
      <c r="JXA98" s="402"/>
      <c r="JXB98" s="402"/>
      <c r="JXC98" s="402"/>
      <c r="JXD98" s="402"/>
      <c r="JXE98" s="402"/>
      <c r="JXF98" s="402"/>
      <c r="JXG98" s="402"/>
      <c r="JXH98" s="402"/>
      <c r="JXI98" s="402"/>
      <c r="JXJ98" s="402"/>
      <c r="JXK98" s="402"/>
      <c r="JXL98" s="402"/>
      <c r="JXM98" s="402"/>
      <c r="JXN98" s="402"/>
      <c r="JXO98" s="402"/>
      <c r="JXP98" s="402"/>
      <c r="JXQ98" s="402"/>
      <c r="JXR98" s="402"/>
      <c r="JXS98" s="402"/>
      <c r="JXT98" s="402"/>
      <c r="JXU98" s="402"/>
      <c r="JXV98" s="402"/>
      <c r="JXW98" s="402"/>
      <c r="JXX98" s="402"/>
      <c r="JXY98" s="402"/>
      <c r="JXZ98" s="402"/>
      <c r="JYA98" s="402"/>
      <c r="JYB98" s="402"/>
      <c r="JYC98" s="402"/>
      <c r="JYD98" s="402"/>
      <c r="JYE98" s="402"/>
      <c r="JYF98" s="402"/>
      <c r="JYG98" s="402"/>
      <c r="JYH98" s="402"/>
      <c r="JYI98" s="402"/>
      <c r="JYJ98" s="402"/>
      <c r="JYK98" s="402"/>
      <c r="JYL98" s="402"/>
      <c r="JYM98" s="402"/>
      <c r="JYN98" s="402"/>
      <c r="JYO98" s="402"/>
      <c r="JYP98" s="402"/>
      <c r="JYQ98" s="402"/>
      <c r="JYR98" s="402"/>
      <c r="JYS98" s="402"/>
      <c r="JYT98" s="402"/>
      <c r="JYU98" s="402"/>
      <c r="JYV98" s="402"/>
      <c r="JYW98" s="402"/>
      <c r="JYX98" s="402"/>
      <c r="JYY98" s="402"/>
      <c r="JYZ98" s="402"/>
      <c r="JZA98" s="402"/>
      <c r="JZB98" s="402"/>
      <c r="JZC98" s="402"/>
      <c r="JZD98" s="402"/>
      <c r="JZE98" s="402"/>
      <c r="JZF98" s="402"/>
      <c r="JZG98" s="402"/>
      <c r="JZH98" s="402"/>
      <c r="JZI98" s="402"/>
      <c r="JZJ98" s="402"/>
      <c r="JZK98" s="402"/>
      <c r="JZL98" s="402"/>
      <c r="JZM98" s="402"/>
      <c r="JZN98" s="402"/>
      <c r="JZO98" s="402"/>
      <c r="JZP98" s="402"/>
      <c r="JZQ98" s="402"/>
      <c r="JZR98" s="402"/>
      <c r="JZS98" s="402"/>
      <c r="JZT98" s="402"/>
      <c r="JZU98" s="402"/>
      <c r="JZV98" s="402"/>
      <c r="JZW98" s="402"/>
      <c r="JZX98" s="402"/>
      <c r="JZY98" s="402"/>
      <c r="JZZ98" s="402"/>
      <c r="KAA98" s="402"/>
      <c r="KAB98" s="402"/>
      <c r="KAC98" s="402"/>
      <c r="KAD98" s="402"/>
      <c r="KAE98" s="402"/>
      <c r="KAF98" s="402"/>
      <c r="KAG98" s="402"/>
      <c r="KAH98" s="402"/>
      <c r="KAI98" s="402"/>
      <c r="KAJ98" s="402"/>
      <c r="KAK98" s="402"/>
      <c r="KAL98" s="402"/>
      <c r="KAM98" s="402"/>
      <c r="KAN98" s="402"/>
      <c r="KAO98" s="402"/>
      <c r="KAP98" s="402"/>
      <c r="KAQ98" s="402"/>
      <c r="KAR98" s="402"/>
      <c r="KAS98" s="402"/>
      <c r="KAT98" s="402"/>
      <c r="KAU98" s="402"/>
      <c r="KAV98" s="402"/>
      <c r="KAW98" s="402"/>
      <c r="KAX98" s="402"/>
      <c r="KAY98" s="402"/>
      <c r="KAZ98" s="402"/>
      <c r="KBA98" s="402"/>
      <c r="KBB98" s="402"/>
      <c r="KBC98" s="402"/>
      <c r="KBD98" s="402"/>
      <c r="KBE98" s="402"/>
      <c r="KBF98" s="402"/>
      <c r="KBG98" s="402"/>
      <c r="KBH98" s="402"/>
      <c r="KBI98" s="402"/>
      <c r="KBJ98" s="402"/>
      <c r="KBK98" s="402"/>
      <c r="KBL98" s="402"/>
      <c r="KBM98" s="402"/>
      <c r="KBN98" s="402"/>
      <c r="KBO98" s="402"/>
      <c r="KBP98" s="402"/>
      <c r="KBQ98" s="402"/>
      <c r="KBR98" s="402"/>
      <c r="KBS98" s="402"/>
      <c r="KBT98" s="402"/>
      <c r="KBU98" s="402"/>
      <c r="KBV98" s="402"/>
      <c r="KBW98" s="402"/>
      <c r="KBX98" s="402"/>
      <c r="KBY98" s="402"/>
      <c r="KBZ98" s="402"/>
      <c r="KCA98" s="402"/>
      <c r="KCB98" s="402"/>
      <c r="KCC98" s="402"/>
      <c r="KCD98" s="402"/>
      <c r="KCE98" s="402"/>
      <c r="KCF98" s="402"/>
      <c r="KCG98" s="402"/>
      <c r="KCH98" s="402"/>
      <c r="KCI98" s="402"/>
      <c r="KCJ98" s="402"/>
      <c r="KCK98" s="402"/>
      <c r="KCL98" s="402"/>
      <c r="KCM98" s="402"/>
      <c r="KCN98" s="402"/>
      <c r="KCO98" s="402"/>
      <c r="KCP98" s="402"/>
      <c r="KCQ98" s="402"/>
      <c r="KCR98" s="402"/>
      <c r="KCS98" s="402"/>
      <c r="KCT98" s="402"/>
      <c r="KCU98" s="402"/>
      <c r="KCV98" s="402"/>
      <c r="KCW98" s="402"/>
      <c r="KCX98" s="402"/>
      <c r="KCY98" s="402"/>
      <c r="KCZ98" s="402"/>
      <c r="KDA98" s="402"/>
      <c r="KDB98" s="402"/>
      <c r="KDC98" s="402"/>
      <c r="KDD98" s="402"/>
      <c r="KDE98" s="402"/>
      <c r="KDF98" s="402"/>
      <c r="KDG98" s="402"/>
      <c r="KDH98" s="402"/>
      <c r="KDI98" s="402"/>
      <c r="KDJ98" s="402"/>
      <c r="KDK98" s="402"/>
      <c r="KDL98" s="402"/>
      <c r="KDM98" s="402"/>
      <c r="KDN98" s="402"/>
      <c r="KDO98" s="402"/>
      <c r="KDP98" s="402"/>
      <c r="KDQ98" s="402"/>
      <c r="KDR98" s="402"/>
      <c r="KDS98" s="402"/>
      <c r="KDT98" s="402"/>
      <c r="KDU98" s="402"/>
      <c r="KDV98" s="402"/>
      <c r="KDW98" s="402"/>
      <c r="KDX98" s="402"/>
      <c r="KDY98" s="402"/>
      <c r="KDZ98" s="402"/>
      <c r="KEA98" s="402"/>
      <c r="KEB98" s="402"/>
      <c r="KEC98" s="402"/>
      <c r="KED98" s="402"/>
      <c r="KEE98" s="402"/>
      <c r="KEF98" s="402"/>
      <c r="KEG98" s="402"/>
      <c r="KEH98" s="402"/>
      <c r="KEI98" s="402"/>
      <c r="KEJ98" s="402"/>
      <c r="KEK98" s="402"/>
      <c r="KEL98" s="402"/>
      <c r="KEM98" s="402"/>
      <c r="KEN98" s="402"/>
      <c r="KEO98" s="402"/>
      <c r="KEP98" s="402"/>
      <c r="KEQ98" s="402"/>
      <c r="KER98" s="402"/>
      <c r="KES98" s="402"/>
      <c r="KET98" s="402"/>
      <c r="KEU98" s="402"/>
      <c r="KEV98" s="402"/>
      <c r="KEW98" s="402"/>
      <c r="KEX98" s="402"/>
      <c r="KEY98" s="402"/>
      <c r="KEZ98" s="402"/>
      <c r="KFA98" s="402"/>
      <c r="KFB98" s="402"/>
      <c r="KFC98" s="402"/>
      <c r="KFD98" s="402"/>
      <c r="KFE98" s="402"/>
      <c r="KFF98" s="402"/>
      <c r="KFG98" s="402"/>
      <c r="KFH98" s="402"/>
      <c r="KFI98" s="402"/>
      <c r="KFJ98" s="402"/>
      <c r="KFK98" s="402"/>
      <c r="KFL98" s="402"/>
      <c r="KFM98" s="402"/>
      <c r="KFN98" s="402"/>
      <c r="KFO98" s="402"/>
      <c r="KFP98" s="402"/>
      <c r="KFQ98" s="402"/>
      <c r="KFR98" s="402"/>
      <c r="KFS98" s="402"/>
      <c r="KFT98" s="402"/>
      <c r="KFU98" s="402"/>
      <c r="KFV98" s="402"/>
      <c r="KFW98" s="402"/>
      <c r="KFX98" s="402"/>
      <c r="KFY98" s="402"/>
      <c r="KFZ98" s="402"/>
      <c r="KGA98" s="402"/>
      <c r="KGB98" s="402"/>
      <c r="KGC98" s="402"/>
      <c r="KGD98" s="402"/>
      <c r="KGE98" s="402"/>
      <c r="KGF98" s="402"/>
      <c r="KGG98" s="402"/>
      <c r="KGH98" s="402"/>
      <c r="KGI98" s="402"/>
      <c r="KGJ98" s="402"/>
      <c r="KGK98" s="402"/>
      <c r="KGL98" s="402"/>
      <c r="KGM98" s="402"/>
      <c r="KGN98" s="402"/>
      <c r="KGO98" s="402"/>
      <c r="KGP98" s="402"/>
      <c r="KGQ98" s="402"/>
      <c r="KGR98" s="402"/>
      <c r="KGS98" s="402"/>
      <c r="KGT98" s="402"/>
      <c r="KGU98" s="402"/>
      <c r="KGV98" s="402"/>
      <c r="KGW98" s="402"/>
      <c r="KGX98" s="402"/>
      <c r="KGY98" s="402"/>
      <c r="KGZ98" s="402"/>
      <c r="KHA98" s="402"/>
      <c r="KHB98" s="402"/>
      <c r="KHC98" s="402"/>
      <c r="KHD98" s="402"/>
      <c r="KHE98" s="402"/>
      <c r="KHF98" s="402"/>
      <c r="KHG98" s="402"/>
      <c r="KHH98" s="402"/>
      <c r="KHI98" s="402"/>
      <c r="KHJ98" s="402"/>
      <c r="KHK98" s="402"/>
      <c r="KHL98" s="402"/>
      <c r="KHM98" s="402"/>
      <c r="KHN98" s="402"/>
      <c r="KHO98" s="402"/>
      <c r="KHP98" s="402"/>
      <c r="KHQ98" s="402"/>
      <c r="KHR98" s="402"/>
      <c r="KHS98" s="402"/>
      <c r="KHT98" s="402"/>
      <c r="KHU98" s="402"/>
      <c r="KHV98" s="402"/>
      <c r="KHW98" s="402"/>
      <c r="KHX98" s="402"/>
      <c r="KHY98" s="402"/>
      <c r="KHZ98" s="402"/>
      <c r="KIA98" s="402"/>
      <c r="KIB98" s="402"/>
      <c r="KIC98" s="402"/>
      <c r="KID98" s="402"/>
      <c r="KIE98" s="402"/>
      <c r="KIF98" s="402"/>
      <c r="KIG98" s="402"/>
      <c r="KIH98" s="402"/>
      <c r="KII98" s="402"/>
      <c r="KIJ98" s="402"/>
      <c r="KIK98" s="402"/>
      <c r="KIL98" s="402"/>
      <c r="KIM98" s="402"/>
      <c r="KIN98" s="402"/>
      <c r="KIO98" s="402"/>
      <c r="KIP98" s="402"/>
      <c r="KIQ98" s="402"/>
      <c r="KIR98" s="402"/>
      <c r="KIS98" s="402"/>
      <c r="KIT98" s="402"/>
      <c r="KIU98" s="402"/>
      <c r="KIV98" s="402"/>
      <c r="KIW98" s="402"/>
      <c r="KIX98" s="402"/>
      <c r="KIY98" s="402"/>
      <c r="KIZ98" s="402"/>
      <c r="KJA98" s="402"/>
      <c r="KJB98" s="402"/>
      <c r="KJC98" s="402"/>
      <c r="KJD98" s="402"/>
      <c r="KJE98" s="402"/>
      <c r="KJF98" s="402"/>
      <c r="KJG98" s="402"/>
      <c r="KJH98" s="402"/>
      <c r="KJI98" s="402"/>
      <c r="KJJ98" s="402"/>
      <c r="KJK98" s="402"/>
      <c r="KJL98" s="402"/>
      <c r="KJM98" s="402"/>
      <c r="KJN98" s="402"/>
      <c r="KJO98" s="402"/>
      <c r="KJP98" s="402"/>
      <c r="KJQ98" s="402"/>
      <c r="KJR98" s="402"/>
      <c r="KJS98" s="402"/>
      <c r="KJT98" s="402"/>
      <c r="KJU98" s="402"/>
      <c r="KJV98" s="402"/>
      <c r="KJW98" s="402"/>
      <c r="KJX98" s="402"/>
      <c r="KJY98" s="402"/>
      <c r="KJZ98" s="402"/>
      <c r="KKA98" s="402"/>
      <c r="KKB98" s="402"/>
      <c r="KKC98" s="402"/>
      <c r="KKD98" s="402"/>
      <c r="KKE98" s="402"/>
      <c r="KKF98" s="402"/>
      <c r="KKG98" s="402"/>
      <c r="KKH98" s="402"/>
      <c r="KKI98" s="402"/>
      <c r="KKJ98" s="402"/>
      <c r="KKK98" s="402"/>
      <c r="KKL98" s="402"/>
      <c r="KKM98" s="402"/>
      <c r="KKN98" s="402"/>
      <c r="KKO98" s="402"/>
      <c r="KKP98" s="402"/>
      <c r="KKQ98" s="402"/>
      <c r="KKR98" s="402"/>
      <c r="KKS98" s="402"/>
      <c r="KKT98" s="402"/>
      <c r="KKU98" s="402"/>
      <c r="KKV98" s="402"/>
      <c r="KKW98" s="402"/>
      <c r="KKX98" s="402"/>
      <c r="KKY98" s="402"/>
      <c r="KKZ98" s="402"/>
      <c r="KLA98" s="402"/>
      <c r="KLB98" s="402"/>
      <c r="KLC98" s="402"/>
      <c r="KLD98" s="402"/>
      <c r="KLE98" s="402"/>
      <c r="KLF98" s="402"/>
      <c r="KLG98" s="402"/>
      <c r="KLH98" s="402"/>
      <c r="KLI98" s="402"/>
      <c r="KLJ98" s="402"/>
      <c r="KLK98" s="402"/>
      <c r="KLL98" s="402"/>
      <c r="KLM98" s="402"/>
      <c r="KLN98" s="402"/>
      <c r="KLO98" s="402"/>
      <c r="KLP98" s="402"/>
      <c r="KLQ98" s="402"/>
      <c r="KLR98" s="402"/>
      <c r="KLS98" s="402"/>
      <c r="KLT98" s="402"/>
      <c r="KLU98" s="402"/>
      <c r="KLV98" s="402"/>
      <c r="KLW98" s="402"/>
      <c r="KLX98" s="402"/>
      <c r="KLY98" s="402"/>
      <c r="KLZ98" s="402"/>
      <c r="KMA98" s="402"/>
      <c r="KMB98" s="402"/>
      <c r="KMC98" s="402"/>
      <c r="KMD98" s="402"/>
      <c r="KME98" s="402"/>
      <c r="KMF98" s="402"/>
      <c r="KMG98" s="402"/>
      <c r="KMH98" s="402"/>
      <c r="KMI98" s="402"/>
      <c r="KMJ98" s="402"/>
      <c r="KMK98" s="402"/>
      <c r="KML98" s="402"/>
      <c r="KMM98" s="402"/>
      <c r="KMN98" s="402"/>
      <c r="KMO98" s="402"/>
      <c r="KMP98" s="402"/>
      <c r="KMQ98" s="402"/>
      <c r="KMR98" s="402"/>
      <c r="KMS98" s="402"/>
      <c r="KMT98" s="402"/>
      <c r="KMU98" s="402"/>
      <c r="KMV98" s="402"/>
      <c r="KMW98" s="402"/>
      <c r="KMX98" s="402"/>
      <c r="KMY98" s="402"/>
      <c r="KMZ98" s="402"/>
      <c r="KNA98" s="402"/>
      <c r="KNB98" s="402"/>
      <c r="KNC98" s="402"/>
      <c r="KND98" s="402"/>
      <c r="KNE98" s="402"/>
      <c r="KNF98" s="402"/>
      <c r="KNG98" s="402"/>
      <c r="KNH98" s="402"/>
      <c r="KNI98" s="402"/>
      <c r="KNJ98" s="402"/>
      <c r="KNK98" s="402"/>
      <c r="KNL98" s="402"/>
      <c r="KNM98" s="402"/>
      <c r="KNN98" s="402"/>
      <c r="KNO98" s="402"/>
      <c r="KNP98" s="402"/>
      <c r="KNQ98" s="402"/>
      <c r="KNR98" s="402"/>
      <c r="KNS98" s="402"/>
      <c r="KNT98" s="402"/>
      <c r="KNU98" s="402"/>
      <c r="KNV98" s="402"/>
      <c r="KNW98" s="402"/>
      <c r="KNX98" s="402"/>
      <c r="KNY98" s="402"/>
      <c r="KNZ98" s="402"/>
      <c r="KOA98" s="402"/>
      <c r="KOB98" s="402"/>
      <c r="KOC98" s="402"/>
      <c r="KOD98" s="402"/>
      <c r="KOE98" s="402"/>
      <c r="KOF98" s="402"/>
      <c r="KOG98" s="402"/>
      <c r="KOH98" s="402"/>
      <c r="KOI98" s="402"/>
      <c r="KOJ98" s="402"/>
      <c r="KOK98" s="402"/>
      <c r="KOL98" s="402"/>
      <c r="KOM98" s="402"/>
      <c r="KON98" s="402"/>
      <c r="KOO98" s="402"/>
      <c r="KOP98" s="402"/>
      <c r="KOQ98" s="402"/>
      <c r="KOR98" s="402"/>
      <c r="KOS98" s="402"/>
      <c r="KOT98" s="402"/>
      <c r="KOU98" s="402"/>
      <c r="KOV98" s="402"/>
      <c r="KOW98" s="402"/>
      <c r="KOX98" s="402"/>
      <c r="KOY98" s="402"/>
      <c r="KOZ98" s="402"/>
      <c r="KPA98" s="402"/>
      <c r="KPB98" s="402"/>
      <c r="KPC98" s="402"/>
      <c r="KPD98" s="402"/>
      <c r="KPE98" s="402"/>
      <c r="KPF98" s="402"/>
      <c r="KPG98" s="402"/>
      <c r="KPH98" s="402"/>
      <c r="KPI98" s="402"/>
      <c r="KPJ98" s="402"/>
      <c r="KPK98" s="402"/>
      <c r="KPL98" s="402"/>
      <c r="KPM98" s="402"/>
      <c r="KPN98" s="402"/>
      <c r="KPO98" s="402"/>
      <c r="KPP98" s="402"/>
      <c r="KPQ98" s="402"/>
      <c r="KPR98" s="402"/>
      <c r="KPS98" s="402"/>
      <c r="KPT98" s="402"/>
      <c r="KPU98" s="402"/>
      <c r="KPV98" s="402"/>
      <c r="KPW98" s="402"/>
      <c r="KPX98" s="402"/>
      <c r="KPY98" s="402"/>
      <c r="KPZ98" s="402"/>
      <c r="KQA98" s="402"/>
      <c r="KQB98" s="402"/>
      <c r="KQC98" s="402"/>
      <c r="KQD98" s="402"/>
      <c r="KQE98" s="402"/>
      <c r="KQF98" s="402"/>
      <c r="KQG98" s="402"/>
      <c r="KQH98" s="402"/>
      <c r="KQI98" s="402"/>
      <c r="KQJ98" s="402"/>
      <c r="KQK98" s="402"/>
      <c r="KQL98" s="402"/>
      <c r="KQM98" s="402"/>
      <c r="KQN98" s="402"/>
      <c r="KQO98" s="402"/>
      <c r="KQP98" s="402"/>
      <c r="KQQ98" s="402"/>
      <c r="KQR98" s="402"/>
      <c r="KQS98" s="402"/>
      <c r="KQT98" s="402"/>
      <c r="KQU98" s="402"/>
      <c r="KQV98" s="402"/>
      <c r="KQW98" s="402"/>
      <c r="KQX98" s="402"/>
      <c r="KQY98" s="402"/>
      <c r="KQZ98" s="402"/>
      <c r="KRA98" s="402"/>
      <c r="KRB98" s="402"/>
      <c r="KRC98" s="402"/>
      <c r="KRD98" s="402"/>
      <c r="KRE98" s="402"/>
      <c r="KRF98" s="402"/>
      <c r="KRG98" s="402"/>
      <c r="KRH98" s="402"/>
      <c r="KRI98" s="402"/>
      <c r="KRJ98" s="402"/>
      <c r="KRK98" s="402"/>
      <c r="KRL98" s="402"/>
      <c r="KRM98" s="402"/>
      <c r="KRN98" s="402"/>
      <c r="KRO98" s="402"/>
      <c r="KRP98" s="402"/>
      <c r="KRQ98" s="402"/>
      <c r="KRR98" s="402"/>
      <c r="KRS98" s="402"/>
      <c r="KRT98" s="402"/>
      <c r="KRU98" s="402"/>
      <c r="KRV98" s="402"/>
      <c r="KRW98" s="402"/>
      <c r="KRX98" s="402"/>
      <c r="KRY98" s="402"/>
      <c r="KRZ98" s="402"/>
      <c r="KSA98" s="402"/>
      <c r="KSB98" s="402"/>
      <c r="KSC98" s="402"/>
      <c r="KSD98" s="402"/>
      <c r="KSE98" s="402"/>
      <c r="KSF98" s="402"/>
      <c r="KSG98" s="402"/>
      <c r="KSH98" s="402"/>
      <c r="KSI98" s="402"/>
      <c r="KSJ98" s="402"/>
      <c r="KSK98" s="402"/>
      <c r="KSL98" s="402"/>
      <c r="KSM98" s="402"/>
      <c r="KSN98" s="402"/>
      <c r="KSO98" s="402"/>
      <c r="KSP98" s="402"/>
      <c r="KSQ98" s="402"/>
      <c r="KSR98" s="402"/>
      <c r="KSS98" s="402"/>
      <c r="KST98" s="402"/>
      <c r="KSU98" s="402"/>
      <c r="KSV98" s="402"/>
      <c r="KSW98" s="402"/>
      <c r="KSX98" s="402"/>
      <c r="KSY98" s="402"/>
      <c r="KSZ98" s="402"/>
      <c r="KTA98" s="402"/>
      <c r="KTB98" s="402"/>
      <c r="KTC98" s="402"/>
      <c r="KTD98" s="402"/>
      <c r="KTE98" s="402"/>
      <c r="KTF98" s="402"/>
      <c r="KTG98" s="402"/>
      <c r="KTH98" s="402"/>
      <c r="KTI98" s="402"/>
      <c r="KTJ98" s="402"/>
      <c r="KTK98" s="402"/>
      <c r="KTL98" s="402"/>
      <c r="KTM98" s="402"/>
      <c r="KTN98" s="402"/>
      <c r="KTO98" s="402"/>
      <c r="KTP98" s="402"/>
      <c r="KTQ98" s="402"/>
      <c r="KTR98" s="402"/>
      <c r="KTS98" s="402"/>
      <c r="KTT98" s="402"/>
      <c r="KTU98" s="402"/>
      <c r="KTV98" s="402"/>
      <c r="KTW98" s="402"/>
      <c r="KTX98" s="402"/>
      <c r="KTY98" s="402"/>
      <c r="KTZ98" s="402"/>
      <c r="KUA98" s="402"/>
      <c r="KUB98" s="402"/>
      <c r="KUC98" s="402"/>
      <c r="KUD98" s="402"/>
      <c r="KUE98" s="402"/>
      <c r="KUF98" s="402"/>
      <c r="KUG98" s="402"/>
      <c r="KUH98" s="402"/>
      <c r="KUI98" s="402"/>
      <c r="KUJ98" s="402"/>
      <c r="KUK98" s="402"/>
      <c r="KUL98" s="402"/>
      <c r="KUM98" s="402"/>
      <c r="KUN98" s="402"/>
      <c r="KUO98" s="402"/>
      <c r="KUP98" s="402"/>
      <c r="KUQ98" s="402"/>
      <c r="KUR98" s="402"/>
      <c r="KUS98" s="402"/>
      <c r="KUT98" s="402"/>
      <c r="KUU98" s="402"/>
      <c r="KUV98" s="402"/>
      <c r="KUW98" s="402"/>
      <c r="KUX98" s="402"/>
      <c r="KUY98" s="402"/>
      <c r="KUZ98" s="402"/>
      <c r="KVA98" s="402"/>
      <c r="KVB98" s="402"/>
      <c r="KVC98" s="402"/>
      <c r="KVD98" s="402"/>
      <c r="KVE98" s="402"/>
      <c r="KVF98" s="402"/>
      <c r="KVG98" s="402"/>
      <c r="KVH98" s="402"/>
      <c r="KVI98" s="402"/>
      <c r="KVJ98" s="402"/>
      <c r="KVK98" s="402"/>
      <c r="KVL98" s="402"/>
      <c r="KVM98" s="402"/>
      <c r="KVN98" s="402"/>
      <c r="KVO98" s="402"/>
      <c r="KVP98" s="402"/>
      <c r="KVQ98" s="402"/>
      <c r="KVR98" s="402"/>
      <c r="KVS98" s="402"/>
      <c r="KVT98" s="402"/>
      <c r="KVU98" s="402"/>
      <c r="KVV98" s="402"/>
      <c r="KVW98" s="402"/>
      <c r="KVX98" s="402"/>
      <c r="KVY98" s="402"/>
      <c r="KVZ98" s="402"/>
      <c r="KWA98" s="402"/>
      <c r="KWB98" s="402"/>
      <c r="KWC98" s="402"/>
      <c r="KWD98" s="402"/>
      <c r="KWE98" s="402"/>
      <c r="KWF98" s="402"/>
      <c r="KWG98" s="402"/>
      <c r="KWH98" s="402"/>
      <c r="KWI98" s="402"/>
      <c r="KWJ98" s="402"/>
      <c r="KWK98" s="402"/>
      <c r="KWL98" s="402"/>
      <c r="KWM98" s="402"/>
      <c r="KWN98" s="402"/>
      <c r="KWO98" s="402"/>
      <c r="KWP98" s="402"/>
      <c r="KWQ98" s="402"/>
      <c r="KWR98" s="402"/>
      <c r="KWS98" s="402"/>
      <c r="KWT98" s="402"/>
      <c r="KWU98" s="402"/>
      <c r="KWV98" s="402"/>
      <c r="KWW98" s="402"/>
      <c r="KWX98" s="402"/>
      <c r="KWY98" s="402"/>
      <c r="KWZ98" s="402"/>
      <c r="KXA98" s="402"/>
      <c r="KXB98" s="402"/>
      <c r="KXC98" s="402"/>
      <c r="KXD98" s="402"/>
      <c r="KXE98" s="402"/>
      <c r="KXF98" s="402"/>
      <c r="KXG98" s="402"/>
      <c r="KXH98" s="402"/>
      <c r="KXI98" s="402"/>
      <c r="KXJ98" s="402"/>
      <c r="KXK98" s="402"/>
      <c r="KXL98" s="402"/>
      <c r="KXM98" s="402"/>
      <c r="KXN98" s="402"/>
      <c r="KXO98" s="402"/>
      <c r="KXP98" s="402"/>
      <c r="KXQ98" s="402"/>
      <c r="KXR98" s="402"/>
      <c r="KXS98" s="402"/>
      <c r="KXT98" s="402"/>
      <c r="KXU98" s="402"/>
      <c r="KXV98" s="402"/>
      <c r="KXW98" s="402"/>
      <c r="KXX98" s="402"/>
      <c r="KXY98" s="402"/>
      <c r="KXZ98" s="402"/>
      <c r="KYA98" s="402"/>
      <c r="KYB98" s="402"/>
      <c r="KYC98" s="402"/>
      <c r="KYD98" s="402"/>
      <c r="KYE98" s="402"/>
      <c r="KYF98" s="402"/>
      <c r="KYG98" s="402"/>
      <c r="KYH98" s="402"/>
      <c r="KYI98" s="402"/>
      <c r="KYJ98" s="402"/>
      <c r="KYK98" s="402"/>
      <c r="KYL98" s="402"/>
      <c r="KYM98" s="402"/>
      <c r="KYN98" s="402"/>
      <c r="KYO98" s="402"/>
      <c r="KYP98" s="402"/>
      <c r="KYQ98" s="402"/>
      <c r="KYR98" s="402"/>
      <c r="KYS98" s="402"/>
      <c r="KYT98" s="402"/>
      <c r="KYU98" s="402"/>
      <c r="KYV98" s="402"/>
      <c r="KYW98" s="402"/>
      <c r="KYX98" s="402"/>
      <c r="KYY98" s="402"/>
      <c r="KYZ98" s="402"/>
      <c r="KZA98" s="402"/>
      <c r="KZB98" s="402"/>
      <c r="KZC98" s="402"/>
      <c r="KZD98" s="402"/>
      <c r="KZE98" s="402"/>
      <c r="KZF98" s="402"/>
      <c r="KZG98" s="402"/>
      <c r="KZH98" s="402"/>
      <c r="KZI98" s="402"/>
      <c r="KZJ98" s="402"/>
      <c r="KZK98" s="402"/>
      <c r="KZL98" s="402"/>
      <c r="KZM98" s="402"/>
      <c r="KZN98" s="402"/>
      <c r="KZO98" s="402"/>
      <c r="KZP98" s="402"/>
      <c r="KZQ98" s="402"/>
      <c r="KZR98" s="402"/>
      <c r="KZS98" s="402"/>
      <c r="KZT98" s="402"/>
      <c r="KZU98" s="402"/>
      <c r="KZV98" s="402"/>
      <c r="KZW98" s="402"/>
      <c r="KZX98" s="402"/>
      <c r="KZY98" s="402"/>
      <c r="KZZ98" s="402"/>
      <c r="LAA98" s="402"/>
      <c r="LAB98" s="402"/>
      <c r="LAC98" s="402"/>
      <c r="LAD98" s="402"/>
      <c r="LAE98" s="402"/>
      <c r="LAF98" s="402"/>
      <c r="LAG98" s="402"/>
      <c r="LAH98" s="402"/>
      <c r="LAI98" s="402"/>
      <c r="LAJ98" s="402"/>
      <c r="LAK98" s="402"/>
      <c r="LAL98" s="402"/>
      <c r="LAM98" s="402"/>
      <c r="LAN98" s="402"/>
      <c r="LAO98" s="402"/>
      <c r="LAP98" s="402"/>
      <c r="LAQ98" s="402"/>
      <c r="LAR98" s="402"/>
      <c r="LAS98" s="402"/>
      <c r="LAT98" s="402"/>
      <c r="LAU98" s="402"/>
      <c r="LAV98" s="402"/>
      <c r="LAW98" s="402"/>
      <c r="LAX98" s="402"/>
      <c r="LAY98" s="402"/>
      <c r="LAZ98" s="402"/>
      <c r="LBA98" s="402"/>
      <c r="LBB98" s="402"/>
      <c r="LBC98" s="402"/>
      <c r="LBD98" s="402"/>
      <c r="LBE98" s="402"/>
      <c r="LBF98" s="402"/>
      <c r="LBG98" s="402"/>
      <c r="LBH98" s="402"/>
      <c r="LBI98" s="402"/>
      <c r="LBJ98" s="402"/>
      <c r="LBK98" s="402"/>
      <c r="LBL98" s="402"/>
      <c r="LBM98" s="402"/>
      <c r="LBN98" s="402"/>
      <c r="LBO98" s="402"/>
      <c r="LBP98" s="402"/>
      <c r="LBQ98" s="402"/>
      <c r="LBR98" s="402"/>
      <c r="LBS98" s="402"/>
      <c r="LBT98" s="402"/>
      <c r="LBU98" s="402"/>
      <c r="LBV98" s="402"/>
      <c r="LBW98" s="402"/>
      <c r="LBX98" s="402"/>
      <c r="LBY98" s="402"/>
      <c r="LBZ98" s="402"/>
      <c r="LCA98" s="402"/>
      <c r="LCB98" s="402"/>
      <c r="LCC98" s="402"/>
      <c r="LCD98" s="402"/>
      <c r="LCE98" s="402"/>
      <c r="LCF98" s="402"/>
      <c r="LCG98" s="402"/>
      <c r="LCH98" s="402"/>
      <c r="LCI98" s="402"/>
      <c r="LCJ98" s="402"/>
      <c r="LCK98" s="402"/>
      <c r="LCL98" s="402"/>
      <c r="LCM98" s="402"/>
      <c r="LCN98" s="402"/>
      <c r="LCO98" s="402"/>
      <c r="LCP98" s="402"/>
      <c r="LCQ98" s="402"/>
      <c r="LCR98" s="402"/>
      <c r="LCS98" s="402"/>
      <c r="LCT98" s="402"/>
      <c r="LCU98" s="402"/>
      <c r="LCV98" s="402"/>
      <c r="LCW98" s="402"/>
      <c r="LCX98" s="402"/>
      <c r="LCY98" s="402"/>
      <c r="LCZ98" s="402"/>
      <c r="LDA98" s="402"/>
      <c r="LDB98" s="402"/>
      <c r="LDC98" s="402"/>
      <c r="LDD98" s="402"/>
      <c r="LDE98" s="402"/>
      <c r="LDF98" s="402"/>
      <c r="LDG98" s="402"/>
      <c r="LDH98" s="402"/>
      <c r="LDI98" s="402"/>
      <c r="LDJ98" s="402"/>
      <c r="LDK98" s="402"/>
      <c r="LDL98" s="402"/>
      <c r="LDM98" s="402"/>
      <c r="LDN98" s="402"/>
      <c r="LDO98" s="402"/>
      <c r="LDP98" s="402"/>
      <c r="LDQ98" s="402"/>
      <c r="LDR98" s="402"/>
      <c r="LDS98" s="402"/>
      <c r="LDT98" s="402"/>
      <c r="LDU98" s="402"/>
      <c r="LDV98" s="402"/>
      <c r="LDW98" s="402"/>
      <c r="LDX98" s="402"/>
      <c r="LDY98" s="402"/>
      <c r="LDZ98" s="402"/>
      <c r="LEA98" s="402"/>
      <c r="LEB98" s="402"/>
      <c r="LEC98" s="402"/>
      <c r="LED98" s="402"/>
      <c r="LEE98" s="402"/>
      <c r="LEF98" s="402"/>
      <c r="LEG98" s="402"/>
      <c r="LEH98" s="402"/>
      <c r="LEI98" s="402"/>
      <c r="LEJ98" s="402"/>
      <c r="LEK98" s="402"/>
      <c r="LEL98" s="402"/>
      <c r="LEM98" s="402"/>
      <c r="LEN98" s="402"/>
      <c r="LEO98" s="402"/>
      <c r="LEP98" s="402"/>
      <c r="LEQ98" s="402"/>
      <c r="LER98" s="402"/>
      <c r="LES98" s="402"/>
      <c r="LET98" s="402"/>
      <c r="LEU98" s="402"/>
      <c r="LEV98" s="402"/>
      <c r="LEW98" s="402"/>
      <c r="LEX98" s="402"/>
      <c r="LEY98" s="402"/>
      <c r="LEZ98" s="402"/>
      <c r="LFA98" s="402"/>
      <c r="LFB98" s="402"/>
      <c r="LFC98" s="402"/>
      <c r="LFD98" s="402"/>
      <c r="LFE98" s="402"/>
      <c r="LFF98" s="402"/>
      <c r="LFG98" s="402"/>
      <c r="LFH98" s="402"/>
      <c r="LFI98" s="402"/>
      <c r="LFJ98" s="402"/>
      <c r="LFK98" s="402"/>
      <c r="LFL98" s="402"/>
      <c r="LFM98" s="402"/>
      <c r="LFN98" s="402"/>
      <c r="LFO98" s="402"/>
      <c r="LFP98" s="402"/>
      <c r="LFQ98" s="402"/>
      <c r="LFR98" s="402"/>
      <c r="LFS98" s="402"/>
      <c r="LFT98" s="402"/>
      <c r="LFU98" s="402"/>
      <c r="LFV98" s="402"/>
      <c r="LFW98" s="402"/>
      <c r="LFX98" s="402"/>
      <c r="LFY98" s="402"/>
      <c r="LFZ98" s="402"/>
      <c r="LGA98" s="402"/>
      <c r="LGB98" s="402"/>
      <c r="LGC98" s="402"/>
      <c r="LGD98" s="402"/>
      <c r="LGE98" s="402"/>
      <c r="LGF98" s="402"/>
      <c r="LGG98" s="402"/>
      <c r="LGH98" s="402"/>
      <c r="LGI98" s="402"/>
      <c r="LGJ98" s="402"/>
      <c r="LGK98" s="402"/>
      <c r="LGL98" s="402"/>
      <c r="LGM98" s="402"/>
      <c r="LGN98" s="402"/>
      <c r="LGO98" s="402"/>
      <c r="LGP98" s="402"/>
      <c r="LGQ98" s="402"/>
      <c r="LGR98" s="402"/>
      <c r="LGS98" s="402"/>
      <c r="LGT98" s="402"/>
      <c r="LGU98" s="402"/>
      <c r="LGV98" s="402"/>
      <c r="LGW98" s="402"/>
      <c r="LGX98" s="402"/>
      <c r="LGY98" s="402"/>
      <c r="LGZ98" s="402"/>
      <c r="LHA98" s="402"/>
      <c r="LHB98" s="402"/>
      <c r="LHC98" s="402"/>
      <c r="LHD98" s="402"/>
      <c r="LHE98" s="402"/>
      <c r="LHF98" s="402"/>
      <c r="LHG98" s="402"/>
      <c r="LHH98" s="402"/>
      <c r="LHI98" s="402"/>
      <c r="LHJ98" s="402"/>
      <c r="LHK98" s="402"/>
      <c r="LHL98" s="402"/>
      <c r="LHM98" s="402"/>
      <c r="LHN98" s="402"/>
      <c r="LHO98" s="402"/>
      <c r="LHP98" s="402"/>
      <c r="LHQ98" s="402"/>
      <c r="LHR98" s="402"/>
      <c r="LHS98" s="402"/>
      <c r="LHT98" s="402"/>
      <c r="LHU98" s="402"/>
      <c r="LHV98" s="402"/>
      <c r="LHW98" s="402"/>
      <c r="LHX98" s="402"/>
      <c r="LHY98" s="402"/>
      <c r="LHZ98" s="402"/>
      <c r="LIA98" s="402"/>
      <c r="LIB98" s="402"/>
      <c r="LIC98" s="402"/>
      <c r="LID98" s="402"/>
      <c r="LIE98" s="402"/>
      <c r="LIF98" s="402"/>
      <c r="LIG98" s="402"/>
      <c r="LIH98" s="402"/>
      <c r="LII98" s="402"/>
      <c r="LIJ98" s="402"/>
      <c r="LIK98" s="402"/>
      <c r="LIL98" s="402"/>
      <c r="LIM98" s="402"/>
      <c r="LIN98" s="402"/>
      <c r="LIO98" s="402"/>
      <c r="LIP98" s="402"/>
      <c r="LIQ98" s="402"/>
      <c r="LIR98" s="402"/>
      <c r="LIS98" s="402"/>
      <c r="LIT98" s="402"/>
      <c r="LIU98" s="402"/>
      <c r="LIV98" s="402"/>
      <c r="LIW98" s="402"/>
      <c r="LIX98" s="402"/>
      <c r="LIY98" s="402"/>
      <c r="LIZ98" s="402"/>
      <c r="LJA98" s="402"/>
      <c r="LJB98" s="402"/>
      <c r="LJC98" s="402"/>
      <c r="LJD98" s="402"/>
      <c r="LJE98" s="402"/>
      <c r="LJF98" s="402"/>
      <c r="LJG98" s="402"/>
      <c r="LJH98" s="402"/>
      <c r="LJI98" s="402"/>
      <c r="LJJ98" s="402"/>
      <c r="LJK98" s="402"/>
      <c r="LJL98" s="402"/>
      <c r="LJM98" s="402"/>
      <c r="LJN98" s="402"/>
      <c r="LJO98" s="402"/>
      <c r="LJP98" s="402"/>
      <c r="LJQ98" s="402"/>
      <c r="LJR98" s="402"/>
      <c r="LJS98" s="402"/>
      <c r="LJT98" s="402"/>
      <c r="LJU98" s="402"/>
      <c r="LJV98" s="402"/>
      <c r="LJW98" s="402"/>
      <c r="LJX98" s="402"/>
      <c r="LJY98" s="402"/>
      <c r="LJZ98" s="402"/>
      <c r="LKA98" s="402"/>
      <c r="LKB98" s="402"/>
      <c r="LKC98" s="402"/>
      <c r="LKD98" s="402"/>
      <c r="LKE98" s="402"/>
      <c r="LKF98" s="402"/>
      <c r="LKG98" s="402"/>
      <c r="LKH98" s="402"/>
      <c r="LKI98" s="402"/>
      <c r="LKJ98" s="402"/>
      <c r="LKK98" s="402"/>
      <c r="LKL98" s="402"/>
      <c r="LKM98" s="402"/>
      <c r="LKN98" s="402"/>
      <c r="LKO98" s="402"/>
      <c r="LKP98" s="402"/>
      <c r="LKQ98" s="402"/>
      <c r="LKR98" s="402"/>
      <c r="LKS98" s="402"/>
      <c r="LKT98" s="402"/>
      <c r="LKU98" s="402"/>
      <c r="LKV98" s="402"/>
      <c r="LKW98" s="402"/>
      <c r="LKX98" s="402"/>
      <c r="LKY98" s="402"/>
      <c r="LKZ98" s="402"/>
      <c r="LLA98" s="402"/>
      <c r="LLB98" s="402"/>
      <c r="LLC98" s="402"/>
      <c r="LLD98" s="402"/>
      <c r="LLE98" s="402"/>
      <c r="LLF98" s="402"/>
      <c r="LLG98" s="402"/>
      <c r="LLH98" s="402"/>
      <c r="LLI98" s="402"/>
      <c r="LLJ98" s="402"/>
      <c r="LLK98" s="402"/>
      <c r="LLL98" s="402"/>
      <c r="LLM98" s="402"/>
      <c r="LLN98" s="402"/>
      <c r="LLO98" s="402"/>
      <c r="LLP98" s="402"/>
      <c r="LLQ98" s="402"/>
      <c r="LLR98" s="402"/>
      <c r="LLS98" s="402"/>
      <c r="LLT98" s="402"/>
      <c r="LLU98" s="402"/>
      <c r="LLV98" s="402"/>
      <c r="LLW98" s="402"/>
      <c r="LLX98" s="402"/>
      <c r="LLY98" s="402"/>
      <c r="LLZ98" s="402"/>
      <c r="LMA98" s="402"/>
      <c r="LMB98" s="402"/>
      <c r="LMC98" s="402"/>
      <c r="LMD98" s="402"/>
      <c r="LME98" s="402"/>
      <c r="LMF98" s="402"/>
      <c r="LMG98" s="402"/>
      <c r="LMH98" s="402"/>
      <c r="LMI98" s="402"/>
      <c r="LMJ98" s="402"/>
      <c r="LMK98" s="402"/>
      <c r="LML98" s="402"/>
      <c r="LMM98" s="402"/>
      <c r="LMN98" s="402"/>
      <c r="LMO98" s="402"/>
      <c r="LMP98" s="402"/>
      <c r="LMQ98" s="402"/>
      <c r="LMR98" s="402"/>
      <c r="LMS98" s="402"/>
      <c r="LMT98" s="402"/>
      <c r="LMU98" s="402"/>
      <c r="LMV98" s="402"/>
      <c r="LMW98" s="402"/>
      <c r="LMX98" s="402"/>
      <c r="LMY98" s="402"/>
      <c r="LMZ98" s="402"/>
      <c r="LNA98" s="402"/>
      <c r="LNB98" s="402"/>
      <c r="LNC98" s="402"/>
      <c r="LND98" s="402"/>
      <c r="LNE98" s="402"/>
      <c r="LNF98" s="402"/>
      <c r="LNG98" s="402"/>
      <c r="LNH98" s="402"/>
      <c r="LNI98" s="402"/>
      <c r="LNJ98" s="402"/>
      <c r="LNK98" s="402"/>
      <c r="LNL98" s="402"/>
      <c r="LNM98" s="402"/>
      <c r="LNN98" s="402"/>
      <c r="LNO98" s="402"/>
      <c r="LNP98" s="402"/>
      <c r="LNQ98" s="402"/>
      <c r="LNR98" s="402"/>
      <c r="LNS98" s="402"/>
      <c r="LNT98" s="402"/>
      <c r="LNU98" s="402"/>
      <c r="LNV98" s="402"/>
      <c r="LNW98" s="402"/>
      <c r="LNX98" s="402"/>
      <c r="LNY98" s="402"/>
      <c r="LNZ98" s="402"/>
      <c r="LOA98" s="402"/>
      <c r="LOB98" s="402"/>
      <c r="LOC98" s="402"/>
      <c r="LOD98" s="402"/>
      <c r="LOE98" s="402"/>
      <c r="LOF98" s="402"/>
      <c r="LOG98" s="402"/>
      <c r="LOH98" s="402"/>
      <c r="LOI98" s="402"/>
      <c r="LOJ98" s="402"/>
      <c r="LOK98" s="402"/>
      <c r="LOL98" s="402"/>
      <c r="LOM98" s="402"/>
      <c r="LON98" s="402"/>
      <c r="LOO98" s="402"/>
      <c r="LOP98" s="402"/>
      <c r="LOQ98" s="402"/>
      <c r="LOR98" s="402"/>
      <c r="LOS98" s="402"/>
      <c r="LOT98" s="402"/>
      <c r="LOU98" s="402"/>
      <c r="LOV98" s="402"/>
      <c r="LOW98" s="402"/>
      <c r="LOX98" s="402"/>
      <c r="LOY98" s="402"/>
      <c r="LOZ98" s="402"/>
      <c r="LPA98" s="402"/>
      <c r="LPB98" s="402"/>
      <c r="LPC98" s="402"/>
      <c r="LPD98" s="402"/>
      <c r="LPE98" s="402"/>
      <c r="LPF98" s="402"/>
      <c r="LPG98" s="402"/>
      <c r="LPH98" s="402"/>
      <c r="LPI98" s="402"/>
      <c r="LPJ98" s="402"/>
      <c r="LPK98" s="402"/>
      <c r="LPL98" s="402"/>
      <c r="LPM98" s="402"/>
      <c r="LPN98" s="402"/>
      <c r="LPO98" s="402"/>
      <c r="LPP98" s="402"/>
      <c r="LPQ98" s="402"/>
      <c r="LPR98" s="402"/>
      <c r="LPS98" s="402"/>
      <c r="LPT98" s="402"/>
      <c r="LPU98" s="402"/>
      <c r="LPV98" s="402"/>
      <c r="LPW98" s="402"/>
      <c r="LPX98" s="402"/>
      <c r="LPY98" s="402"/>
      <c r="LPZ98" s="402"/>
      <c r="LQA98" s="402"/>
      <c r="LQB98" s="402"/>
      <c r="LQC98" s="402"/>
      <c r="LQD98" s="402"/>
      <c r="LQE98" s="402"/>
      <c r="LQF98" s="402"/>
      <c r="LQG98" s="402"/>
      <c r="LQH98" s="402"/>
      <c r="LQI98" s="402"/>
      <c r="LQJ98" s="402"/>
      <c r="LQK98" s="402"/>
      <c r="LQL98" s="402"/>
      <c r="LQM98" s="402"/>
      <c r="LQN98" s="402"/>
      <c r="LQO98" s="402"/>
      <c r="LQP98" s="402"/>
      <c r="LQQ98" s="402"/>
      <c r="LQR98" s="402"/>
      <c r="LQS98" s="402"/>
      <c r="LQT98" s="402"/>
      <c r="LQU98" s="402"/>
      <c r="LQV98" s="402"/>
      <c r="LQW98" s="402"/>
      <c r="LQX98" s="402"/>
      <c r="LQY98" s="402"/>
      <c r="LQZ98" s="402"/>
      <c r="LRA98" s="402"/>
      <c r="LRB98" s="402"/>
      <c r="LRC98" s="402"/>
      <c r="LRD98" s="402"/>
      <c r="LRE98" s="402"/>
      <c r="LRF98" s="402"/>
      <c r="LRG98" s="402"/>
      <c r="LRH98" s="402"/>
      <c r="LRI98" s="402"/>
      <c r="LRJ98" s="402"/>
      <c r="LRK98" s="402"/>
      <c r="LRL98" s="402"/>
      <c r="LRM98" s="402"/>
      <c r="LRN98" s="402"/>
      <c r="LRO98" s="402"/>
      <c r="LRP98" s="402"/>
      <c r="LRQ98" s="402"/>
      <c r="LRR98" s="402"/>
      <c r="LRS98" s="402"/>
      <c r="LRT98" s="402"/>
      <c r="LRU98" s="402"/>
      <c r="LRV98" s="402"/>
      <c r="LRW98" s="402"/>
      <c r="LRX98" s="402"/>
      <c r="LRY98" s="402"/>
      <c r="LRZ98" s="402"/>
      <c r="LSA98" s="402"/>
      <c r="LSB98" s="402"/>
      <c r="LSC98" s="402"/>
      <c r="LSD98" s="402"/>
      <c r="LSE98" s="402"/>
      <c r="LSF98" s="402"/>
      <c r="LSG98" s="402"/>
      <c r="LSH98" s="402"/>
      <c r="LSI98" s="402"/>
      <c r="LSJ98" s="402"/>
      <c r="LSK98" s="402"/>
      <c r="LSL98" s="402"/>
      <c r="LSM98" s="402"/>
      <c r="LSN98" s="402"/>
      <c r="LSO98" s="402"/>
      <c r="LSP98" s="402"/>
      <c r="LSQ98" s="402"/>
      <c r="LSR98" s="402"/>
      <c r="LSS98" s="402"/>
      <c r="LST98" s="402"/>
      <c r="LSU98" s="402"/>
      <c r="LSV98" s="402"/>
      <c r="LSW98" s="402"/>
      <c r="LSX98" s="402"/>
      <c r="LSY98" s="402"/>
      <c r="LSZ98" s="402"/>
      <c r="LTA98" s="402"/>
      <c r="LTB98" s="402"/>
      <c r="LTC98" s="402"/>
      <c r="LTD98" s="402"/>
      <c r="LTE98" s="402"/>
      <c r="LTF98" s="402"/>
      <c r="LTG98" s="402"/>
      <c r="LTH98" s="402"/>
      <c r="LTI98" s="402"/>
      <c r="LTJ98" s="402"/>
      <c r="LTK98" s="402"/>
      <c r="LTL98" s="402"/>
      <c r="LTM98" s="402"/>
      <c r="LTN98" s="402"/>
      <c r="LTO98" s="402"/>
      <c r="LTP98" s="402"/>
      <c r="LTQ98" s="402"/>
      <c r="LTR98" s="402"/>
      <c r="LTS98" s="402"/>
      <c r="LTT98" s="402"/>
      <c r="LTU98" s="402"/>
      <c r="LTV98" s="402"/>
      <c r="LTW98" s="402"/>
      <c r="LTX98" s="402"/>
      <c r="LTY98" s="402"/>
      <c r="LTZ98" s="402"/>
      <c r="LUA98" s="402"/>
      <c r="LUB98" s="402"/>
      <c r="LUC98" s="402"/>
      <c r="LUD98" s="402"/>
      <c r="LUE98" s="402"/>
      <c r="LUF98" s="402"/>
      <c r="LUG98" s="402"/>
      <c r="LUH98" s="402"/>
      <c r="LUI98" s="402"/>
      <c r="LUJ98" s="402"/>
      <c r="LUK98" s="402"/>
      <c r="LUL98" s="402"/>
      <c r="LUM98" s="402"/>
      <c r="LUN98" s="402"/>
      <c r="LUO98" s="402"/>
      <c r="LUP98" s="402"/>
      <c r="LUQ98" s="402"/>
      <c r="LUR98" s="402"/>
      <c r="LUS98" s="402"/>
      <c r="LUT98" s="402"/>
      <c r="LUU98" s="402"/>
      <c r="LUV98" s="402"/>
      <c r="LUW98" s="402"/>
      <c r="LUX98" s="402"/>
      <c r="LUY98" s="402"/>
      <c r="LUZ98" s="402"/>
      <c r="LVA98" s="402"/>
      <c r="LVB98" s="402"/>
      <c r="LVC98" s="402"/>
      <c r="LVD98" s="402"/>
      <c r="LVE98" s="402"/>
      <c r="LVF98" s="402"/>
      <c r="LVG98" s="402"/>
      <c r="LVH98" s="402"/>
      <c r="LVI98" s="402"/>
      <c r="LVJ98" s="402"/>
      <c r="LVK98" s="402"/>
      <c r="LVL98" s="402"/>
      <c r="LVM98" s="402"/>
      <c r="LVN98" s="402"/>
      <c r="LVO98" s="402"/>
      <c r="LVP98" s="402"/>
      <c r="LVQ98" s="402"/>
      <c r="LVR98" s="402"/>
      <c r="LVS98" s="402"/>
      <c r="LVT98" s="402"/>
      <c r="LVU98" s="402"/>
      <c r="LVV98" s="402"/>
      <c r="LVW98" s="402"/>
      <c r="LVX98" s="402"/>
      <c r="LVY98" s="402"/>
      <c r="LVZ98" s="402"/>
      <c r="LWA98" s="402"/>
      <c r="LWB98" s="402"/>
      <c r="LWC98" s="402"/>
      <c r="LWD98" s="402"/>
      <c r="LWE98" s="402"/>
      <c r="LWF98" s="402"/>
      <c r="LWG98" s="402"/>
      <c r="LWH98" s="402"/>
      <c r="LWI98" s="402"/>
      <c r="LWJ98" s="402"/>
      <c r="LWK98" s="402"/>
      <c r="LWL98" s="402"/>
      <c r="LWM98" s="402"/>
      <c r="LWN98" s="402"/>
      <c r="LWO98" s="402"/>
      <c r="LWP98" s="402"/>
      <c r="LWQ98" s="402"/>
      <c r="LWR98" s="402"/>
      <c r="LWS98" s="402"/>
      <c r="LWT98" s="402"/>
      <c r="LWU98" s="402"/>
      <c r="LWV98" s="402"/>
      <c r="LWW98" s="402"/>
      <c r="LWX98" s="402"/>
      <c r="LWY98" s="402"/>
      <c r="LWZ98" s="402"/>
      <c r="LXA98" s="402"/>
      <c r="LXB98" s="402"/>
      <c r="LXC98" s="402"/>
      <c r="LXD98" s="402"/>
      <c r="LXE98" s="402"/>
      <c r="LXF98" s="402"/>
      <c r="LXG98" s="402"/>
      <c r="LXH98" s="402"/>
      <c r="LXI98" s="402"/>
      <c r="LXJ98" s="402"/>
      <c r="LXK98" s="402"/>
      <c r="LXL98" s="402"/>
      <c r="LXM98" s="402"/>
      <c r="LXN98" s="402"/>
      <c r="LXO98" s="402"/>
      <c r="LXP98" s="402"/>
      <c r="LXQ98" s="402"/>
      <c r="LXR98" s="402"/>
      <c r="LXS98" s="402"/>
      <c r="LXT98" s="402"/>
      <c r="LXU98" s="402"/>
      <c r="LXV98" s="402"/>
      <c r="LXW98" s="402"/>
      <c r="LXX98" s="402"/>
      <c r="LXY98" s="402"/>
      <c r="LXZ98" s="402"/>
      <c r="LYA98" s="402"/>
      <c r="LYB98" s="402"/>
      <c r="LYC98" s="402"/>
      <c r="LYD98" s="402"/>
      <c r="LYE98" s="402"/>
      <c r="LYF98" s="402"/>
      <c r="LYG98" s="402"/>
      <c r="LYH98" s="402"/>
      <c r="LYI98" s="402"/>
      <c r="LYJ98" s="402"/>
      <c r="LYK98" s="402"/>
      <c r="LYL98" s="402"/>
      <c r="LYM98" s="402"/>
      <c r="LYN98" s="402"/>
      <c r="LYO98" s="402"/>
      <c r="LYP98" s="402"/>
      <c r="LYQ98" s="402"/>
      <c r="LYR98" s="402"/>
      <c r="LYS98" s="402"/>
      <c r="LYT98" s="402"/>
      <c r="LYU98" s="402"/>
      <c r="LYV98" s="402"/>
      <c r="LYW98" s="402"/>
      <c r="LYX98" s="402"/>
      <c r="LYY98" s="402"/>
      <c r="LYZ98" s="402"/>
      <c r="LZA98" s="402"/>
      <c r="LZB98" s="402"/>
      <c r="LZC98" s="402"/>
      <c r="LZD98" s="402"/>
      <c r="LZE98" s="402"/>
      <c r="LZF98" s="402"/>
      <c r="LZG98" s="402"/>
      <c r="LZH98" s="402"/>
      <c r="LZI98" s="402"/>
      <c r="LZJ98" s="402"/>
      <c r="LZK98" s="402"/>
      <c r="LZL98" s="402"/>
      <c r="LZM98" s="402"/>
      <c r="LZN98" s="402"/>
      <c r="LZO98" s="402"/>
      <c r="LZP98" s="402"/>
      <c r="LZQ98" s="402"/>
      <c r="LZR98" s="402"/>
      <c r="LZS98" s="402"/>
      <c r="LZT98" s="402"/>
      <c r="LZU98" s="402"/>
      <c r="LZV98" s="402"/>
      <c r="LZW98" s="402"/>
      <c r="LZX98" s="402"/>
      <c r="LZY98" s="402"/>
      <c r="LZZ98" s="402"/>
      <c r="MAA98" s="402"/>
      <c r="MAB98" s="402"/>
      <c r="MAC98" s="402"/>
      <c r="MAD98" s="402"/>
      <c r="MAE98" s="402"/>
      <c r="MAF98" s="402"/>
      <c r="MAG98" s="402"/>
      <c r="MAH98" s="402"/>
      <c r="MAI98" s="402"/>
      <c r="MAJ98" s="402"/>
      <c r="MAK98" s="402"/>
      <c r="MAL98" s="402"/>
      <c r="MAM98" s="402"/>
      <c r="MAN98" s="402"/>
      <c r="MAO98" s="402"/>
      <c r="MAP98" s="402"/>
      <c r="MAQ98" s="402"/>
      <c r="MAR98" s="402"/>
      <c r="MAS98" s="402"/>
      <c r="MAT98" s="402"/>
      <c r="MAU98" s="402"/>
      <c r="MAV98" s="402"/>
      <c r="MAW98" s="402"/>
      <c r="MAX98" s="402"/>
      <c r="MAY98" s="402"/>
      <c r="MAZ98" s="402"/>
      <c r="MBA98" s="402"/>
      <c r="MBB98" s="402"/>
      <c r="MBC98" s="402"/>
      <c r="MBD98" s="402"/>
      <c r="MBE98" s="402"/>
      <c r="MBF98" s="402"/>
      <c r="MBG98" s="402"/>
      <c r="MBH98" s="402"/>
      <c r="MBI98" s="402"/>
      <c r="MBJ98" s="402"/>
      <c r="MBK98" s="402"/>
      <c r="MBL98" s="402"/>
      <c r="MBM98" s="402"/>
      <c r="MBN98" s="402"/>
      <c r="MBO98" s="402"/>
      <c r="MBP98" s="402"/>
      <c r="MBQ98" s="402"/>
      <c r="MBR98" s="402"/>
      <c r="MBS98" s="402"/>
      <c r="MBT98" s="402"/>
      <c r="MBU98" s="402"/>
      <c r="MBV98" s="402"/>
      <c r="MBW98" s="402"/>
      <c r="MBX98" s="402"/>
      <c r="MBY98" s="402"/>
      <c r="MBZ98" s="402"/>
      <c r="MCA98" s="402"/>
      <c r="MCB98" s="402"/>
      <c r="MCC98" s="402"/>
      <c r="MCD98" s="402"/>
      <c r="MCE98" s="402"/>
      <c r="MCF98" s="402"/>
      <c r="MCG98" s="402"/>
      <c r="MCH98" s="402"/>
      <c r="MCI98" s="402"/>
      <c r="MCJ98" s="402"/>
      <c r="MCK98" s="402"/>
      <c r="MCL98" s="402"/>
      <c r="MCM98" s="402"/>
      <c r="MCN98" s="402"/>
      <c r="MCO98" s="402"/>
      <c r="MCP98" s="402"/>
      <c r="MCQ98" s="402"/>
      <c r="MCR98" s="402"/>
      <c r="MCS98" s="402"/>
      <c r="MCT98" s="402"/>
      <c r="MCU98" s="402"/>
      <c r="MCV98" s="402"/>
      <c r="MCW98" s="402"/>
      <c r="MCX98" s="402"/>
      <c r="MCY98" s="402"/>
      <c r="MCZ98" s="402"/>
      <c r="MDA98" s="402"/>
      <c r="MDB98" s="402"/>
      <c r="MDC98" s="402"/>
      <c r="MDD98" s="402"/>
      <c r="MDE98" s="402"/>
      <c r="MDF98" s="402"/>
      <c r="MDG98" s="402"/>
      <c r="MDH98" s="402"/>
      <c r="MDI98" s="402"/>
      <c r="MDJ98" s="402"/>
      <c r="MDK98" s="402"/>
      <c r="MDL98" s="402"/>
      <c r="MDM98" s="402"/>
      <c r="MDN98" s="402"/>
      <c r="MDO98" s="402"/>
      <c r="MDP98" s="402"/>
      <c r="MDQ98" s="402"/>
      <c r="MDR98" s="402"/>
      <c r="MDS98" s="402"/>
      <c r="MDT98" s="402"/>
      <c r="MDU98" s="402"/>
      <c r="MDV98" s="402"/>
      <c r="MDW98" s="402"/>
      <c r="MDX98" s="402"/>
      <c r="MDY98" s="402"/>
      <c r="MDZ98" s="402"/>
      <c r="MEA98" s="402"/>
      <c r="MEB98" s="402"/>
      <c r="MEC98" s="402"/>
      <c r="MED98" s="402"/>
      <c r="MEE98" s="402"/>
      <c r="MEF98" s="402"/>
      <c r="MEG98" s="402"/>
      <c r="MEH98" s="402"/>
      <c r="MEI98" s="402"/>
      <c r="MEJ98" s="402"/>
      <c r="MEK98" s="402"/>
      <c r="MEL98" s="402"/>
      <c r="MEM98" s="402"/>
      <c r="MEN98" s="402"/>
      <c r="MEO98" s="402"/>
      <c r="MEP98" s="402"/>
      <c r="MEQ98" s="402"/>
      <c r="MER98" s="402"/>
      <c r="MES98" s="402"/>
      <c r="MET98" s="402"/>
      <c r="MEU98" s="402"/>
      <c r="MEV98" s="402"/>
      <c r="MEW98" s="402"/>
      <c r="MEX98" s="402"/>
      <c r="MEY98" s="402"/>
      <c r="MEZ98" s="402"/>
      <c r="MFA98" s="402"/>
      <c r="MFB98" s="402"/>
      <c r="MFC98" s="402"/>
      <c r="MFD98" s="402"/>
      <c r="MFE98" s="402"/>
      <c r="MFF98" s="402"/>
      <c r="MFG98" s="402"/>
      <c r="MFH98" s="402"/>
      <c r="MFI98" s="402"/>
      <c r="MFJ98" s="402"/>
      <c r="MFK98" s="402"/>
      <c r="MFL98" s="402"/>
      <c r="MFM98" s="402"/>
      <c r="MFN98" s="402"/>
      <c r="MFO98" s="402"/>
      <c r="MFP98" s="402"/>
      <c r="MFQ98" s="402"/>
      <c r="MFR98" s="402"/>
      <c r="MFS98" s="402"/>
      <c r="MFT98" s="402"/>
      <c r="MFU98" s="402"/>
      <c r="MFV98" s="402"/>
      <c r="MFW98" s="402"/>
      <c r="MFX98" s="402"/>
      <c r="MFY98" s="402"/>
      <c r="MFZ98" s="402"/>
      <c r="MGA98" s="402"/>
      <c r="MGB98" s="402"/>
      <c r="MGC98" s="402"/>
      <c r="MGD98" s="402"/>
      <c r="MGE98" s="402"/>
      <c r="MGF98" s="402"/>
      <c r="MGG98" s="402"/>
      <c r="MGH98" s="402"/>
      <c r="MGI98" s="402"/>
      <c r="MGJ98" s="402"/>
      <c r="MGK98" s="402"/>
      <c r="MGL98" s="402"/>
      <c r="MGM98" s="402"/>
      <c r="MGN98" s="402"/>
      <c r="MGO98" s="402"/>
      <c r="MGP98" s="402"/>
      <c r="MGQ98" s="402"/>
      <c r="MGR98" s="402"/>
      <c r="MGS98" s="402"/>
      <c r="MGT98" s="402"/>
      <c r="MGU98" s="402"/>
      <c r="MGV98" s="402"/>
      <c r="MGW98" s="402"/>
      <c r="MGX98" s="402"/>
      <c r="MGY98" s="402"/>
      <c r="MGZ98" s="402"/>
      <c r="MHA98" s="402"/>
      <c r="MHB98" s="402"/>
      <c r="MHC98" s="402"/>
      <c r="MHD98" s="402"/>
      <c r="MHE98" s="402"/>
      <c r="MHF98" s="402"/>
      <c r="MHG98" s="402"/>
      <c r="MHH98" s="402"/>
      <c r="MHI98" s="402"/>
      <c r="MHJ98" s="402"/>
      <c r="MHK98" s="402"/>
      <c r="MHL98" s="402"/>
      <c r="MHM98" s="402"/>
      <c r="MHN98" s="402"/>
      <c r="MHO98" s="402"/>
      <c r="MHP98" s="402"/>
      <c r="MHQ98" s="402"/>
      <c r="MHR98" s="402"/>
      <c r="MHS98" s="402"/>
      <c r="MHT98" s="402"/>
      <c r="MHU98" s="402"/>
      <c r="MHV98" s="402"/>
      <c r="MHW98" s="402"/>
      <c r="MHX98" s="402"/>
      <c r="MHY98" s="402"/>
      <c r="MHZ98" s="402"/>
      <c r="MIA98" s="402"/>
      <c r="MIB98" s="402"/>
      <c r="MIC98" s="402"/>
      <c r="MID98" s="402"/>
      <c r="MIE98" s="402"/>
      <c r="MIF98" s="402"/>
      <c r="MIG98" s="402"/>
      <c r="MIH98" s="402"/>
      <c r="MII98" s="402"/>
      <c r="MIJ98" s="402"/>
      <c r="MIK98" s="402"/>
      <c r="MIL98" s="402"/>
      <c r="MIM98" s="402"/>
      <c r="MIN98" s="402"/>
      <c r="MIO98" s="402"/>
      <c r="MIP98" s="402"/>
      <c r="MIQ98" s="402"/>
      <c r="MIR98" s="402"/>
      <c r="MIS98" s="402"/>
      <c r="MIT98" s="402"/>
      <c r="MIU98" s="402"/>
      <c r="MIV98" s="402"/>
      <c r="MIW98" s="402"/>
      <c r="MIX98" s="402"/>
      <c r="MIY98" s="402"/>
      <c r="MIZ98" s="402"/>
      <c r="MJA98" s="402"/>
      <c r="MJB98" s="402"/>
      <c r="MJC98" s="402"/>
      <c r="MJD98" s="402"/>
      <c r="MJE98" s="402"/>
      <c r="MJF98" s="402"/>
      <c r="MJG98" s="402"/>
      <c r="MJH98" s="402"/>
      <c r="MJI98" s="402"/>
      <c r="MJJ98" s="402"/>
      <c r="MJK98" s="402"/>
      <c r="MJL98" s="402"/>
      <c r="MJM98" s="402"/>
      <c r="MJN98" s="402"/>
      <c r="MJO98" s="402"/>
      <c r="MJP98" s="402"/>
      <c r="MJQ98" s="402"/>
      <c r="MJR98" s="402"/>
      <c r="MJS98" s="402"/>
      <c r="MJT98" s="402"/>
      <c r="MJU98" s="402"/>
      <c r="MJV98" s="402"/>
      <c r="MJW98" s="402"/>
      <c r="MJX98" s="402"/>
      <c r="MJY98" s="402"/>
      <c r="MJZ98" s="402"/>
      <c r="MKA98" s="402"/>
      <c r="MKB98" s="402"/>
      <c r="MKC98" s="402"/>
      <c r="MKD98" s="402"/>
      <c r="MKE98" s="402"/>
      <c r="MKF98" s="402"/>
      <c r="MKG98" s="402"/>
      <c r="MKH98" s="402"/>
      <c r="MKI98" s="402"/>
      <c r="MKJ98" s="402"/>
      <c r="MKK98" s="402"/>
      <c r="MKL98" s="402"/>
      <c r="MKM98" s="402"/>
      <c r="MKN98" s="402"/>
      <c r="MKO98" s="402"/>
      <c r="MKP98" s="402"/>
      <c r="MKQ98" s="402"/>
      <c r="MKR98" s="402"/>
      <c r="MKS98" s="402"/>
      <c r="MKT98" s="402"/>
      <c r="MKU98" s="402"/>
      <c r="MKV98" s="402"/>
      <c r="MKW98" s="402"/>
      <c r="MKX98" s="402"/>
      <c r="MKY98" s="402"/>
      <c r="MKZ98" s="402"/>
      <c r="MLA98" s="402"/>
      <c r="MLB98" s="402"/>
      <c r="MLC98" s="402"/>
      <c r="MLD98" s="402"/>
      <c r="MLE98" s="402"/>
      <c r="MLF98" s="402"/>
      <c r="MLG98" s="402"/>
      <c r="MLH98" s="402"/>
      <c r="MLI98" s="402"/>
      <c r="MLJ98" s="402"/>
      <c r="MLK98" s="402"/>
      <c r="MLL98" s="402"/>
      <c r="MLM98" s="402"/>
      <c r="MLN98" s="402"/>
      <c r="MLO98" s="402"/>
      <c r="MLP98" s="402"/>
      <c r="MLQ98" s="402"/>
      <c r="MLR98" s="402"/>
      <c r="MLS98" s="402"/>
      <c r="MLT98" s="402"/>
      <c r="MLU98" s="402"/>
      <c r="MLV98" s="402"/>
      <c r="MLW98" s="402"/>
      <c r="MLX98" s="402"/>
      <c r="MLY98" s="402"/>
      <c r="MLZ98" s="402"/>
      <c r="MMA98" s="402"/>
      <c r="MMB98" s="402"/>
      <c r="MMC98" s="402"/>
      <c r="MMD98" s="402"/>
      <c r="MME98" s="402"/>
      <c r="MMF98" s="402"/>
      <c r="MMG98" s="402"/>
      <c r="MMH98" s="402"/>
      <c r="MMI98" s="402"/>
      <c r="MMJ98" s="402"/>
      <c r="MMK98" s="402"/>
      <c r="MML98" s="402"/>
      <c r="MMM98" s="402"/>
      <c r="MMN98" s="402"/>
      <c r="MMO98" s="402"/>
      <c r="MMP98" s="402"/>
      <c r="MMQ98" s="402"/>
      <c r="MMR98" s="402"/>
      <c r="MMS98" s="402"/>
      <c r="MMT98" s="402"/>
      <c r="MMU98" s="402"/>
      <c r="MMV98" s="402"/>
      <c r="MMW98" s="402"/>
      <c r="MMX98" s="402"/>
      <c r="MMY98" s="402"/>
      <c r="MMZ98" s="402"/>
      <c r="MNA98" s="402"/>
      <c r="MNB98" s="402"/>
      <c r="MNC98" s="402"/>
      <c r="MND98" s="402"/>
      <c r="MNE98" s="402"/>
      <c r="MNF98" s="402"/>
      <c r="MNG98" s="402"/>
      <c r="MNH98" s="402"/>
      <c r="MNI98" s="402"/>
      <c r="MNJ98" s="402"/>
      <c r="MNK98" s="402"/>
      <c r="MNL98" s="402"/>
      <c r="MNM98" s="402"/>
      <c r="MNN98" s="402"/>
      <c r="MNO98" s="402"/>
      <c r="MNP98" s="402"/>
      <c r="MNQ98" s="402"/>
      <c r="MNR98" s="402"/>
      <c r="MNS98" s="402"/>
      <c r="MNT98" s="402"/>
      <c r="MNU98" s="402"/>
      <c r="MNV98" s="402"/>
      <c r="MNW98" s="402"/>
      <c r="MNX98" s="402"/>
      <c r="MNY98" s="402"/>
      <c r="MNZ98" s="402"/>
      <c r="MOA98" s="402"/>
      <c r="MOB98" s="402"/>
      <c r="MOC98" s="402"/>
      <c r="MOD98" s="402"/>
      <c r="MOE98" s="402"/>
      <c r="MOF98" s="402"/>
      <c r="MOG98" s="402"/>
      <c r="MOH98" s="402"/>
      <c r="MOI98" s="402"/>
      <c r="MOJ98" s="402"/>
      <c r="MOK98" s="402"/>
      <c r="MOL98" s="402"/>
      <c r="MOM98" s="402"/>
      <c r="MON98" s="402"/>
      <c r="MOO98" s="402"/>
      <c r="MOP98" s="402"/>
      <c r="MOQ98" s="402"/>
      <c r="MOR98" s="402"/>
      <c r="MOS98" s="402"/>
      <c r="MOT98" s="402"/>
      <c r="MOU98" s="402"/>
      <c r="MOV98" s="402"/>
      <c r="MOW98" s="402"/>
      <c r="MOX98" s="402"/>
      <c r="MOY98" s="402"/>
      <c r="MOZ98" s="402"/>
      <c r="MPA98" s="402"/>
      <c r="MPB98" s="402"/>
      <c r="MPC98" s="402"/>
      <c r="MPD98" s="402"/>
      <c r="MPE98" s="402"/>
      <c r="MPF98" s="402"/>
      <c r="MPG98" s="402"/>
      <c r="MPH98" s="402"/>
      <c r="MPI98" s="402"/>
      <c r="MPJ98" s="402"/>
      <c r="MPK98" s="402"/>
      <c r="MPL98" s="402"/>
      <c r="MPM98" s="402"/>
      <c r="MPN98" s="402"/>
      <c r="MPO98" s="402"/>
      <c r="MPP98" s="402"/>
      <c r="MPQ98" s="402"/>
      <c r="MPR98" s="402"/>
      <c r="MPS98" s="402"/>
      <c r="MPT98" s="402"/>
      <c r="MPU98" s="402"/>
      <c r="MPV98" s="402"/>
      <c r="MPW98" s="402"/>
      <c r="MPX98" s="402"/>
      <c r="MPY98" s="402"/>
      <c r="MPZ98" s="402"/>
      <c r="MQA98" s="402"/>
      <c r="MQB98" s="402"/>
      <c r="MQC98" s="402"/>
      <c r="MQD98" s="402"/>
      <c r="MQE98" s="402"/>
      <c r="MQF98" s="402"/>
      <c r="MQG98" s="402"/>
      <c r="MQH98" s="402"/>
      <c r="MQI98" s="402"/>
      <c r="MQJ98" s="402"/>
      <c r="MQK98" s="402"/>
      <c r="MQL98" s="402"/>
      <c r="MQM98" s="402"/>
      <c r="MQN98" s="402"/>
      <c r="MQO98" s="402"/>
      <c r="MQP98" s="402"/>
      <c r="MQQ98" s="402"/>
      <c r="MQR98" s="402"/>
      <c r="MQS98" s="402"/>
      <c r="MQT98" s="402"/>
      <c r="MQU98" s="402"/>
      <c r="MQV98" s="402"/>
      <c r="MQW98" s="402"/>
      <c r="MQX98" s="402"/>
      <c r="MQY98" s="402"/>
      <c r="MQZ98" s="402"/>
      <c r="MRA98" s="402"/>
      <c r="MRB98" s="402"/>
      <c r="MRC98" s="402"/>
      <c r="MRD98" s="402"/>
      <c r="MRE98" s="402"/>
      <c r="MRF98" s="402"/>
      <c r="MRG98" s="402"/>
      <c r="MRH98" s="402"/>
      <c r="MRI98" s="402"/>
      <c r="MRJ98" s="402"/>
      <c r="MRK98" s="402"/>
      <c r="MRL98" s="402"/>
      <c r="MRM98" s="402"/>
      <c r="MRN98" s="402"/>
      <c r="MRO98" s="402"/>
      <c r="MRP98" s="402"/>
      <c r="MRQ98" s="402"/>
      <c r="MRR98" s="402"/>
      <c r="MRS98" s="402"/>
      <c r="MRT98" s="402"/>
      <c r="MRU98" s="402"/>
      <c r="MRV98" s="402"/>
      <c r="MRW98" s="402"/>
      <c r="MRX98" s="402"/>
      <c r="MRY98" s="402"/>
      <c r="MRZ98" s="402"/>
      <c r="MSA98" s="402"/>
      <c r="MSB98" s="402"/>
      <c r="MSC98" s="402"/>
      <c r="MSD98" s="402"/>
      <c r="MSE98" s="402"/>
      <c r="MSF98" s="402"/>
      <c r="MSG98" s="402"/>
      <c r="MSH98" s="402"/>
      <c r="MSI98" s="402"/>
      <c r="MSJ98" s="402"/>
      <c r="MSK98" s="402"/>
      <c r="MSL98" s="402"/>
      <c r="MSM98" s="402"/>
      <c r="MSN98" s="402"/>
      <c r="MSO98" s="402"/>
      <c r="MSP98" s="402"/>
      <c r="MSQ98" s="402"/>
      <c r="MSR98" s="402"/>
      <c r="MSS98" s="402"/>
      <c r="MST98" s="402"/>
      <c r="MSU98" s="402"/>
      <c r="MSV98" s="402"/>
      <c r="MSW98" s="402"/>
      <c r="MSX98" s="402"/>
      <c r="MSY98" s="402"/>
      <c r="MSZ98" s="402"/>
      <c r="MTA98" s="402"/>
      <c r="MTB98" s="402"/>
      <c r="MTC98" s="402"/>
      <c r="MTD98" s="402"/>
      <c r="MTE98" s="402"/>
      <c r="MTF98" s="402"/>
      <c r="MTG98" s="402"/>
      <c r="MTH98" s="402"/>
      <c r="MTI98" s="402"/>
      <c r="MTJ98" s="402"/>
      <c r="MTK98" s="402"/>
      <c r="MTL98" s="402"/>
      <c r="MTM98" s="402"/>
      <c r="MTN98" s="402"/>
      <c r="MTO98" s="402"/>
      <c r="MTP98" s="402"/>
      <c r="MTQ98" s="402"/>
      <c r="MTR98" s="402"/>
      <c r="MTS98" s="402"/>
      <c r="MTT98" s="402"/>
      <c r="MTU98" s="402"/>
      <c r="MTV98" s="402"/>
      <c r="MTW98" s="402"/>
      <c r="MTX98" s="402"/>
      <c r="MTY98" s="402"/>
      <c r="MTZ98" s="402"/>
      <c r="MUA98" s="402"/>
      <c r="MUB98" s="402"/>
      <c r="MUC98" s="402"/>
      <c r="MUD98" s="402"/>
      <c r="MUE98" s="402"/>
      <c r="MUF98" s="402"/>
      <c r="MUG98" s="402"/>
      <c r="MUH98" s="402"/>
      <c r="MUI98" s="402"/>
      <c r="MUJ98" s="402"/>
      <c r="MUK98" s="402"/>
      <c r="MUL98" s="402"/>
      <c r="MUM98" s="402"/>
      <c r="MUN98" s="402"/>
      <c r="MUO98" s="402"/>
      <c r="MUP98" s="402"/>
      <c r="MUQ98" s="402"/>
      <c r="MUR98" s="402"/>
      <c r="MUS98" s="402"/>
      <c r="MUT98" s="402"/>
      <c r="MUU98" s="402"/>
      <c r="MUV98" s="402"/>
      <c r="MUW98" s="402"/>
      <c r="MUX98" s="402"/>
      <c r="MUY98" s="402"/>
      <c r="MUZ98" s="402"/>
      <c r="MVA98" s="402"/>
      <c r="MVB98" s="402"/>
      <c r="MVC98" s="402"/>
      <c r="MVD98" s="402"/>
      <c r="MVE98" s="402"/>
      <c r="MVF98" s="402"/>
      <c r="MVG98" s="402"/>
      <c r="MVH98" s="402"/>
      <c r="MVI98" s="402"/>
      <c r="MVJ98" s="402"/>
      <c r="MVK98" s="402"/>
      <c r="MVL98" s="402"/>
      <c r="MVM98" s="402"/>
      <c r="MVN98" s="402"/>
      <c r="MVO98" s="402"/>
      <c r="MVP98" s="402"/>
      <c r="MVQ98" s="402"/>
      <c r="MVR98" s="402"/>
      <c r="MVS98" s="402"/>
      <c r="MVT98" s="402"/>
      <c r="MVU98" s="402"/>
      <c r="MVV98" s="402"/>
      <c r="MVW98" s="402"/>
      <c r="MVX98" s="402"/>
      <c r="MVY98" s="402"/>
      <c r="MVZ98" s="402"/>
      <c r="MWA98" s="402"/>
      <c r="MWB98" s="402"/>
      <c r="MWC98" s="402"/>
      <c r="MWD98" s="402"/>
      <c r="MWE98" s="402"/>
      <c r="MWF98" s="402"/>
      <c r="MWG98" s="402"/>
      <c r="MWH98" s="402"/>
      <c r="MWI98" s="402"/>
      <c r="MWJ98" s="402"/>
      <c r="MWK98" s="402"/>
      <c r="MWL98" s="402"/>
      <c r="MWM98" s="402"/>
      <c r="MWN98" s="402"/>
      <c r="MWO98" s="402"/>
      <c r="MWP98" s="402"/>
      <c r="MWQ98" s="402"/>
      <c r="MWR98" s="402"/>
      <c r="MWS98" s="402"/>
      <c r="MWT98" s="402"/>
      <c r="MWU98" s="402"/>
      <c r="MWV98" s="402"/>
      <c r="MWW98" s="402"/>
      <c r="MWX98" s="402"/>
      <c r="MWY98" s="402"/>
      <c r="MWZ98" s="402"/>
      <c r="MXA98" s="402"/>
      <c r="MXB98" s="402"/>
      <c r="MXC98" s="402"/>
      <c r="MXD98" s="402"/>
      <c r="MXE98" s="402"/>
      <c r="MXF98" s="402"/>
      <c r="MXG98" s="402"/>
      <c r="MXH98" s="402"/>
      <c r="MXI98" s="402"/>
      <c r="MXJ98" s="402"/>
      <c r="MXK98" s="402"/>
      <c r="MXL98" s="402"/>
      <c r="MXM98" s="402"/>
      <c r="MXN98" s="402"/>
      <c r="MXO98" s="402"/>
      <c r="MXP98" s="402"/>
      <c r="MXQ98" s="402"/>
      <c r="MXR98" s="402"/>
      <c r="MXS98" s="402"/>
      <c r="MXT98" s="402"/>
      <c r="MXU98" s="402"/>
      <c r="MXV98" s="402"/>
      <c r="MXW98" s="402"/>
      <c r="MXX98" s="402"/>
      <c r="MXY98" s="402"/>
      <c r="MXZ98" s="402"/>
      <c r="MYA98" s="402"/>
      <c r="MYB98" s="402"/>
      <c r="MYC98" s="402"/>
      <c r="MYD98" s="402"/>
      <c r="MYE98" s="402"/>
      <c r="MYF98" s="402"/>
      <c r="MYG98" s="402"/>
      <c r="MYH98" s="402"/>
      <c r="MYI98" s="402"/>
      <c r="MYJ98" s="402"/>
      <c r="MYK98" s="402"/>
      <c r="MYL98" s="402"/>
      <c r="MYM98" s="402"/>
      <c r="MYN98" s="402"/>
      <c r="MYO98" s="402"/>
      <c r="MYP98" s="402"/>
      <c r="MYQ98" s="402"/>
      <c r="MYR98" s="402"/>
      <c r="MYS98" s="402"/>
      <c r="MYT98" s="402"/>
      <c r="MYU98" s="402"/>
      <c r="MYV98" s="402"/>
      <c r="MYW98" s="402"/>
      <c r="MYX98" s="402"/>
      <c r="MYY98" s="402"/>
      <c r="MYZ98" s="402"/>
      <c r="MZA98" s="402"/>
      <c r="MZB98" s="402"/>
      <c r="MZC98" s="402"/>
      <c r="MZD98" s="402"/>
      <c r="MZE98" s="402"/>
      <c r="MZF98" s="402"/>
      <c r="MZG98" s="402"/>
      <c r="MZH98" s="402"/>
      <c r="MZI98" s="402"/>
      <c r="MZJ98" s="402"/>
      <c r="MZK98" s="402"/>
      <c r="MZL98" s="402"/>
      <c r="MZM98" s="402"/>
      <c r="MZN98" s="402"/>
      <c r="MZO98" s="402"/>
      <c r="MZP98" s="402"/>
      <c r="MZQ98" s="402"/>
      <c r="MZR98" s="402"/>
      <c r="MZS98" s="402"/>
      <c r="MZT98" s="402"/>
      <c r="MZU98" s="402"/>
      <c r="MZV98" s="402"/>
      <c r="MZW98" s="402"/>
      <c r="MZX98" s="402"/>
      <c r="MZY98" s="402"/>
      <c r="MZZ98" s="402"/>
      <c r="NAA98" s="402"/>
      <c r="NAB98" s="402"/>
      <c r="NAC98" s="402"/>
      <c r="NAD98" s="402"/>
      <c r="NAE98" s="402"/>
      <c r="NAF98" s="402"/>
      <c r="NAG98" s="402"/>
      <c r="NAH98" s="402"/>
      <c r="NAI98" s="402"/>
      <c r="NAJ98" s="402"/>
      <c r="NAK98" s="402"/>
      <c r="NAL98" s="402"/>
      <c r="NAM98" s="402"/>
      <c r="NAN98" s="402"/>
      <c r="NAO98" s="402"/>
      <c r="NAP98" s="402"/>
      <c r="NAQ98" s="402"/>
      <c r="NAR98" s="402"/>
      <c r="NAS98" s="402"/>
      <c r="NAT98" s="402"/>
      <c r="NAU98" s="402"/>
      <c r="NAV98" s="402"/>
      <c r="NAW98" s="402"/>
      <c r="NAX98" s="402"/>
      <c r="NAY98" s="402"/>
      <c r="NAZ98" s="402"/>
      <c r="NBA98" s="402"/>
      <c r="NBB98" s="402"/>
      <c r="NBC98" s="402"/>
      <c r="NBD98" s="402"/>
      <c r="NBE98" s="402"/>
      <c r="NBF98" s="402"/>
      <c r="NBG98" s="402"/>
      <c r="NBH98" s="402"/>
      <c r="NBI98" s="402"/>
      <c r="NBJ98" s="402"/>
      <c r="NBK98" s="402"/>
      <c r="NBL98" s="402"/>
      <c r="NBM98" s="402"/>
      <c r="NBN98" s="402"/>
      <c r="NBO98" s="402"/>
      <c r="NBP98" s="402"/>
      <c r="NBQ98" s="402"/>
      <c r="NBR98" s="402"/>
      <c r="NBS98" s="402"/>
      <c r="NBT98" s="402"/>
      <c r="NBU98" s="402"/>
      <c r="NBV98" s="402"/>
      <c r="NBW98" s="402"/>
      <c r="NBX98" s="402"/>
      <c r="NBY98" s="402"/>
      <c r="NBZ98" s="402"/>
      <c r="NCA98" s="402"/>
      <c r="NCB98" s="402"/>
      <c r="NCC98" s="402"/>
      <c r="NCD98" s="402"/>
      <c r="NCE98" s="402"/>
      <c r="NCF98" s="402"/>
      <c r="NCG98" s="402"/>
      <c r="NCH98" s="402"/>
      <c r="NCI98" s="402"/>
      <c r="NCJ98" s="402"/>
      <c r="NCK98" s="402"/>
      <c r="NCL98" s="402"/>
      <c r="NCM98" s="402"/>
      <c r="NCN98" s="402"/>
      <c r="NCO98" s="402"/>
      <c r="NCP98" s="402"/>
      <c r="NCQ98" s="402"/>
      <c r="NCR98" s="402"/>
      <c r="NCS98" s="402"/>
      <c r="NCT98" s="402"/>
      <c r="NCU98" s="402"/>
      <c r="NCV98" s="402"/>
      <c r="NCW98" s="402"/>
      <c r="NCX98" s="402"/>
      <c r="NCY98" s="402"/>
      <c r="NCZ98" s="402"/>
      <c r="NDA98" s="402"/>
      <c r="NDB98" s="402"/>
      <c r="NDC98" s="402"/>
      <c r="NDD98" s="402"/>
      <c r="NDE98" s="402"/>
      <c r="NDF98" s="402"/>
      <c r="NDG98" s="402"/>
      <c r="NDH98" s="402"/>
      <c r="NDI98" s="402"/>
      <c r="NDJ98" s="402"/>
      <c r="NDK98" s="402"/>
      <c r="NDL98" s="402"/>
      <c r="NDM98" s="402"/>
      <c r="NDN98" s="402"/>
      <c r="NDO98" s="402"/>
      <c r="NDP98" s="402"/>
      <c r="NDQ98" s="402"/>
      <c r="NDR98" s="402"/>
      <c r="NDS98" s="402"/>
      <c r="NDT98" s="402"/>
      <c r="NDU98" s="402"/>
      <c r="NDV98" s="402"/>
      <c r="NDW98" s="402"/>
      <c r="NDX98" s="402"/>
      <c r="NDY98" s="402"/>
      <c r="NDZ98" s="402"/>
      <c r="NEA98" s="402"/>
      <c r="NEB98" s="402"/>
      <c r="NEC98" s="402"/>
      <c r="NED98" s="402"/>
      <c r="NEE98" s="402"/>
      <c r="NEF98" s="402"/>
      <c r="NEG98" s="402"/>
      <c r="NEH98" s="402"/>
      <c r="NEI98" s="402"/>
      <c r="NEJ98" s="402"/>
      <c r="NEK98" s="402"/>
      <c r="NEL98" s="402"/>
      <c r="NEM98" s="402"/>
      <c r="NEN98" s="402"/>
      <c r="NEO98" s="402"/>
      <c r="NEP98" s="402"/>
      <c r="NEQ98" s="402"/>
      <c r="NER98" s="402"/>
      <c r="NES98" s="402"/>
      <c r="NET98" s="402"/>
      <c r="NEU98" s="402"/>
      <c r="NEV98" s="402"/>
      <c r="NEW98" s="402"/>
      <c r="NEX98" s="402"/>
      <c r="NEY98" s="402"/>
      <c r="NEZ98" s="402"/>
      <c r="NFA98" s="402"/>
      <c r="NFB98" s="402"/>
      <c r="NFC98" s="402"/>
      <c r="NFD98" s="402"/>
      <c r="NFE98" s="402"/>
      <c r="NFF98" s="402"/>
      <c r="NFG98" s="402"/>
      <c r="NFH98" s="402"/>
      <c r="NFI98" s="402"/>
      <c r="NFJ98" s="402"/>
      <c r="NFK98" s="402"/>
      <c r="NFL98" s="402"/>
      <c r="NFM98" s="402"/>
      <c r="NFN98" s="402"/>
      <c r="NFO98" s="402"/>
      <c r="NFP98" s="402"/>
      <c r="NFQ98" s="402"/>
      <c r="NFR98" s="402"/>
      <c r="NFS98" s="402"/>
      <c r="NFT98" s="402"/>
      <c r="NFU98" s="402"/>
      <c r="NFV98" s="402"/>
      <c r="NFW98" s="402"/>
      <c r="NFX98" s="402"/>
      <c r="NFY98" s="402"/>
      <c r="NFZ98" s="402"/>
      <c r="NGA98" s="402"/>
      <c r="NGB98" s="402"/>
      <c r="NGC98" s="402"/>
      <c r="NGD98" s="402"/>
      <c r="NGE98" s="402"/>
      <c r="NGF98" s="402"/>
      <c r="NGG98" s="402"/>
      <c r="NGH98" s="402"/>
      <c r="NGI98" s="402"/>
      <c r="NGJ98" s="402"/>
      <c r="NGK98" s="402"/>
      <c r="NGL98" s="402"/>
      <c r="NGM98" s="402"/>
      <c r="NGN98" s="402"/>
      <c r="NGO98" s="402"/>
      <c r="NGP98" s="402"/>
      <c r="NGQ98" s="402"/>
      <c r="NGR98" s="402"/>
      <c r="NGS98" s="402"/>
      <c r="NGT98" s="402"/>
      <c r="NGU98" s="402"/>
      <c r="NGV98" s="402"/>
      <c r="NGW98" s="402"/>
      <c r="NGX98" s="402"/>
      <c r="NGY98" s="402"/>
      <c r="NGZ98" s="402"/>
      <c r="NHA98" s="402"/>
      <c r="NHB98" s="402"/>
      <c r="NHC98" s="402"/>
      <c r="NHD98" s="402"/>
      <c r="NHE98" s="402"/>
      <c r="NHF98" s="402"/>
      <c r="NHG98" s="402"/>
      <c r="NHH98" s="402"/>
      <c r="NHI98" s="402"/>
      <c r="NHJ98" s="402"/>
      <c r="NHK98" s="402"/>
      <c r="NHL98" s="402"/>
      <c r="NHM98" s="402"/>
      <c r="NHN98" s="402"/>
      <c r="NHO98" s="402"/>
      <c r="NHP98" s="402"/>
      <c r="NHQ98" s="402"/>
      <c r="NHR98" s="402"/>
      <c r="NHS98" s="402"/>
      <c r="NHT98" s="402"/>
      <c r="NHU98" s="402"/>
      <c r="NHV98" s="402"/>
      <c r="NHW98" s="402"/>
      <c r="NHX98" s="402"/>
      <c r="NHY98" s="402"/>
      <c r="NHZ98" s="402"/>
      <c r="NIA98" s="402"/>
      <c r="NIB98" s="402"/>
      <c r="NIC98" s="402"/>
      <c r="NID98" s="402"/>
      <c r="NIE98" s="402"/>
      <c r="NIF98" s="402"/>
      <c r="NIG98" s="402"/>
      <c r="NIH98" s="402"/>
      <c r="NII98" s="402"/>
      <c r="NIJ98" s="402"/>
      <c r="NIK98" s="402"/>
      <c r="NIL98" s="402"/>
      <c r="NIM98" s="402"/>
      <c r="NIN98" s="402"/>
      <c r="NIO98" s="402"/>
      <c r="NIP98" s="402"/>
      <c r="NIQ98" s="402"/>
      <c r="NIR98" s="402"/>
      <c r="NIS98" s="402"/>
      <c r="NIT98" s="402"/>
      <c r="NIU98" s="402"/>
      <c r="NIV98" s="402"/>
      <c r="NIW98" s="402"/>
      <c r="NIX98" s="402"/>
      <c r="NIY98" s="402"/>
      <c r="NIZ98" s="402"/>
      <c r="NJA98" s="402"/>
      <c r="NJB98" s="402"/>
      <c r="NJC98" s="402"/>
      <c r="NJD98" s="402"/>
      <c r="NJE98" s="402"/>
      <c r="NJF98" s="402"/>
      <c r="NJG98" s="402"/>
      <c r="NJH98" s="402"/>
      <c r="NJI98" s="402"/>
      <c r="NJJ98" s="402"/>
      <c r="NJK98" s="402"/>
      <c r="NJL98" s="402"/>
      <c r="NJM98" s="402"/>
      <c r="NJN98" s="402"/>
      <c r="NJO98" s="402"/>
      <c r="NJP98" s="402"/>
      <c r="NJQ98" s="402"/>
      <c r="NJR98" s="402"/>
      <c r="NJS98" s="402"/>
      <c r="NJT98" s="402"/>
      <c r="NJU98" s="402"/>
      <c r="NJV98" s="402"/>
      <c r="NJW98" s="402"/>
      <c r="NJX98" s="402"/>
      <c r="NJY98" s="402"/>
      <c r="NJZ98" s="402"/>
      <c r="NKA98" s="402"/>
      <c r="NKB98" s="402"/>
      <c r="NKC98" s="402"/>
      <c r="NKD98" s="402"/>
      <c r="NKE98" s="402"/>
      <c r="NKF98" s="402"/>
      <c r="NKG98" s="402"/>
      <c r="NKH98" s="402"/>
      <c r="NKI98" s="402"/>
      <c r="NKJ98" s="402"/>
      <c r="NKK98" s="402"/>
      <c r="NKL98" s="402"/>
      <c r="NKM98" s="402"/>
      <c r="NKN98" s="402"/>
      <c r="NKO98" s="402"/>
      <c r="NKP98" s="402"/>
      <c r="NKQ98" s="402"/>
      <c r="NKR98" s="402"/>
      <c r="NKS98" s="402"/>
      <c r="NKT98" s="402"/>
      <c r="NKU98" s="402"/>
      <c r="NKV98" s="402"/>
      <c r="NKW98" s="402"/>
      <c r="NKX98" s="402"/>
      <c r="NKY98" s="402"/>
      <c r="NKZ98" s="402"/>
      <c r="NLA98" s="402"/>
      <c r="NLB98" s="402"/>
      <c r="NLC98" s="402"/>
      <c r="NLD98" s="402"/>
      <c r="NLE98" s="402"/>
      <c r="NLF98" s="402"/>
      <c r="NLG98" s="402"/>
      <c r="NLH98" s="402"/>
      <c r="NLI98" s="402"/>
      <c r="NLJ98" s="402"/>
      <c r="NLK98" s="402"/>
      <c r="NLL98" s="402"/>
      <c r="NLM98" s="402"/>
      <c r="NLN98" s="402"/>
      <c r="NLO98" s="402"/>
      <c r="NLP98" s="402"/>
      <c r="NLQ98" s="402"/>
      <c r="NLR98" s="402"/>
      <c r="NLS98" s="402"/>
      <c r="NLT98" s="402"/>
      <c r="NLU98" s="402"/>
      <c r="NLV98" s="402"/>
      <c r="NLW98" s="402"/>
      <c r="NLX98" s="402"/>
      <c r="NLY98" s="402"/>
      <c r="NLZ98" s="402"/>
      <c r="NMA98" s="402"/>
      <c r="NMB98" s="402"/>
      <c r="NMC98" s="402"/>
      <c r="NMD98" s="402"/>
      <c r="NME98" s="402"/>
      <c r="NMF98" s="402"/>
      <c r="NMG98" s="402"/>
      <c r="NMH98" s="402"/>
      <c r="NMI98" s="402"/>
      <c r="NMJ98" s="402"/>
      <c r="NMK98" s="402"/>
      <c r="NML98" s="402"/>
      <c r="NMM98" s="402"/>
      <c r="NMN98" s="402"/>
      <c r="NMO98" s="402"/>
      <c r="NMP98" s="402"/>
      <c r="NMQ98" s="402"/>
      <c r="NMR98" s="402"/>
      <c r="NMS98" s="402"/>
      <c r="NMT98" s="402"/>
      <c r="NMU98" s="402"/>
      <c r="NMV98" s="402"/>
      <c r="NMW98" s="402"/>
      <c r="NMX98" s="402"/>
      <c r="NMY98" s="402"/>
      <c r="NMZ98" s="402"/>
      <c r="NNA98" s="402"/>
      <c r="NNB98" s="402"/>
      <c r="NNC98" s="402"/>
      <c r="NND98" s="402"/>
      <c r="NNE98" s="402"/>
      <c r="NNF98" s="402"/>
      <c r="NNG98" s="402"/>
      <c r="NNH98" s="402"/>
      <c r="NNI98" s="402"/>
      <c r="NNJ98" s="402"/>
      <c r="NNK98" s="402"/>
      <c r="NNL98" s="402"/>
      <c r="NNM98" s="402"/>
      <c r="NNN98" s="402"/>
      <c r="NNO98" s="402"/>
      <c r="NNP98" s="402"/>
      <c r="NNQ98" s="402"/>
      <c r="NNR98" s="402"/>
      <c r="NNS98" s="402"/>
      <c r="NNT98" s="402"/>
      <c r="NNU98" s="402"/>
      <c r="NNV98" s="402"/>
      <c r="NNW98" s="402"/>
      <c r="NNX98" s="402"/>
      <c r="NNY98" s="402"/>
      <c r="NNZ98" s="402"/>
      <c r="NOA98" s="402"/>
      <c r="NOB98" s="402"/>
      <c r="NOC98" s="402"/>
      <c r="NOD98" s="402"/>
      <c r="NOE98" s="402"/>
      <c r="NOF98" s="402"/>
      <c r="NOG98" s="402"/>
      <c r="NOH98" s="402"/>
      <c r="NOI98" s="402"/>
      <c r="NOJ98" s="402"/>
      <c r="NOK98" s="402"/>
      <c r="NOL98" s="402"/>
      <c r="NOM98" s="402"/>
      <c r="NON98" s="402"/>
      <c r="NOO98" s="402"/>
      <c r="NOP98" s="402"/>
      <c r="NOQ98" s="402"/>
      <c r="NOR98" s="402"/>
      <c r="NOS98" s="402"/>
      <c r="NOT98" s="402"/>
      <c r="NOU98" s="402"/>
      <c r="NOV98" s="402"/>
      <c r="NOW98" s="402"/>
      <c r="NOX98" s="402"/>
      <c r="NOY98" s="402"/>
      <c r="NOZ98" s="402"/>
      <c r="NPA98" s="402"/>
      <c r="NPB98" s="402"/>
      <c r="NPC98" s="402"/>
      <c r="NPD98" s="402"/>
      <c r="NPE98" s="402"/>
      <c r="NPF98" s="402"/>
      <c r="NPG98" s="402"/>
      <c r="NPH98" s="402"/>
      <c r="NPI98" s="402"/>
      <c r="NPJ98" s="402"/>
      <c r="NPK98" s="402"/>
      <c r="NPL98" s="402"/>
      <c r="NPM98" s="402"/>
      <c r="NPN98" s="402"/>
      <c r="NPO98" s="402"/>
      <c r="NPP98" s="402"/>
      <c r="NPQ98" s="402"/>
      <c r="NPR98" s="402"/>
      <c r="NPS98" s="402"/>
      <c r="NPT98" s="402"/>
      <c r="NPU98" s="402"/>
      <c r="NPV98" s="402"/>
      <c r="NPW98" s="402"/>
      <c r="NPX98" s="402"/>
      <c r="NPY98" s="402"/>
      <c r="NPZ98" s="402"/>
      <c r="NQA98" s="402"/>
      <c r="NQB98" s="402"/>
      <c r="NQC98" s="402"/>
      <c r="NQD98" s="402"/>
      <c r="NQE98" s="402"/>
      <c r="NQF98" s="402"/>
      <c r="NQG98" s="402"/>
      <c r="NQH98" s="402"/>
      <c r="NQI98" s="402"/>
      <c r="NQJ98" s="402"/>
      <c r="NQK98" s="402"/>
      <c r="NQL98" s="402"/>
      <c r="NQM98" s="402"/>
      <c r="NQN98" s="402"/>
      <c r="NQO98" s="402"/>
      <c r="NQP98" s="402"/>
      <c r="NQQ98" s="402"/>
      <c r="NQR98" s="402"/>
      <c r="NQS98" s="402"/>
      <c r="NQT98" s="402"/>
      <c r="NQU98" s="402"/>
      <c r="NQV98" s="402"/>
      <c r="NQW98" s="402"/>
      <c r="NQX98" s="402"/>
      <c r="NQY98" s="402"/>
      <c r="NQZ98" s="402"/>
      <c r="NRA98" s="402"/>
      <c r="NRB98" s="402"/>
      <c r="NRC98" s="402"/>
      <c r="NRD98" s="402"/>
      <c r="NRE98" s="402"/>
      <c r="NRF98" s="402"/>
      <c r="NRG98" s="402"/>
      <c r="NRH98" s="402"/>
      <c r="NRI98" s="402"/>
      <c r="NRJ98" s="402"/>
      <c r="NRK98" s="402"/>
      <c r="NRL98" s="402"/>
      <c r="NRM98" s="402"/>
      <c r="NRN98" s="402"/>
      <c r="NRO98" s="402"/>
      <c r="NRP98" s="402"/>
      <c r="NRQ98" s="402"/>
      <c r="NRR98" s="402"/>
      <c r="NRS98" s="402"/>
      <c r="NRT98" s="402"/>
      <c r="NRU98" s="402"/>
      <c r="NRV98" s="402"/>
      <c r="NRW98" s="402"/>
      <c r="NRX98" s="402"/>
      <c r="NRY98" s="402"/>
      <c r="NRZ98" s="402"/>
      <c r="NSA98" s="402"/>
      <c r="NSB98" s="402"/>
      <c r="NSC98" s="402"/>
      <c r="NSD98" s="402"/>
      <c r="NSE98" s="402"/>
      <c r="NSF98" s="402"/>
      <c r="NSG98" s="402"/>
      <c r="NSH98" s="402"/>
      <c r="NSI98" s="402"/>
      <c r="NSJ98" s="402"/>
      <c r="NSK98" s="402"/>
      <c r="NSL98" s="402"/>
      <c r="NSM98" s="402"/>
      <c r="NSN98" s="402"/>
      <c r="NSO98" s="402"/>
      <c r="NSP98" s="402"/>
      <c r="NSQ98" s="402"/>
      <c r="NSR98" s="402"/>
      <c r="NSS98" s="402"/>
      <c r="NST98" s="402"/>
      <c r="NSU98" s="402"/>
      <c r="NSV98" s="402"/>
      <c r="NSW98" s="402"/>
      <c r="NSX98" s="402"/>
      <c r="NSY98" s="402"/>
      <c r="NSZ98" s="402"/>
      <c r="NTA98" s="402"/>
      <c r="NTB98" s="402"/>
      <c r="NTC98" s="402"/>
      <c r="NTD98" s="402"/>
      <c r="NTE98" s="402"/>
      <c r="NTF98" s="402"/>
      <c r="NTG98" s="402"/>
      <c r="NTH98" s="402"/>
      <c r="NTI98" s="402"/>
      <c r="NTJ98" s="402"/>
      <c r="NTK98" s="402"/>
      <c r="NTL98" s="402"/>
      <c r="NTM98" s="402"/>
      <c r="NTN98" s="402"/>
      <c r="NTO98" s="402"/>
      <c r="NTP98" s="402"/>
      <c r="NTQ98" s="402"/>
      <c r="NTR98" s="402"/>
      <c r="NTS98" s="402"/>
      <c r="NTT98" s="402"/>
      <c r="NTU98" s="402"/>
      <c r="NTV98" s="402"/>
      <c r="NTW98" s="402"/>
      <c r="NTX98" s="402"/>
      <c r="NTY98" s="402"/>
      <c r="NTZ98" s="402"/>
      <c r="NUA98" s="402"/>
      <c r="NUB98" s="402"/>
      <c r="NUC98" s="402"/>
      <c r="NUD98" s="402"/>
      <c r="NUE98" s="402"/>
      <c r="NUF98" s="402"/>
      <c r="NUG98" s="402"/>
      <c r="NUH98" s="402"/>
      <c r="NUI98" s="402"/>
      <c r="NUJ98" s="402"/>
      <c r="NUK98" s="402"/>
      <c r="NUL98" s="402"/>
      <c r="NUM98" s="402"/>
      <c r="NUN98" s="402"/>
      <c r="NUO98" s="402"/>
      <c r="NUP98" s="402"/>
      <c r="NUQ98" s="402"/>
      <c r="NUR98" s="402"/>
      <c r="NUS98" s="402"/>
      <c r="NUT98" s="402"/>
      <c r="NUU98" s="402"/>
      <c r="NUV98" s="402"/>
      <c r="NUW98" s="402"/>
      <c r="NUX98" s="402"/>
      <c r="NUY98" s="402"/>
      <c r="NUZ98" s="402"/>
      <c r="NVA98" s="402"/>
      <c r="NVB98" s="402"/>
      <c r="NVC98" s="402"/>
      <c r="NVD98" s="402"/>
      <c r="NVE98" s="402"/>
      <c r="NVF98" s="402"/>
      <c r="NVG98" s="402"/>
      <c r="NVH98" s="402"/>
      <c r="NVI98" s="402"/>
      <c r="NVJ98" s="402"/>
      <c r="NVK98" s="402"/>
      <c r="NVL98" s="402"/>
      <c r="NVM98" s="402"/>
      <c r="NVN98" s="402"/>
      <c r="NVO98" s="402"/>
      <c r="NVP98" s="402"/>
      <c r="NVQ98" s="402"/>
      <c r="NVR98" s="402"/>
      <c r="NVS98" s="402"/>
      <c r="NVT98" s="402"/>
      <c r="NVU98" s="402"/>
      <c r="NVV98" s="402"/>
      <c r="NVW98" s="402"/>
      <c r="NVX98" s="402"/>
      <c r="NVY98" s="402"/>
      <c r="NVZ98" s="402"/>
      <c r="NWA98" s="402"/>
      <c r="NWB98" s="402"/>
      <c r="NWC98" s="402"/>
      <c r="NWD98" s="402"/>
      <c r="NWE98" s="402"/>
      <c r="NWF98" s="402"/>
      <c r="NWG98" s="402"/>
      <c r="NWH98" s="402"/>
      <c r="NWI98" s="402"/>
      <c r="NWJ98" s="402"/>
      <c r="NWK98" s="402"/>
      <c r="NWL98" s="402"/>
      <c r="NWM98" s="402"/>
      <c r="NWN98" s="402"/>
      <c r="NWO98" s="402"/>
      <c r="NWP98" s="402"/>
      <c r="NWQ98" s="402"/>
      <c r="NWR98" s="402"/>
      <c r="NWS98" s="402"/>
      <c r="NWT98" s="402"/>
      <c r="NWU98" s="402"/>
      <c r="NWV98" s="402"/>
      <c r="NWW98" s="402"/>
      <c r="NWX98" s="402"/>
      <c r="NWY98" s="402"/>
      <c r="NWZ98" s="402"/>
      <c r="NXA98" s="402"/>
      <c r="NXB98" s="402"/>
      <c r="NXC98" s="402"/>
      <c r="NXD98" s="402"/>
      <c r="NXE98" s="402"/>
      <c r="NXF98" s="402"/>
      <c r="NXG98" s="402"/>
      <c r="NXH98" s="402"/>
      <c r="NXI98" s="402"/>
      <c r="NXJ98" s="402"/>
      <c r="NXK98" s="402"/>
      <c r="NXL98" s="402"/>
      <c r="NXM98" s="402"/>
      <c r="NXN98" s="402"/>
      <c r="NXO98" s="402"/>
      <c r="NXP98" s="402"/>
      <c r="NXQ98" s="402"/>
      <c r="NXR98" s="402"/>
      <c r="NXS98" s="402"/>
      <c r="NXT98" s="402"/>
      <c r="NXU98" s="402"/>
      <c r="NXV98" s="402"/>
      <c r="NXW98" s="402"/>
      <c r="NXX98" s="402"/>
      <c r="NXY98" s="402"/>
      <c r="NXZ98" s="402"/>
      <c r="NYA98" s="402"/>
      <c r="NYB98" s="402"/>
      <c r="NYC98" s="402"/>
      <c r="NYD98" s="402"/>
      <c r="NYE98" s="402"/>
      <c r="NYF98" s="402"/>
      <c r="NYG98" s="402"/>
      <c r="NYH98" s="402"/>
      <c r="NYI98" s="402"/>
      <c r="NYJ98" s="402"/>
      <c r="NYK98" s="402"/>
      <c r="NYL98" s="402"/>
      <c r="NYM98" s="402"/>
      <c r="NYN98" s="402"/>
      <c r="NYO98" s="402"/>
      <c r="NYP98" s="402"/>
      <c r="NYQ98" s="402"/>
      <c r="NYR98" s="402"/>
      <c r="NYS98" s="402"/>
      <c r="NYT98" s="402"/>
      <c r="NYU98" s="402"/>
      <c r="NYV98" s="402"/>
      <c r="NYW98" s="402"/>
      <c r="NYX98" s="402"/>
      <c r="NYY98" s="402"/>
      <c r="NYZ98" s="402"/>
      <c r="NZA98" s="402"/>
      <c r="NZB98" s="402"/>
      <c r="NZC98" s="402"/>
      <c r="NZD98" s="402"/>
      <c r="NZE98" s="402"/>
      <c r="NZF98" s="402"/>
      <c r="NZG98" s="402"/>
      <c r="NZH98" s="402"/>
      <c r="NZI98" s="402"/>
      <c r="NZJ98" s="402"/>
      <c r="NZK98" s="402"/>
      <c r="NZL98" s="402"/>
      <c r="NZM98" s="402"/>
      <c r="NZN98" s="402"/>
      <c r="NZO98" s="402"/>
      <c r="NZP98" s="402"/>
      <c r="NZQ98" s="402"/>
      <c r="NZR98" s="402"/>
      <c r="NZS98" s="402"/>
      <c r="NZT98" s="402"/>
      <c r="NZU98" s="402"/>
      <c r="NZV98" s="402"/>
      <c r="NZW98" s="402"/>
      <c r="NZX98" s="402"/>
      <c r="NZY98" s="402"/>
      <c r="NZZ98" s="402"/>
      <c r="OAA98" s="402"/>
      <c r="OAB98" s="402"/>
      <c r="OAC98" s="402"/>
      <c r="OAD98" s="402"/>
      <c r="OAE98" s="402"/>
      <c r="OAF98" s="402"/>
      <c r="OAG98" s="402"/>
      <c r="OAH98" s="402"/>
      <c r="OAI98" s="402"/>
      <c r="OAJ98" s="402"/>
      <c r="OAK98" s="402"/>
      <c r="OAL98" s="402"/>
      <c r="OAM98" s="402"/>
      <c r="OAN98" s="402"/>
      <c r="OAO98" s="402"/>
      <c r="OAP98" s="402"/>
      <c r="OAQ98" s="402"/>
      <c r="OAR98" s="402"/>
      <c r="OAS98" s="402"/>
      <c r="OAT98" s="402"/>
      <c r="OAU98" s="402"/>
      <c r="OAV98" s="402"/>
      <c r="OAW98" s="402"/>
      <c r="OAX98" s="402"/>
      <c r="OAY98" s="402"/>
      <c r="OAZ98" s="402"/>
      <c r="OBA98" s="402"/>
      <c r="OBB98" s="402"/>
      <c r="OBC98" s="402"/>
      <c r="OBD98" s="402"/>
      <c r="OBE98" s="402"/>
      <c r="OBF98" s="402"/>
      <c r="OBG98" s="402"/>
      <c r="OBH98" s="402"/>
      <c r="OBI98" s="402"/>
      <c r="OBJ98" s="402"/>
      <c r="OBK98" s="402"/>
      <c r="OBL98" s="402"/>
      <c r="OBM98" s="402"/>
      <c r="OBN98" s="402"/>
      <c r="OBO98" s="402"/>
      <c r="OBP98" s="402"/>
      <c r="OBQ98" s="402"/>
      <c r="OBR98" s="402"/>
      <c r="OBS98" s="402"/>
      <c r="OBT98" s="402"/>
      <c r="OBU98" s="402"/>
      <c r="OBV98" s="402"/>
      <c r="OBW98" s="402"/>
      <c r="OBX98" s="402"/>
      <c r="OBY98" s="402"/>
      <c r="OBZ98" s="402"/>
      <c r="OCA98" s="402"/>
      <c r="OCB98" s="402"/>
      <c r="OCC98" s="402"/>
      <c r="OCD98" s="402"/>
      <c r="OCE98" s="402"/>
      <c r="OCF98" s="402"/>
      <c r="OCG98" s="402"/>
      <c r="OCH98" s="402"/>
      <c r="OCI98" s="402"/>
      <c r="OCJ98" s="402"/>
      <c r="OCK98" s="402"/>
      <c r="OCL98" s="402"/>
      <c r="OCM98" s="402"/>
      <c r="OCN98" s="402"/>
      <c r="OCO98" s="402"/>
      <c r="OCP98" s="402"/>
      <c r="OCQ98" s="402"/>
      <c r="OCR98" s="402"/>
      <c r="OCS98" s="402"/>
      <c r="OCT98" s="402"/>
      <c r="OCU98" s="402"/>
      <c r="OCV98" s="402"/>
      <c r="OCW98" s="402"/>
      <c r="OCX98" s="402"/>
      <c r="OCY98" s="402"/>
      <c r="OCZ98" s="402"/>
      <c r="ODA98" s="402"/>
      <c r="ODB98" s="402"/>
      <c r="ODC98" s="402"/>
      <c r="ODD98" s="402"/>
      <c r="ODE98" s="402"/>
      <c r="ODF98" s="402"/>
      <c r="ODG98" s="402"/>
      <c r="ODH98" s="402"/>
      <c r="ODI98" s="402"/>
      <c r="ODJ98" s="402"/>
      <c r="ODK98" s="402"/>
      <c r="ODL98" s="402"/>
      <c r="ODM98" s="402"/>
      <c r="ODN98" s="402"/>
      <c r="ODO98" s="402"/>
      <c r="ODP98" s="402"/>
      <c r="ODQ98" s="402"/>
      <c r="ODR98" s="402"/>
      <c r="ODS98" s="402"/>
      <c r="ODT98" s="402"/>
      <c r="ODU98" s="402"/>
      <c r="ODV98" s="402"/>
      <c r="ODW98" s="402"/>
      <c r="ODX98" s="402"/>
      <c r="ODY98" s="402"/>
      <c r="ODZ98" s="402"/>
      <c r="OEA98" s="402"/>
      <c r="OEB98" s="402"/>
      <c r="OEC98" s="402"/>
      <c r="OED98" s="402"/>
      <c r="OEE98" s="402"/>
      <c r="OEF98" s="402"/>
      <c r="OEG98" s="402"/>
      <c r="OEH98" s="402"/>
      <c r="OEI98" s="402"/>
      <c r="OEJ98" s="402"/>
      <c r="OEK98" s="402"/>
      <c r="OEL98" s="402"/>
      <c r="OEM98" s="402"/>
      <c r="OEN98" s="402"/>
      <c r="OEO98" s="402"/>
      <c r="OEP98" s="402"/>
      <c r="OEQ98" s="402"/>
      <c r="OER98" s="402"/>
      <c r="OES98" s="402"/>
      <c r="OET98" s="402"/>
      <c r="OEU98" s="402"/>
      <c r="OEV98" s="402"/>
      <c r="OEW98" s="402"/>
      <c r="OEX98" s="402"/>
      <c r="OEY98" s="402"/>
      <c r="OEZ98" s="402"/>
      <c r="OFA98" s="402"/>
      <c r="OFB98" s="402"/>
      <c r="OFC98" s="402"/>
      <c r="OFD98" s="402"/>
      <c r="OFE98" s="402"/>
      <c r="OFF98" s="402"/>
      <c r="OFG98" s="402"/>
      <c r="OFH98" s="402"/>
      <c r="OFI98" s="402"/>
      <c r="OFJ98" s="402"/>
      <c r="OFK98" s="402"/>
      <c r="OFL98" s="402"/>
      <c r="OFM98" s="402"/>
      <c r="OFN98" s="402"/>
      <c r="OFO98" s="402"/>
      <c r="OFP98" s="402"/>
      <c r="OFQ98" s="402"/>
      <c r="OFR98" s="402"/>
      <c r="OFS98" s="402"/>
      <c r="OFT98" s="402"/>
      <c r="OFU98" s="402"/>
      <c r="OFV98" s="402"/>
      <c r="OFW98" s="402"/>
      <c r="OFX98" s="402"/>
      <c r="OFY98" s="402"/>
      <c r="OFZ98" s="402"/>
      <c r="OGA98" s="402"/>
      <c r="OGB98" s="402"/>
      <c r="OGC98" s="402"/>
      <c r="OGD98" s="402"/>
      <c r="OGE98" s="402"/>
      <c r="OGF98" s="402"/>
      <c r="OGG98" s="402"/>
      <c r="OGH98" s="402"/>
      <c r="OGI98" s="402"/>
      <c r="OGJ98" s="402"/>
      <c r="OGK98" s="402"/>
      <c r="OGL98" s="402"/>
      <c r="OGM98" s="402"/>
      <c r="OGN98" s="402"/>
      <c r="OGO98" s="402"/>
      <c r="OGP98" s="402"/>
      <c r="OGQ98" s="402"/>
      <c r="OGR98" s="402"/>
      <c r="OGS98" s="402"/>
      <c r="OGT98" s="402"/>
      <c r="OGU98" s="402"/>
      <c r="OGV98" s="402"/>
      <c r="OGW98" s="402"/>
      <c r="OGX98" s="402"/>
      <c r="OGY98" s="402"/>
      <c r="OGZ98" s="402"/>
      <c r="OHA98" s="402"/>
      <c r="OHB98" s="402"/>
      <c r="OHC98" s="402"/>
      <c r="OHD98" s="402"/>
      <c r="OHE98" s="402"/>
      <c r="OHF98" s="402"/>
      <c r="OHG98" s="402"/>
      <c r="OHH98" s="402"/>
      <c r="OHI98" s="402"/>
      <c r="OHJ98" s="402"/>
      <c r="OHK98" s="402"/>
      <c r="OHL98" s="402"/>
      <c r="OHM98" s="402"/>
      <c r="OHN98" s="402"/>
      <c r="OHO98" s="402"/>
      <c r="OHP98" s="402"/>
      <c r="OHQ98" s="402"/>
      <c r="OHR98" s="402"/>
      <c r="OHS98" s="402"/>
      <c r="OHT98" s="402"/>
      <c r="OHU98" s="402"/>
      <c r="OHV98" s="402"/>
      <c r="OHW98" s="402"/>
      <c r="OHX98" s="402"/>
      <c r="OHY98" s="402"/>
      <c r="OHZ98" s="402"/>
      <c r="OIA98" s="402"/>
      <c r="OIB98" s="402"/>
      <c r="OIC98" s="402"/>
      <c r="OID98" s="402"/>
      <c r="OIE98" s="402"/>
      <c r="OIF98" s="402"/>
      <c r="OIG98" s="402"/>
      <c r="OIH98" s="402"/>
      <c r="OII98" s="402"/>
      <c r="OIJ98" s="402"/>
      <c r="OIK98" s="402"/>
      <c r="OIL98" s="402"/>
      <c r="OIM98" s="402"/>
      <c r="OIN98" s="402"/>
      <c r="OIO98" s="402"/>
      <c r="OIP98" s="402"/>
      <c r="OIQ98" s="402"/>
      <c r="OIR98" s="402"/>
      <c r="OIS98" s="402"/>
      <c r="OIT98" s="402"/>
      <c r="OIU98" s="402"/>
      <c r="OIV98" s="402"/>
      <c r="OIW98" s="402"/>
      <c r="OIX98" s="402"/>
      <c r="OIY98" s="402"/>
      <c r="OIZ98" s="402"/>
      <c r="OJA98" s="402"/>
      <c r="OJB98" s="402"/>
      <c r="OJC98" s="402"/>
      <c r="OJD98" s="402"/>
      <c r="OJE98" s="402"/>
      <c r="OJF98" s="402"/>
      <c r="OJG98" s="402"/>
      <c r="OJH98" s="402"/>
      <c r="OJI98" s="402"/>
      <c r="OJJ98" s="402"/>
      <c r="OJK98" s="402"/>
      <c r="OJL98" s="402"/>
      <c r="OJM98" s="402"/>
      <c r="OJN98" s="402"/>
      <c r="OJO98" s="402"/>
      <c r="OJP98" s="402"/>
      <c r="OJQ98" s="402"/>
      <c r="OJR98" s="402"/>
      <c r="OJS98" s="402"/>
      <c r="OJT98" s="402"/>
      <c r="OJU98" s="402"/>
      <c r="OJV98" s="402"/>
      <c r="OJW98" s="402"/>
      <c r="OJX98" s="402"/>
      <c r="OJY98" s="402"/>
      <c r="OJZ98" s="402"/>
      <c r="OKA98" s="402"/>
      <c r="OKB98" s="402"/>
      <c r="OKC98" s="402"/>
      <c r="OKD98" s="402"/>
      <c r="OKE98" s="402"/>
      <c r="OKF98" s="402"/>
      <c r="OKG98" s="402"/>
      <c r="OKH98" s="402"/>
      <c r="OKI98" s="402"/>
      <c r="OKJ98" s="402"/>
      <c r="OKK98" s="402"/>
      <c r="OKL98" s="402"/>
      <c r="OKM98" s="402"/>
      <c r="OKN98" s="402"/>
      <c r="OKO98" s="402"/>
      <c r="OKP98" s="402"/>
      <c r="OKQ98" s="402"/>
      <c r="OKR98" s="402"/>
      <c r="OKS98" s="402"/>
      <c r="OKT98" s="402"/>
      <c r="OKU98" s="402"/>
      <c r="OKV98" s="402"/>
      <c r="OKW98" s="402"/>
      <c r="OKX98" s="402"/>
      <c r="OKY98" s="402"/>
      <c r="OKZ98" s="402"/>
      <c r="OLA98" s="402"/>
      <c r="OLB98" s="402"/>
      <c r="OLC98" s="402"/>
      <c r="OLD98" s="402"/>
      <c r="OLE98" s="402"/>
      <c r="OLF98" s="402"/>
      <c r="OLG98" s="402"/>
      <c r="OLH98" s="402"/>
      <c r="OLI98" s="402"/>
      <c r="OLJ98" s="402"/>
      <c r="OLK98" s="402"/>
      <c r="OLL98" s="402"/>
      <c r="OLM98" s="402"/>
      <c r="OLN98" s="402"/>
      <c r="OLO98" s="402"/>
      <c r="OLP98" s="402"/>
      <c r="OLQ98" s="402"/>
      <c r="OLR98" s="402"/>
      <c r="OLS98" s="402"/>
      <c r="OLT98" s="402"/>
      <c r="OLU98" s="402"/>
      <c r="OLV98" s="402"/>
      <c r="OLW98" s="402"/>
      <c r="OLX98" s="402"/>
      <c r="OLY98" s="402"/>
      <c r="OLZ98" s="402"/>
      <c r="OMA98" s="402"/>
      <c r="OMB98" s="402"/>
      <c r="OMC98" s="402"/>
      <c r="OMD98" s="402"/>
      <c r="OME98" s="402"/>
      <c r="OMF98" s="402"/>
      <c r="OMG98" s="402"/>
      <c r="OMH98" s="402"/>
      <c r="OMI98" s="402"/>
      <c r="OMJ98" s="402"/>
      <c r="OMK98" s="402"/>
      <c r="OML98" s="402"/>
      <c r="OMM98" s="402"/>
      <c r="OMN98" s="402"/>
      <c r="OMO98" s="402"/>
      <c r="OMP98" s="402"/>
      <c r="OMQ98" s="402"/>
      <c r="OMR98" s="402"/>
      <c r="OMS98" s="402"/>
      <c r="OMT98" s="402"/>
      <c r="OMU98" s="402"/>
      <c r="OMV98" s="402"/>
      <c r="OMW98" s="402"/>
      <c r="OMX98" s="402"/>
      <c r="OMY98" s="402"/>
      <c r="OMZ98" s="402"/>
      <c r="ONA98" s="402"/>
      <c r="ONB98" s="402"/>
      <c r="ONC98" s="402"/>
      <c r="OND98" s="402"/>
      <c r="ONE98" s="402"/>
      <c r="ONF98" s="402"/>
      <c r="ONG98" s="402"/>
      <c r="ONH98" s="402"/>
      <c r="ONI98" s="402"/>
      <c r="ONJ98" s="402"/>
      <c r="ONK98" s="402"/>
      <c r="ONL98" s="402"/>
      <c r="ONM98" s="402"/>
      <c r="ONN98" s="402"/>
      <c r="ONO98" s="402"/>
      <c r="ONP98" s="402"/>
      <c r="ONQ98" s="402"/>
      <c r="ONR98" s="402"/>
      <c r="ONS98" s="402"/>
      <c r="ONT98" s="402"/>
      <c r="ONU98" s="402"/>
      <c r="ONV98" s="402"/>
      <c r="ONW98" s="402"/>
      <c r="ONX98" s="402"/>
      <c r="ONY98" s="402"/>
      <c r="ONZ98" s="402"/>
      <c r="OOA98" s="402"/>
      <c r="OOB98" s="402"/>
      <c r="OOC98" s="402"/>
      <c r="OOD98" s="402"/>
      <c r="OOE98" s="402"/>
      <c r="OOF98" s="402"/>
      <c r="OOG98" s="402"/>
      <c r="OOH98" s="402"/>
      <c r="OOI98" s="402"/>
      <c r="OOJ98" s="402"/>
      <c r="OOK98" s="402"/>
      <c r="OOL98" s="402"/>
      <c r="OOM98" s="402"/>
      <c r="OON98" s="402"/>
      <c r="OOO98" s="402"/>
      <c r="OOP98" s="402"/>
      <c r="OOQ98" s="402"/>
      <c r="OOR98" s="402"/>
      <c r="OOS98" s="402"/>
      <c r="OOT98" s="402"/>
      <c r="OOU98" s="402"/>
      <c r="OOV98" s="402"/>
      <c r="OOW98" s="402"/>
      <c r="OOX98" s="402"/>
      <c r="OOY98" s="402"/>
      <c r="OOZ98" s="402"/>
      <c r="OPA98" s="402"/>
      <c r="OPB98" s="402"/>
      <c r="OPC98" s="402"/>
      <c r="OPD98" s="402"/>
      <c r="OPE98" s="402"/>
      <c r="OPF98" s="402"/>
      <c r="OPG98" s="402"/>
      <c r="OPH98" s="402"/>
      <c r="OPI98" s="402"/>
      <c r="OPJ98" s="402"/>
      <c r="OPK98" s="402"/>
      <c r="OPL98" s="402"/>
      <c r="OPM98" s="402"/>
      <c r="OPN98" s="402"/>
      <c r="OPO98" s="402"/>
      <c r="OPP98" s="402"/>
      <c r="OPQ98" s="402"/>
      <c r="OPR98" s="402"/>
      <c r="OPS98" s="402"/>
      <c r="OPT98" s="402"/>
      <c r="OPU98" s="402"/>
      <c r="OPV98" s="402"/>
      <c r="OPW98" s="402"/>
      <c r="OPX98" s="402"/>
      <c r="OPY98" s="402"/>
      <c r="OPZ98" s="402"/>
      <c r="OQA98" s="402"/>
      <c r="OQB98" s="402"/>
      <c r="OQC98" s="402"/>
      <c r="OQD98" s="402"/>
      <c r="OQE98" s="402"/>
      <c r="OQF98" s="402"/>
      <c r="OQG98" s="402"/>
      <c r="OQH98" s="402"/>
      <c r="OQI98" s="402"/>
      <c r="OQJ98" s="402"/>
      <c r="OQK98" s="402"/>
      <c r="OQL98" s="402"/>
      <c r="OQM98" s="402"/>
      <c r="OQN98" s="402"/>
      <c r="OQO98" s="402"/>
      <c r="OQP98" s="402"/>
      <c r="OQQ98" s="402"/>
      <c r="OQR98" s="402"/>
      <c r="OQS98" s="402"/>
      <c r="OQT98" s="402"/>
      <c r="OQU98" s="402"/>
      <c r="OQV98" s="402"/>
      <c r="OQW98" s="402"/>
      <c r="OQX98" s="402"/>
      <c r="OQY98" s="402"/>
      <c r="OQZ98" s="402"/>
      <c r="ORA98" s="402"/>
      <c r="ORB98" s="402"/>
      <c r="ORC98" s="402"/>
      <c r="ORD98" s="402"/>
      <c r="ORE98" s="402"/>
      <c r="ORF98" s="402"/>
      <c r="ORG98" s="402"/>
      <c r="ORH98" s="402"/>
      <c r="ORI98" s="402"/>
      <c r="ORJ98" s="402"/>
      <c r="ORK98" s="402"/>
      <c r="ORL98" s="402"/>
      <c r="ORM98" s="402"/>
      <c r="ORN98" s="402"/>
      <c r="ORO98" s="402"/>
      <c r="ORP98" s="402"/>
      <c r="ORQ98" s="402"/>
      <c r="ORR98" s="402"/>
      <c r="ORS98" s="402"/>
      <c r="ORT98" s="402"/>
      <c r="ORU98" s="402"/>
      <c r="ORV98" s="402"/>
      <c r="ORW98" s="402"/>
      <c r="ORX98" s="402"/>
      <c r="ORY98" s="402"/>
      <c r="ORZ98" s="402"/>
      <c r="OSA98" s="402"/>
      <c r="OSB98" s="402"/>
      <c r="OSC98" s="402"/>
      <c r="OSD98" s="402"/>
      <c r="OSE98" s="402"/>
      <c r="OSF98" s="402"/>
      <c r="OSG98" s="402"/>
      <c r="OSH98" s="402"/>
      <c r="OSI98" s="402"/>
      <c r="OSJ98" s="402"/>
      <c r="OSK98" s="402"/>
      <c r="OSL98" s="402"/>
      <c r="OSM98" s="402"/>
      <c r="OSN98" s="402"/>
      <c r="OSO98" s="402"/>
      <c r="OSP98" s="402"/>
      <c r="OSQ98" s="402"/>
      <c r="OSR98" s="402"/>
      <c r="OSS98" s="402"/>
      <c r="OST98" s="402"/>
      <c r="OSU98" s="402"/>
      <c r="OSV98" s="402"/>
      <c r="OSW98" s="402"/>
      <c r="OSX98" s="402"/>
      <c r="OSY98" s="402"/>
      <c r="OSZ98" s="402"/>
      <c r="OTA98" s="402"/>
      <c r="OTB98" s="402"/>
      <c r="OTC98" s="402"/>
      <c r="OTD98" s="402"/>
      <c r="OTE98" s="402"/>
      <c r="OTF98" s="402"/>
      <c r="OTG98" s="402"/>
      <c r="OTH98" s="402"/>
      <c r="OTI98" s="402"/>
      <c r="OTJ98" s="402"/>
      <c r="OTK98" s="402"/>
      <c r="OTL98" s="402"/>
      <c r="OTM98" s="402"/>
      <c r="OTN98" s="402"/>
      <c r="OTO98" s="402"/>
      <c r="OTP98" s="402"/>
      <c r="OTQ98" s="402"/>
      <c r="OTR98" s="402"/>
      <c r="OTS98" s="402"/>
      <c r="OTT98" s="402"/>
      <c r="OTU98" s="402"/>
      <c r="OTV98" s="402"/>
      <c r="OTW98" s="402"/>
      <c r="OTX98" s="402"/>
      <c r="OTY98" s="402"/>
      <c r="OTZ98" s="402"/>
      <c r="OUA98" s="402"/>
      <c r="OUB98" s="402"/>
      <c r="OUC98" s="402"/>
      <c r="OUD98" s="402"/>
      <c r="OUE98" s="402"/>
      <c r="OUF98" s="402"/>
      <c r="OUG98" s="402"/>
      <c r="OUH98" s="402"/>
      <c r="OUI98" s="402"/>
      <c r="OUJ98" s="402"/>
      <c r="OUK98" s="402"/>
      <c r="OUL98" s="402"/>
      <c r="OUM98" s="402"/>
      <c r="OUN98" s="402"/>
      <c r="OUO98" s="402"/>
      <c r="OUP98" s="402"/>
      <c r="OUQ98" s="402"/>
      <c r="OUR98" s="402"/>
      <c r="OUS98" s="402"/>
      <c r="OUT98" s="402"/>
      <c r="OUU98" s="402"/>
      <c r="OUV98" s="402"/>
      <c r="OUW98" s="402"/>
      <c r="OUX98" s="402"/>
      <c r="OUY98" s="402"/>
      <c r="OUZ98" s="402"/>
      <c r="OVA98" s="402"/>
      <c r="OVB98" s="402"/>
      <c r="OVC98" s="402"/>
      <c r="OVD98" s="402"/>
      <c r="OVE98" s="402"/>
      <c r="OVF98" s="402"/>
      <c r="OVG98" s="402"/>
      <c r="OVH98" s="402"/>
      <c r="OVI98" s="402"/>
      <c r="OVJ98" s="402"/>
      <c r="OVK98" s="402"/>
      <c r="OVL98" s="402"/>
      <c r="OVM98" s="402"/>
      <c r="OVN98" s="402"/>
      <c r="OVO98" s="402"/>
      <c r="OVP98" s="402"/>
      <c r="OVQ98" s="402"/>
      <c r="OVR98" s="402"/>
      <c r="OVS98" s="402"/>
      <c r="OVT98" s="402"/>
      <c r="OVU98" s="402"/>
      <c r="OVV98" s="402"/>
      <c r="OVW98" s="402"/>
      <c r="OVX98" s="402"/>
      <c r="OVY98" s="402"/>
      <c r="OVZ98" s="402"/>
      <c r="OWA98" s="402"/>
      <c r="OWB98" s="402"/>
      <c r="OWC98" s="402"/>
      <c r="OWD98" s="402"/>
      <c r="OWE98" s="402"/>
      <c r="OWF98" s="402"/>
      <c r="OWG98" s="402"/>
      <c r="OWH98" s="402"/>
      <c r="OWI98" s="402"/>
      <c r="OWJ98" s="402"/>
      <c r="OWK98" s="402"/>
      <c r="OWL98" s="402"/>
      <c r="OWM98" s="402"/>
      <c r="OWN98" s="402"/>
      <c r="OWO98" s="402"/>
      <c r="OWP98" s="402"/>
      <c r="OWQ98" s="402"/>
      <c r="OWR98" s="402"/>
      <c r="OWS98" s="402"/>
      <c r="OWT98" s="402"/>
      <c r="OWU98" s="402"/>
      <c r="OWV98" s="402"/>
      <c r="OWW98" s="402"/>
      <c r="OWX98" s="402"/>
      <c r="OWY98" s="402"/>
      <c r="OWZ98" s="402"/>
      <c r="OXA98" s="402"/>
      <c r="OXB98" s="402"/>
      <c r="OXC98" s="402"/>
      <c r="OXD98" s="402"/>
      <c r="OXE98" s="402"/>
      <c r="OXF98" s="402"/>
      <c r="OXG98" s="402"/>
      <c r="OXH98" s="402"/>
      <c r="OXI98" s="402"/>
      <c r="OXJ98" s="402"/>
      <c r="OXK98" s="402"/>
      <c r="OXL98" s="402"/>
      <c r="OXM98" s="402"/>
      <c r="OXN98" s="402"/>
      <c r="OXO98" s="402"/>
      <c r="OXP98" s="402"/>
      <c r="OXQ98" s="402"/>
      <c r="OXR98" s="402"/>
      <c r="OXS98" s="402"/>
      <c r="OXT98" s="402"/>
      <c r="OXU98" s="402"/>
      <c r="OXV98" s="402"/>
      <c r="OXW98" s="402"/>
      <c r="OXX98" s="402"/>
      <c r="OXY98" s="402"/>
      <c r="OXZ98" s="402"/>
      <c r="OYA98" s="402"/>
      <c r="OYB98" s="402"/>
      <c r="OYC98" s="402"/>
      <c r="OYD98" s="402"/>
      <c r="OYE98" s="402"/>
      <c r="OYF98" s="402"/>
      <c r="OYG98" s="402"/>
      <c r="OYH98" s="402"/>
      <c r="OYI98" s="402"/>
      <c r="OYJ98" s="402"/>
      <c r="OYK98" s="402"/>
      <c r="OYL98" s="402"/>
      <c r="OYM98" s="402"/>
      <c r="OYN98" s="402"/>
      <c r="OYO98" s="402"/>
      <c r="OYP98" s="402"/>
      <c r="OYQ98" s="402"/>
      <c r="OYR98" s="402"/>
      <c r="OYS98" s="402"/>
      <c r="OYT98" s="402"/>
      <c r="OYU98" s="402"/>
      <c r="OYV98" s="402"/>
      <c r="OYW98" s="402"/>
      <c r="OYX98" s="402"/>
      <c r="OYY98" s="402"/>
      <c r="OYZ98" s="402"/>
      <c r="OZA98" s="402"/>
      <c r="OZB98" s="402"/>
      <c r="OZC98" s="402"/>
      <c r="OZD98" s="402"/>
      <c r="OZE98" s="402"/>
      <c r="OZF98" s="402"/>
      <c r="OZG98" s="402"/>
      <c r="OZH98" s="402"/>
      <c r="OZI98" s="402"/>
      <c r="OZJ98" s="402"/>
      <c r="OZK98" s="402"/>
      <c r="OZL98" s="402"/>
      <c r="OZM98" s="402"/>
      <c r="OZN98" s="402"/>
      <c r="OZO98" s="402"/>
      <c r="OZP98" s="402"/>
      <c r="OZQ98" s="402"/>
      <c r="OZR98" s="402"/>
      <c r="OZS98" s="402"/>
      <c r="OZT98" s="402"/>
      <c r="OZU98" s="402"/>
      <c r="OZV98" s="402"/>
      <c r="OZW98" s="402"/>
      <c r="OZX98" s="402"/>
      <c r="OZY98" s="402"/>
      <c r="OZZ98" s="402"/>
      <c r="PAA98" s="402"/>
      <c r="PAB98" s="402"/>
      <c r="PAC98" s="402"/>
      <c r="PAD98" s="402"/>
      <c r="PAE98" s="402"/>
      <c r="PAF98" s="402"/>
      <c r="PAG98" s="402"/>
      <c r="PAH98" s="402"/>
      <c r="PAI98" s="402"/>
      <c r="PAJ98" s="402"/>
      <c r="PAK98" s="402"/>
      <c r="PAL98" s="402"/>
      <c r="PAM98" s="402"/>
      <c r="PAN98" s="402"/>
      <c r="PAO98" s="402"/>
      <c r="PAP98" s="402"/>
      <c r="PAQ98" s="402"/>
      <c r="PAR98" s="402"/>
      <c r="PAS98" s="402"/>
      <c r="PAT98" s="402"/>
      <c r="PAU98" s="402"/>
      <c r="PAV98" s="402"/>
      <c r="PAW98" s="402"/>
      <c r="PAX98" s="402"/>
      <c r="PAY98" s="402"/>
      <c r="PAZ98" s="402"/>
      <c r="PBA98" s="402"/>
      <c r="PBB98" s="402"/>
      <c r="PBC98" s="402"/>
      <c r="PBD98" s="402"/>
      <c r="PBE98" s="402"/>
      <c r="PBF98" s="402"/>
      <c r="PBG98" s="402"/>
      <c r="PBH98" s="402"/>
      <c r="PBI98" s="402"/>
      <c r="PBJ98" s="402"/>
      <c r="PBK98" s="402"/>
      <c r="PBL98" s="402"/>
      <c r="PBM98" s="402"/>
      <c r="PBN98" s="402"/>
      <c r="PBO98" s="402"/>
      <c r="PBP98" s="402"/>
      <c r="PBQ98" s="402"/>
      <c r="PBR98" s="402"/>
      <c r="PBS98" s="402"/>
      <c r="PBT98" s="402"/>
      <c r="PBU98" s="402"/>
      <c r="PBV98" s="402"/>
      <c r="PBW98" s="402"/>
      <c r="PBX98" s="402"/>
      <c r="PBY98" s="402"/>
      <c r="PBZ98" s="402"/>
      <c r="PCA98" s="402"/>
      <c r="PCB98" s="402"/>
      <c r="PCC98" s="402"/>
      <c r="PCD98" s="402"/>
      <c r="PCE98" s="402"/>
      <c r="PCF98" s="402"/>
      <c r="PCG98" s="402"/>
      <c r="PCH98" s="402"/>
      <c r="PCI98" s="402"/>
      <c r="PCJ98" s="402"/>
      <c r="PCK98" s="402"/>
      <c r="PCL98" s="402"/>
      <c r="PCM98" s="402"/>
      <c r="PCN98" s="402"/>
      <c r="PCO98" s="402"/>
      <c r="PCP98" s="402"/>
      <c r="PCQ98" s="402"/>
      <c r="PCR98" s="402"/>
      <c r="PCS98" s="402"/>
      <c r="PCT98" s="402"/>
      <c r="PCU98" s="402"/>
      <c r="PCV98" s="402"/>
      <c r="PCW98" s="402"/>
      <c r="PCX98" s="402"/>
      <c r="PCY98" s="402"/>
      <c r="PCZ98" s="402"/>
      <c r="PDA98" s="402"/>
      <c r="PDB98" s="402"/>
      <c r="PDC98" s="402"/>
      <c r="PDD98" s="402"/>
      <c r="PDE98" s="402"/>
      <c r="PDF98" s="402"/>
      <c r="PDG98" s="402"/>
      <c r="PDH98" s="402"/>
      <c r="PDI98" s="402"/>
      <c r="PDJ98" s="402"/>
      <c r="PDK98" s="402"/>
      <c r="PDL98" s="402"/>
      <c r="PDM98" s="402"/>
      <c r="PDN98" s="402"/>
      <c r="PDO98" s="402"/>
      <c r="PDP98" s="402"/>
      <c r="PDQ98" s="402"/>
      <c r="PDR98" s="402"/>
      <c r="PDS98" s="402"/>
      <c r="PDT98" s="402"/>
      <c r="PDU98" s="402"/>
      <c r="PDV98" s="402"/>
      <c r="PDW98" s="402"/>
      <c r="PDX98" s="402"/>
      <c r="PDY98" s="402"/>
      <c r="PDZ98" s="402"/>
      <c r="PEA98" s="402"/>
      <c r="PEB98" s="402"/>
      <c r="PEC98" s="402"/>
      <c r="PED98" s="402"/>
      <c r="PEE98" s="402"/>
      <c r="PEF98" s="402"/>
      <c r="PEG98" s="402"/>
      <c r="PEH98" s="402"/>
      <c r="PEI98" s="402"/>
      <c r="PEJ98" s="402"/>
      <c r="PEK98" s="402"/>
      <c r="PEL98" s="402"/>
      <c r="PEM98" s="402"/>
      <c r="PEN98" s="402"/>
      <c r="PEO98" s="402"/>
      <c r="PEP98" s="402"/>
      <c r="PEQ98" s="402"/>
      <c r="PER98" s="402"/>
      <c r="PES98" s="402"/>
      <c r="PET98" s="402"/>
      <c r="PEU98" s="402"/>
      <c r="PEV98" s="402"/>
      <c r="PEW98" s="402"/>
      <c r="PEX98" s="402"/>
      <c r="PEY98" s="402"/>
      <c r="PEZ98" s="402"/>
      <c r="PFA98" s="402"/>
      <c r="PFB98" s="402"/>
      <c r="PFC98" s="402"/>
      <c r="PFD98" s="402"/>
      <c r="PFE98" s="402"/>
      <c r="PFF98" s="402"/>
      <c r="PFG98" s="402"/>
      <c r="PFH98" s="402"/>
      <c r="PFI98" s="402"/>
      <c r="PFJ98" s="402"/>
      <c r="PFK98" s="402"/>
      <c r="PFL98" s="402"/>
      <c r="PFM98" s="402"/>
      <c r="PFN98" s="402"/>
      <c r="PFO98" s="402"/>
      <c r="PFP98" s="402"/>
      <c r="PFQ98" s="402"/>
      <c r="PFR98" s="402"/>
      <c r="PFS98" s="402"/>
      <c r="PFT98" s="402"/>
      <c r="PFU98" s="402"/>
      <c r="PFV98" s="402"/>
      <c r="PFW98" s="402"/>
      <c r="PFX98" s="402"/>
      <c r="PFY98" s="402"/>
      <c r="PFZ98" s="402"/>
      <c r="PGA98" s="402"/>
      <c r="PGB98" s="402"/>
      <c r="PGC98" s="402"/>
      <c r="PGD98" s="402"/>
      <c r="PGE98" s="402"/>
      <c r="PGF98" s="402"/>
      <c r="PGG98" s="402"/>
      <c r="PGH98" s="402"/>
      <c r="PGI98" s="402"/>
      <c r="PGJ98" s="402"/>
      <c r="PGK98" s="402"/>
      <c r="PGL98" s="402"/>
      <c r="PGM98" s="402"/>
      <c r="PGN98" s="402"/>
      <c r="PGO98" s="402"/>
      <c r="PGP98" s="402"/>
      <c r="PGQ98" s="402"/>
      <c r="PGR98" s="402"/>
      <c r="PGS98" s="402"/>
      <c r="PGT98" s="402"/>
      <c r="PGU98" s="402"/>
      <c r="PGV98" s="402"/>
      <c r="PGW98" s="402"/>
      <c r="PGX98" s="402"/>
      <c r="PGY98" s="402"/>
      <c r="PGZ98" s="402"/>
      <c r="PHA98" s="402"/>
      <c r="PHB98" s="402"/>
      <c r="PHC98" s="402"/>
      <c r="PHD98" s="402"/>
      <c r="PHE98" s="402"/>
      <c r="PHF98" s="402"/>
      <c r="PHG98" s="402"/>
      <c r="PHH98" s="402"/>
      <c r="PHI98" s="402"/>
      <c r="PHJ98" s="402"/>
      <c r="PHK98" s="402"/>
      <c r="PHL98" s="402"/>
      <c r="PHM98" s="402"/>
      <c r="PHN98" s="402"/>
      <c r="PHO98" s="402"/>
      <c r="PHP98" s="402"/>
      <c r="PHQ98" s="402"/>
      <c r="PHR98" s="402"/>
      <c r="PHS98" s="402"/>
      <c r="PHT98" s="402"/>
      <c r="PHU98" s="402"/>
      <c r="PHV98" s="402"/>
      <c r="PHW98" s="402"/>
      <c r="PHX98" s="402"/>
      <c r="PHY98" s="402"/>
      <c r="PHZ98" s="402"/>
      <c r="PIA98" s="402"/>
      <c r="PIB98" s="402"/>
      <c r="PIC98" s="402"/>
      <c r="PID98" s="402"/>
      <c r="PIE98" s="402"/>
      <c r="PIF98" s="402"/>
      <c r="PIG98" s="402"/>
      <c r="PIH98" s="402"/>
      <c r="PII98" s="402"/>
      <c r="PIJ98" s="402"/>
      <c r="PIK98" s="402"/>
      <c r="PIL98" s="402"/>
      <c r="PIM98" s="402"/>
      <c r="PIN98" s="402"/>
      <c r="PIO98" s="402"/>
      <c r="PIP98" s="402"/>
      <c r="PIQ98" s="402"/>
      <c r="PIR98" s="402"/>
      <c r="PIS98" s="402"/>
      <c r="PIT98" s="402"/>
      <c r="PIU98" s="402"/>
      <c r="PIV98" s="402"/>
      <c r="PIW98" s="402"/>
      <c r="PIX98" s="402"/>
      <c r="PIY98" s="402"/>
      <c r="PIZ98" s="402"/>
      <c r="PJA98" s="402"/>
      <c r="PJB98" s="402"/>
      <c r="PJC98" s="402"/>
      <c r="PJD98" s="402"/>
      <c r="PJE98" s="402"/>
      <c r="PJF98" s="402"/>
      <c r="PJG98" s="402"/>
      <c r="PJH98" s="402"/>
      <c r="PJI98" s="402"/>
      <c r="PJJ98" s="402"/>
      <c r="PJK98" s="402"/>
      <c r="PJL98" s="402"/>
      <c r="PJM98" s="402"/>
      <c r="PJN98" s="402"/>
      <c r="PJO98" s="402"/>
      <c r="PJP98" s="402"/>
      <c r="PJQ98" s="402"/>
      <c r="PJR98" s="402"/>
      <c r="PJS98" s="402"/>
      <c r="PJT98" s="402"/>
      <c r="PJU98" s="402"/>
      <c r="PJV98" s="402"/>
      <c r="PJW98" s="402"/>
      <c r="PJX98" s="402"/>
      <c r="PJY98" s="402"/>
      <c r="PJZ98" s="402"/>
      <c r="PKA98" s="402"/>
      <c r="PKB98" s="402"/>
      <c r="PKC98" s="402"/>
      <c r="PKD98" s="402"/>
      <c r="PKE98" s="402"/>
      <c r="PKF98" s="402"/>
      <c r="PKG98" s="402"/>
      <c r="PKH98" s="402"/>
      <c r="PKI98" s="402"/>
      <c r="PKJ98" s="402"/>
      <c r="PKK98" s="402"/>
      <c r="PKL98" s="402"/>
      <c r="PKM98" s="402"/>
      <c r="PKN98" s="402"/>
      <c r="PKO98" s="402"/>
      <c r="PKP98" s="402"/>
      <c r="PKQ98" s="402"/>
      <c r="PKR98" s="402"/>
      <c r="PKS98" s="402"/>
      <c r="PKT98" s="402"/>
      <c r="PKU98" s="402"/>
      <c r="PKV98" s="402"/>
      <c r="PKW98" s="402"/>
      <c r="PKX98" s="402"/>
      <c r="PKY98" s="402"/>
      <c r="PKZ98" s="402"/>
      <c r="PLA98" s="402"/>
      <c r="PLB98" s="402"/>
      <c r="PLC98" s="402"/>
      <c r="PLD98" s="402"/>
      <c r="PLE98" s="402"/>
      <c r="PLF98" s="402"/>
      <c r="PLG98" s="402"/>
      <c r="PLH98" s="402"/>
      <c r="PLI98" s="402"/>
      <c r="PLJ98" s="402"/>
      <c r="PLK98" s="402"/>
      <c r="PLL98" s="402"/>
      <c r="PLM98" s="402"/>
      <c r="PLN98" s="402"/>
      <c r="PLO98" s="402"/>
      <c r="PLP98" s="402"/>
      <c r="PLQ98" s="402"/>
      <c r="PLR98" s="402"/>
      <c r="PLS98" s="402"/>
      <c r="PLT98" s="402"/>
      <c r="PLU98" s="402"/>
      <c r="PLV98" s="402"/>
      <c r="PLW98" s="402"/>
      <c r="PLX98" s="402"/>
      <c r="PLY98" s="402"/>
      <c r="PLZ98" s="402"/>
      <c r="PMA98" s="402"/>
      <c r="PMB98" s="402"/>
      <c r="PMC98" s="402"/>
      <c r="PMD98" s="402"/>
      <c r="PME98" s="402"/>
      <c r="PMF98" s="402"/>
      <c r="PMG98" s="402"/>
      <c r="PMH98" s="402"/>
      <c r="PMI98" s="402"/>
      <c r="PMJ98" s="402"/>
      <c r="PMK98" s="402"/>
      <c r="PML98" s="402"/>
      <c r="PMM98" s="402"/>
      <c r="PMN98" s="402"/>
      <c r="PMO98" s="402"/>
      <c r="PMP98" s="402"/>
      <c r="PMQ98" s="402"/>
      <c r="PMR98" s="402"/>
      <c r="PMS98" s="402"/>
      <c r="PMT98" s="402"/>
      <c r="PMU98" s="402"/>
      <c r="PMV98" s="402"/>
      <c r="PMW98" s="402"/>
      <c r="PMX98" s="402"/>
      <c r="PMY98" s="402"/>
      <c r="PMZ98" s="402"/>
      <c r="PNA98" s="402"/>
      <c r="PNB98" s="402"/>
      <c r="PNC98" s="402"/>
      <c r="PND98" s="402"/>
      <c r="PNE98" s="402"/>
      <c r="PNF98" s="402"/>
      <c r="PNG98" s="402"/>
      <c r="PNH98" s="402"/>
      <c r="PNI98" s="402"/>
      <c r="PNJ98" s="402"/>
      <c r="PNK98" s="402"/>
      <c r="PNL98" s="402"/>
      <c r="PNM98" s="402"/>
      <c r="PNN98" s="402"/>
      <c r="PNO98" s="402"/>
      <c r="PNP98" s="402"/>
      <c r="PNQ98" s="402"/>
      <c r="PNR98" s="402"/>
      <c r="PNS98" s="402"/>
      <c r="PNT98" s="402"/>
      <c r="PNU98" s="402"/>
      <c r="PNV98" s="402"/>
      <c r="PNW98" s="402"/>
      <c r="PNX98" s="402"/>
      <c r="PNY98" s="402"/>
      <c r="PNZ98" s="402"/>
      <c r="POA98" s="402"/>
      <c r="POB98" s="402"/>
      <c r="POC98" s="402"/>
      <c r="POD98" s="402"/>
      <c r="POE98" s="402"/>
      <c r="POF98" s="402"/>
      <c r="POG98" s="402"/>
      <c r="POH98" s="402"/>
      <c r="POI98" s="402"/>
      <c r="POJ98" s="402"/>
      <c r="POK98" s="402"/>
      <c r="POL98" s="402"/>
      <c r="POM98" s="402"/>
      <c r="PON98" s="402"/>
      <c r="POO98" s="402"/>
      <c r="POP98" s="402"/>
      <c r="POQ98" s="402"/>
      <c r="POR98" s="402"/>
      <c r="POS98" s="402"/>
      <c r="POT98" s="402"/>
      <c r="POU98" s="402"/>
      <c r="POV98" s="402"/>
      <c r="POW98" s="402"/>
      <c r="POX98" s="402"/>
      <c r="POY98" s="402"/>
      <c r="POZ98" s="402"/>
      <c r="PPA98" s="402"/>
      <c r="PPB98" s="402"/>
      <c r="PPC98" s="402"/>
      <c r="PPD98" s="402"/>
      <c r="PPE98" s="402"/>
      <c r="PPF98" s="402"/>
      <c r="PPG98" s="402"/>
      <c r="PPH98" s="402"/>
      <c r="PPI98" s="402"/>
      <c r="PPJ98" s="402"/>
      <c r="PPK98" s="402"/>
      <c r="PPL98" s="402"/>
      <c r="PPM98" s="402"/>
      <c r="PPN98" s="402"/>
      <c r="PPO98" s="402"/>
      <c r="PPP98" s="402"/>
      <c r="PPQ98" s="402"/>
      <c r="PPR98" s="402"/>
      <c r="PPS98" s="402"/>
      <c r="PPT98" s="402"/>
      <c r="PPU98" s="402"/>
      <c r="PPV98" s="402"/>
      <c r="PPW98" s="402"/>
      <c r="PPX98" s="402"/>
      <c r="PPY98" s="402"/>
      <c r="PPZ98" s="402"/>
      <c r="PQA98" s="402"/>
      <c r="PQB98" s="402"/>
      <c r="PQC98" s="402"/>
      <c r="PQD98" s="402"/>
      <c r="PQE98" s="402"/>
      <c r="PQF98" s="402"/>
      <c r="PQG98" s="402"/>
      <c r="PQH98" s="402"/>
      <c r="PQI98" s="402"/>
      <c r="PQJ98" s="402"/>
      <c r="PQK98" s="402"/>
      <c r="PQL98" s="402"/>
      <c r="PQM98" s="402"/>
      <c r="PQN98" s="402"/>
      <c r="PQO98" s="402"/>
      <c r="PQP98" s="402"/>
      <c r="PQQ98" s="402"/>
      <c r="PQR98" s="402"/>
      <c r="PQS98" s="402"/>
      <c r="PQT98" s="402"/>
      <c r="PQU98" s="402"/>
      <c r="PQV98" s="402"/>
      <c r="PQW98" s="402"/>
      <c r="PQX98" s="402"/>
      <c r="PQY98" s="402"/>
      <c r="PQZ98" s="402"/>
      <c r="PRA98" s="402"/>
      <c r="PRB98" s="402"/>
      <c r="PRC98" s="402"/>
      <c r="PRD98" s="402"/>
      <c r="PRE98" s="402"/>
      <c r="PRF98" s="402"/>
      <c r="PRG98" s="402"/>
      <c r="PRH98" s="402"/>
      <c r="PRI98" s="402"/>
      <c r="PRJ98" s="402"/>
      <c r="PRK98" s="402"/>
      <c r="PRL98" s="402"/>
      <c r="PRM98" s="402"/>
      <c r="PRN98" s="402"/>
      <c r="PRO98" s="402"/>
      <c r="PRP98" s="402"/>
      <c r="PRQ98" s="402"/>
      <c r="PRR98" s="402"/>
      <c r="PRS98" s="402"/>
      <c r="PRT98" s="402"/>
      <c r="PRU98" s="402"/>
      <c r="PRV98" s="402"/>
      <c r="PRW98" s="402"/>
      <c r="PRX98" s="402"/>
      <c r="PRY98" s="402"/>
      <c r="PRZ98" s="402"/>
      <c r="PSA98" s="402"/>
      <c r="PSB98" s="402"/>
      <c r="PSC98" s="402"/>
      <c r="PSD98" s="402"/>
      <c r="PSE98" s="402"/>
      <c r="PSF98" s="402"/>
      <c r="PSG98" s="402"/>
      <c r="PSH98" s="402"/>
      <c r="PSI98" s="402"/>
      <c r="PSJ98" s="402"/>
      <c r="PSK98" s="402"/>
      <c r="PSL98" s="402"/>
      <c r="PSM98" s="402"/>
      <c r="PSN98" s="402"/>
      <c r="PSO98" s="402"/>
      <c r="PSP98" s="402"/>
      <c r="PSQ98" s="402"/>
      <c r="PSR98" s="402"/>
      <c r="PSS98" s="402"/>
      <c r="PST98" s="402"/>
      <c r="PSU98" s="402"/>
      <c r="PSV98" s="402"/>
      <c r="PSW98" s="402"/>
      <c r="PSX98" s="402"/>
      <c r="PSY98" s="402"/>
      <c r="PSZ98" s="402"/>
      <c r="PTA98" s="402"/>
      <c r="PTB98" s="402"/>
      <c r="PTC98" s="402"/>
      <c r="PTD98" s="402"/>
      <c r="PTE98" s="402"/>
      <c r="PTF98" s="402"/>
      <c r="PTG98" s="402"/>
      <c r="PTH98" s="402"/>
      <c r="PTI98" s="402"/>
      <c r="PTJ98" s="402"/>
      <c r="PTK98" s="402"/>
      <c r="PTL98" s="402"/>
      <c r="PTM98" s="402"/>
      <c r="PTN98" s="402"/>
      <c r="PTO98" s="402"/>
      <c r="PTP98" s="402"/>
      <c r="PTQ98" s="402"/>
      <c r="PTR98" s="402"/>
      <c r="PTS98" s="402"/>
      <c r="PTT98" s="402"/>
      <c r="PTU98" s="402"/>
      <c r="PTV98" s="402"/>
      <c r="PTW98" s="402"/>
      <c r="PTX98" s="402"/>
      <c r="PTY98" s="402"/>
      <c r="PTZ98" s="402"/>
      <c r="PUA98" s="402"/>
      <c r="PUB98" s="402"/>
      <c r="PUC98" s="402"/>
      <c r="PUD98" s="402"/>
      <c r="PUE98" s="402"/>
      <c r="PUF98" s="402"/>
      <c r="PUG98" s="402"/>
      <c r="PUH98" s="402"/>
      <c r="PUI98" s="402"/>
      <c r="PUJ98" s="402"/>
      <c r="PUK98" s="402"/>
      <c r="PUL98" s="402"/>
      <c r="PUM98" s="402"/>
      <c r="PUN98" s="402"/>
      <c r="PUO98" s="402"/>
      <c r="PUP98" s="402"/>
      <c r="PUQ98" s="402"/>
      <c r="PUR98" s="402"/>
      <c r="PUS98" s="402"/>
      <c r="PUT98" s="402"/>
      <c r="PUU98" s="402"/>
      <c r="PUV98" s="402"/>
      <c r="PUW98" s="402"/>
      <c r="PUX98" s="402"/>
      <c r="PUY98" s="402"/>
      <c r="PUZ98" s="402"/>
      <c r="PVA98" s="402"/>
      <c r="PVB98" s="402"/>
      <c r="PVC98" s="402"/>
      <c r="PVD98" s="402"/>
      <c r="PVE98" s="402"/>
      <c r="PVF98" s="402"/>
      <c r="PVG98" s="402"/>
      <c r="PVH98" s="402"/>
      <c r="PVI98" s="402"/>
      <c r="PVJ98" s="402"/>
      <c r="PVK98" s="402"/>
      <c r="PVL98" s="402"/>
      <c r="PVM98" s="402"/>
      <c r="PVN98" s="402"/>
      <c r="PVO98" s="402"/>
      <c r="PVP98" s="402"/>
      <c r="PVQ98" s="402"/>
      <c r="PVR98" s="402"/>
      <c r="PVS98" s="402"/>
      <c r="PVT98" s="402"/>
      <c r="PVU98" s="402"/>
      <c r="PVV98" s="402"/>
      <c r="PVW98" s="402"/>
      <c r="PVX98" s="402"/>
      <c r="PVY98" s="402"/>
      <c r="PVZ98" s="402"/>
      <c r="PWA98" s="402"/>
      <c r="PWB98" s="402"/>
      <c r="PWC98" s="402"/>
      <c r="PWD98" s="402"/>
      <c r="PWE98" s="402"/>
      <c r="PWF98" s="402"/>
      <c r="PWG98" s="402"/>
      <c r="PWH98" s="402"/>
      <c r="PWI98" s="402"/>
      <c r="PWJ98" s="402"/>
      <c r="PWK98" s="402"/>
      <c r="PWL98" s="402"/>
      <c r="PWM98" s="402"/>
      <c r="PWN98" s="402"/>
      <c r="PWO98" s="402"/>
      <c r="PWP98" s="402"/>
      <c r="PWQ98" s="402"/>
      <c r="PWR98" s="402"/>
      <c r="PWS98" s="402"/>
      <c r="PWT98" s="402"/>
      <c r="PWU98" s="402"/>
      <c r="PWV98" s="402"/>
      <c r="PWW98" s="402"/>
      <c r="PWX98" s="402"/>
      <c r="PWY98" s="402"/>
      <c r="PWZ98" s="402"/>
      <c r="PXA98" s="402"/>
      <c r="PXB98" s="402"/>
      <c r="PXC98" s="402"/>
      <c r="PXD98" s="402"/>
      <c r="PXE98" s="402"/>
      <c r="PXF98" s="402"/>
      <c r="PXG98" s="402"/>
      <c r="PXH98" s="402"/>
      <c r="PXI98" s="402"/>
      <c r="PXJ98" s="402"/>
      <c r="PXK98" s="402"/>
      <c r="PXL98" s="402"/>
      <c r="PXM98" s="402"/>
      <c r="PXN98" s="402"/>
      <c r="PXO98" s="402"/>
      <c r="PXP98" s="402"/>
      <c r="PXQ98" s="402"/>
      <c r="PXR98" s="402"/>
      <c r="PXS98" s="402"/>
      <c r="PXT98" s="402"/>
      <c r="PXU98" s="402"/>
      <c r="PXV98" s="402"/>
      <c r="PXW98" s="402"/>
      <c r="PXX98" s="402"/>
      <c r="PXY98" s="402"/>
      <c r="PXZ98" s="402"/>
      <c r="PYA98" s="402"/>
      <c r="PYB98" s="402"/>
      <c r="PYC98" s="402"/>
      <c r="PYD98" s="402"/>
      <c r="PYE98" s="402"/>
      <c r="PYF98" s="402"/>
      <c r="PYG98" s="402"/>
      <c r="PYH98" s="402"/>
      <c r="PYI98" s="402"/>
      <c r="PYJ98" s="402"/>
      <c r="PYK98" s="402"/>
      <c r="PYL98" s="402"/>
      <c r="PYM98" s="402"/>
      <c r="PYN98" s="402"/>
      <c r="PYO98" s="402"/>
      <c r="PYP98" s="402"/>
      <c r="PYQ98" s="402"/>
      <c r="PYR98" s="402"/>
      <c r="PYS98" s="402"/>
      <c r="PYT98" s="402"/>
      <c r="PYU98" s="402"/>
      <c r="PYV98" s="402"/>
      <c r="PYW98" s="402"/>
      <c r="PYX98" s="402"/>
      <c r="PYY98" s="402"/>
      <c r="PYZ98" s="402"/>
      <c r="PZA98" s="402"/>
      <c r="PZB98" s="402"/>
      <c r="PZC98" s="402"/>
      <c r="PZD98" s="402"/>
      <c r="PZE98" s="402"/>
      <c r="PZF98" s="402"/>
      <c r="PZG98" s="402"/>
      <c r="PZH98" s="402"/>
      <c r="PZI98" s="402"/>
      <c r="PZJ98" s="402"/>
      <c r="PZK98" s="402"/>
      <c r="PZL98" s="402"/>
      <c r="PZM98" s="402"/>
      <c r="PZN98" s="402"/>
      <c r="PZO98" s="402"/>
      <c r="PZP98" s="402"/>
      <c r="PZQ98" s="402"/>
      <c r="PZR98" s="402"/>
      <c r="PZS98" s="402"/>
      <c r="PZT98" s="402"/>
      <c r="PZU98" s="402"/>
      <c r="PZV98" s="402"/>
      <c r="PZW98" s="402"/>
      <c r="PZX98" s="402"/>
      <c r="PZY98" s="402"/>
      <c r="PZZ98" s="402"/>
      <c r="QAA98" s="402"/>
      <c r="QAB98" s="402"/>
      <c r="QAC98" s="402"/>
      <c r="QAD98" s="402"/>
      <c r="QAE98" s="402"/>
      <c r="QAF98" s="402"/>
      <c r="QAG98" s="402"/>
      <c r="QAH98" s="402"/>
      <c r="QAI98" s="402"/>
      <c r="QAJ98" s="402"/>
      <c r="QAK98" s="402"/>
      <c r="QAL98" s="402"/>
      <c r="QAM98" s="402"/>
      <c r="QAN98" s="402"/>
      <c r="QAO98" s="402"/>
      <c r="QAP98" s="402"/>
      <c r="QAQ98" s="402"/>
      <c r="QAR98" s="402"/>
      <c r="QAS98" s="402"/>
      <c r="QAT98" s="402"/>
      <c r="QAU98" s="402"/>
      <c r="QAV98" s="402"/>
      <c r="QAW98" s="402"/>
      <c r="QAX98" s="402"/>
      <c r="QAY98" s="402"/>
      <c r="QAZ98" s="402"/>
      <c r="QBA98" s="402"/>
      <c r="QBB98" s="402"/>
      <c r="QBC98" s="402"/>
      <c r="QBD98" s="402"/>
      <c r="QBE98" s="402"/>
      <c r="QBF98" s="402"/>
      <c r="QBG98" s="402"/>
      <c r="QBH98" s="402"/>
      <c r="QBI98" s="402"/>
      <c r="QBJ98" s="402"/>
      <c r="QBK98" s="402"/>
      <c r="QBL98" s="402"/>
      <c r="QBM98" s="402"/>
      <c r="QBN98" s="402"/>
      <c r="QBO98" s="402"/>
      <c r="QBP98" s="402"/>
      <c r="QBQ98" s="402"/>
      <c r="QBR98" s="402"/>
      <c r="QBS98" s="402"/>
      <c r="QBT98" s="402"/>
      <c r="QBU98" s="402"/>
      <c r="QBV98" s="402"/>
      <c r="QBW98" s="402"/>
      <c r="QBX98" s="402"/>
      <c r="QBY98" s="402"/>
      <c r="QBZ98" s="402"/>
      <c r="QCA98" s="402"/>
      <c r="QCB98" s="402"/>
      <c r="QCC98" s="402"/>
      <c r="QCD98" s="402"/>
      <c r="QCE98" s="402"/>
      <c r="QCF98" s="402"/>
      <c r="QCG98" s="402"/>
      <c r="QCH98" s="402"/>
      <c r="QCI98" s="402"/>
      <c r="QCJ98" s="402"/>
      <c r="QCK98" s="402"/>
      <c r="QCL98" s="402"/>
      <c r="QCM98" s="402"/>
      <c r="QCN98" s="402"/>
      <c r="QCO98" s="402"/>
      <c r="QCP98" s="402"/>
      <c r="QCQ98" s="402"/>
      <c r="QCR98" s="402"/>
      <c r="QCS98" s="402"/>
      <c r="QCT98" s="402"/>
      <c r="QCU98" s="402"/>
      <c r="QCV98" s="402"/>
      <c r="QCW98" s="402"/>
      <c r="QCX98" s="402"/>
      <c r="QCY98" s="402"/>
      <c r="QCZ98" s="402"/>
      <c r="QDA98" s="402"/>
      <c r="QDB98" s="402"/>
      <c r="QDC98" s="402"/>
      <c r="QDD98" s="402"/>
      <c r="QDE98" s="402"/>
      <c r="QDF98" s="402"/>
      <c r="QDG98" s="402"/>
      <c r="QDH98" s="402"/>
      <c r="QDI98" s="402"/>
      <c r="QDJ98" s="402"/>
      <c r="QDK98" s="402"/>
      <c r="QDL98" s="402"/>
      <c r="QDM98" s="402"/>
      <c r="QDN98" s="402"/>
      <c r="QDO98" s="402"/>
      <c r="QDP98" s="402"/>
      <c r="QDQ98" s="402"/>
      <c r="QDR98" s="402"/>
      <c r="QDS98" s="402"/>
      <c r="QDT98" s="402"/>
      <c r="QDU98" s="402"/>
      <c r="QDV98" s="402"/>
      <c r="QDW98" s="402"/>
      <c r="QDX98" s="402"/>
      <c r="QDY98" s="402"/>
      <c r="QDZ98" s="402"/>
      <c r="QEA98" s="402"/>
      <c r="QEB98" s="402"/>
      <c r="QEC98" s="402"/>
      <c r="QED98" s="402"/>
      <c r="QEE98" s="402"/>
      <c r="QEF98" s="402"/>
      <c r="QEG98" s="402"/>
      <c r="QEH98" s="402"/>
      <c r="QEI98" s="402"/>
      <c r="QEJ98" s="402"/>
      <c r="QEK98" s="402"/>
      <c r="QEL98" s="402"/>
      <c r="QEM98" s="402"/>
      <c r="QEN98" s="402"/>
      <c r="QEO98" s="402"/>
      <c r="QEP98" s="402"/>
      <c r="QEQ98" s="402"/>
      <c r="QER98" s="402"/>
      <c r="QES98" s="402"/>
      <c r="QET98" s="402"/>
      <c r="QEU98" s="402"/>
      <c r="QEV98" s="402"/>
      <c r="QEW98" s="402"/>
      <c r="QEX98" s="402"/>
      <c r="QEY98" s="402"/>
      <c r="QEZ98" s="402"/>
      <c r="QFA98" s="402"/>
      <c r="QFB98" s="402"/>
      <c r="QFC98" s="402"/>
      <c r="QFD98" s="402"/>
      <c r="QFE98" s="402"/>
      <c r="QFF98" s="402"/>
      <c r="QFG98" s="402"/>
      <c r="QFH98" s="402"/>
      <c r="QFI98" s="402"/>
      <c r="QFJ98" s="402"/>
      <c r="QFK98" s="402"/>
      <c r="QFL98" s="402"/>
      <c r="QFM98" s="402"/>
      <c r="QFN98" s="402"/>
      <c r="QFO98" s="402"/>
      <c r="QFP98" s="402"/>
      <c r="QFQ98" s="402"/>
      <c r="QFR98" s="402"/>
      <c r="QFS98" s="402"/>
      <c r="QFT98" s="402"/>
      <c r="QFU98" s="402"/>
      <c r="QFV98" s="402"/>
      <c r="QFW98" s="402"/>
      <c r="QFX98" s="402"/>
      <c r="QFY98" s="402"/>
      <c r="QFZ98" s="402"/>
      <c r="QGA98" s="402"/>
      <c r="QGB98" s="402"/>
      <c r="QGC98" s="402"/>
      <c r="QGD98" s="402"/>
      <c r="QGE98" s="402"/>
      <c r="QGF98" s="402"/>
      <c r="QGG98" s="402"/>
      <c r="QGH98" s="402"/>
      <c r="QGI98" s="402"/>
      <c r="QGJ98" s="402"/>
      <c r="QGK98" s="402"/>
      <c r="QGL98" s="402"/>
      <c r="QGM98" s="402"/>
      <c r="QGN98" s="402"/>
      <c r="QGO98" s="402"/>
      <c r="QGP98" s="402"/>
      <c r="QGQ98" s="402"/>
      <c r="QGR98" s="402"/>
      <c r="QGS98" s="402"/>
      <c r="QGT98" s="402"/>
      <c r="QGU98" s="402"/>
      <c r="QGV98" s="402"/>
      <c r="QGW98" s="402"/>
      <c r="QGX98" s="402"/>
      <c r="QGY98" s="402"/>
      <c r="QGZ98" s="402"/>
      <c r="QHA98" s="402"/>
      <c r="QHB98" s="402"/>
      <c r="QHC98" s="402"/>
      <c r="QHD98" s="402"/>
      <c r="QHE98" s="402"/>
      <c r="QHF98" s="402"/>
      <c r="QHG98" s="402"/>
      <c r="QHH98" s="402"/>
      <c r="QHI98" s="402"/>
      <c r="QHJ98" s="402"/>
      <c r="QHK98" s="402"/>
      <c r="QHL98" s="402"/>
      <c r="QHM98" s="402"/>
      <c r="QHN98" s="402"/>
      <c r="QHO98" s="402"/>
      <c r="QHP98" s="402"/>
      <c r="QHQ98" s="402"/>
      <c r="QHR98" s="402"/>
      <c r="QHS98" s="402"/>
      <c r="QHT98" s="402"/>
      <c r="QHU98" s="402"/>
      <c r="QHV98" s="402"/>
      <c r="QHW98" s="402"/>
      <c r="QHX98" s="402"/>
      <c r="QHY98" s="402"/>
      <c r="QHZ98" s="402"/>
      <c r="QIA98" s="402"/>
      <c r="QIB98" s="402"/>
      <c r="QIC98" s="402"/>
      <c r="QID98" s="402"/>
      <c r="QIE98" s="402"/>
      <c r="QIF98" s="402"/>
      <c r="QIG98" s="402"/>
      <c r="QIH98" s="402"/>
      <c r="QII98" s="402"/>
      <c r="QIJ98" s="402"/>
      <c r="QIK98" s="402"/>
      <c r="QIL98" s="402"/>
      <c r="QIM98" s="402"/>
      <c r="QIN98" s="402"/>
      <c r="QIO98" s="402"/>
      <c r="QIP98" s="402"/>
      <c r="QIQ98" s="402"/>
      <c r="QIR98" s="402"/>
      <c r="QIS98" s="402"/>
      <c r="QIT98" s="402"/>
      <c r="QIU98" s="402"/>
      <c r="QIV98" s="402"/>
      <c r="QIW98" s="402"/>
      <c r="QIX98" s="402"/>
      <c r="QIY98" s="402"/>
      <c r="QIZ98" s="402"/>
      <c r="QJA98" s="402"/>
      <c r="QJB98" s="402"/>
      <c r="QJC98" s="402"/>
      <c r="QJD98" s="402"/>
      <c r="QJE98" s="402"/>
      <c r="QJF98" s="402"/>
      <c r="QJG98" s="402"/>
      <c r="QJH98" s="402"/>
      <c r="QJI98" s="402"/>
      <c r="QJJ98" s="402"/>
      <c r="QJK98" s="402"/>
      <c r="QJL98" s="402"/>
      <c r="QJM98" s="402"/>
      <c r="QJN98" s="402"/>
      <c r="QJO98" s="402"/>
      <c r="QJP98" s="402"/>
      <c r="QJQ98" s="402"/>
      <c r="QJR98" s="402"/>
      <c r="QJS98" s="402"/>
      <c r="QJT98" s="402"/>
      <c r="QJU98" s="402"/>
      <c r="QJV98" s="402"/>
      <c r="QJW98" s="402"/>
      <c r="QJX98" s="402"/>
      <c r="QJY98" s="402"/>
      <c r="QJZ98" s="402"/>
      <c r="QKA98" s="402"/>
      <c r="QKB98" s="402"/>
      <c r="QKC98" s="402"/>
      <c r="QKD98" s="402"/>
      <c r="QKE98" s="402"/>
      <c r="QKF98" s="402"/>
      <c r="QKG98" s="402"/>
      <c r="QKH98" s="402"/>
      <c r="QKI98" s="402"/>
      <c r="QKJ98" s="402"/>
      <c r="QKK98" s="402"/>
      <c r="QKL98" s="402"/>
      <c r="QKM98" s="402"/>
      <c r="QKN98" s="402"/>
      <c r="QKO98" s="402"/>
      <c r="QKP98" s="402"/>
      <c r="QKQ98" s="402"/>
      <c r="QKR98" s="402"/>
      <c r="QKS98" s="402"/>
      <c r="QKT98" s="402"/>
      <c r="QKU98" s="402"/>
      <c r="QKV98" s="402"/>
      <c r="QKW98" s="402"/>
      <c r="QKX98" s="402"/>
      <c r="QKY98" s="402"/>
      <c r="QKZ98" s="402"/>
      <c r="QLA98" s="402"/>
      <c r="QLB98" s="402"/>
      <c r="QLC98" s="402"/>
      <c r="QLD98" s="402"/>
      <c r="QLE98" s="402"/>
      <c r="QLF98" s="402"/>
      <c r="QLG98" s="402"/>
      <c r="QLH98" s="402"/>
      <c r="QLI98" s="402"/>
      <c r="QLJ98" s="402"/>
      <c r="QLK98" s="402"/>
      <c r="QLL98" s="402"/>
      <c r="QLM98" s="402"/>
      <c r="QLN98" s="402"/>
      <c r="QLO98" s="402"/>
      <c r="QLP98" s="402"/>
      <c r="QLQ98" s="402"/>
      <c r="QLR98" s="402"/>
      <c r="QLS98" s="402"/>
      <c r="QLT98" s="402"/>
      <c r="QLU98" s="402"/>
      <c r="QLV98" s="402"/>
      <c r="QLW98" s="402"/>
      <c r="QLX98" s="402"/>
      <c r="QLY98" s="402"/>
      <c r="QLZ98" s="402"/>
      <c r="QMA98" s="402"/>
      <c r="QMB98" s="402"/>
      <c r="QMC98" s="402"/>
      <c r="QMD98" s="402"/>
      <c r="QME98" s="402"/>
      <c r="QMF98" s="402"/>
      <c r="QMG98" s="402"/>
      <c r="QMH98" s="402"/>
      <c r="QMI98" s="402"/>
      <c r="QMJ98" s="402"/>
      <c r="QMK98" s="402"/>
      <c r="QML98" s="402"/>
      <c r="QMM98" s="402"/>
      <c r="QMN98" s="402"/>
      <c r="QMO98" s="402"/>
      <c r="QMP98" s="402"/>
      <c r="QMQ98" s="402"/>
      <c r="QMR98" s="402"/>
      <c r="QMS98" s="402"/>
      <c r="QMT98" s="402"/>
      <c r="QMU98" s="402"/>
      <c r="QMV98" s="402"/>
      <c r="QMW98" s="402"/>
      <c r="QMX98" s="402"/>
      <c r="QMY98" s="402"/>
      <c r="QMZ98" s="402"/>
      <c r="QNA98" s="402"/>
      <c r="QNB98" s="402"/>
      <c r="QNC98" s="402"/>
      <c r="QND98" s="402"/>
      <c r="QNE98" s="402"/>
      <c r="QNF98" s="402"/>
      <c r="QNG98" s="402"/>
      <c r="QNH98" s="402"/>
      <c r="QNI98" s="402"/>
      <c r="QNJ98" s="402"/>
      <c r="QNK98" s="402"/>
      <c r="QNL98" s="402"/>
      <c r="QNM98" s="402"/>
      <c r="QNN98" s="402"/>
      <c r="QNO98" s="402"/>
      <c r="QNP98" s="402"/>
      <c r="QNQ98" s="402"/>
      <c r="QNR98" s="402"/>
      <c r="QNS98" s="402"/>
      <c r="QNT98" s="402"/>
      <c r="QNU98" s="402"/>
      <c r="QNV98" s="402"/>
      <c r="QNW98" s="402"/>
      <c r="QNX98" s="402"/>
      <c r="QNY98" s="402"/>
      <c r="QNZ98" s="402"/>
      <c r="QOA98" s="402"/>
      <c r="QOB98" s="402"/>
      <c r="QOC98" s="402"/>
      <c r="QOD98" s="402"/>
      <c r="QOE98" s="402"/>
      <c r="QOF98" s="402"/>
      <c r="QOG98" s="402"/>
      <c r="QOH98" s="402"/>
      <c r="QOI98" s="402"/>
      <c r="QOJ98" s="402"/>
      <c r="QOK98" s="402"/>
      <c r="QOL98" s="402"/>
      <c r="QOM98" s="402"/>
      <c r="QON98" s="402"/>
      <c r="QOO98" s="402"/>
      <c r="QOP98" s="402"/>
      <c r="QOQ98" s="402"/>
      <c r="QOR98" s="402"/>
      <c r="QOS98" s="402"/>
      <c r="QOT98" s="402"/>
      <c r="QOU98" s="402"/>
      <c r="QOV98" s="402"/>
      <c r="QOW98" s="402"/>
      <c r="QOX98" s="402"/>
      <c r="QOY98" s="402"/>
      <c r="QOZ98" s="402"/>
      <c r="QPA98" s="402"/>
      <c r="QPB98" s="402"/>
      <c r="QPC98" s="402"/>
      <c r="QPD98" s="402"/>
      <c r="QPE98" s="402"/>
      <c r="QPF98" s="402"/>
      <c r="QPG98" s="402"/>
      <c r="QPH98" s="402"/>
      <c r="QPI98" s="402"/>
      <c r="QPJ98" s="402"/>
      <c r="QPK98" s="402"/>
      <c r="QPL98" s="402"/>
      <c r="QPM98" s="402"/>
      <c r="QPN98" s="402"/>
      <c r="QPO98" s="402"/>
      <c r="QPP98" s="402"/>
      <c r="QPQ98" s="402"/>
      <c r="QPR98" s="402"/>
      <c r="QPS98" s="402"/>
      <c r="QPT98" s="402"/>
      <c r="QPU98" s="402"/>
      <c r="QPV98" s="402"/>
      <c r="QPW98" s="402"/>
      <c r="QPX98" s="402"/>
      <c r="QPY98" s="402"/>
      <c r="QPZ98" s="402"/>
      <c r="QQA98" s="402"/>
      <c r="QQB98" s="402"/>
      <c r="QQC98" s="402"/>
      <c r="QQD98" s="402"/>
      <c r="QQE98" s="402"/>
      <c r="QQF98" s="402"/>
      <c r="QQG98" s="402"/>
      <c r="QQH98" s="402"/>
      <c r="QQI98" s="402"/>
      <c r="QQJ98" s="402"/>
      <c r="QQK98" s="402"/>
      <c r="QQL98" s="402"/>
      <c r="QQM98" s="402"/>
      <c r="QQN98" s="402"/>
      <c r="QQO98" s="402"/>
      <c r="QQP98" s="402"/>
      <c r="QQQ98" s="402"/>
      <c r="QQR98" s="402"/>
      <c r="QQS98" s="402"/>
      <c r="QQT98" s="402"/>
      <c r="QQU98" s="402"/>
      <c r="QQV98" s="402"/>
      <c r="QQW98" s="402"/>
      <c r="QQX98" s="402"/>
      <c r="QQY98" s="402"/>
      <c r="QQZ98" s="402"/>
      <c r="QRA98" s="402"/>
      <c r="QRB98" s="402"/>
      <c r="QRC98" s="402"/>
      <c r="QRD98" s="402"/>
      <c r="QRE98" s="402"/>
      <c r="QRF98" s="402"/>
      <c r="QRG98" s="402"/>
      <c r="QRH98" s="402"/>
      <c r="QRI98" s="402"/>
      <c r="QRJ98" s="402"/>
      <c r="QRK98" s="402"/>
      <c r="QRL98" s="402"/>
      <c r="QRM98" s="402"/>
      <c r="QRN98" s="402"/>
      <c r="QRO98" s="402"/>
      <c r="QRP98" s="402"/>
      <c r="QRQ98" s="402"/>
      <c r="QRR98" s="402"/>
      <c r="QRS98" s="402"/>
      <c r="QRT98" s="402"/>
      <c r="QRU98" s="402"/>
      <c r="QRV98" s="402"/>
      <c r="QRW98" s="402"/>
      <c r="QRX98" s="402"/>
      <c r="QRY98" s="402"/>
      <c r="QRZ98" s="402"/>
      <c r="QSA98" s="402"/>
      <c r="QSB98" s="402"/>
      <c r="QSC98" s="402"/>
      <c r="QSD98" s="402"/>
      <c r="QSE98" s="402"/>
      <c r="QSF98" s="402"/>
      <c r="QSG98" s="402"/>
      <c r="QSH98" s="402"/>
      <c r="QSI98" s="402"/>
      <c r="QSJ98" s="402"/>
      <c r="QSK98" s="402"/>
      <c r="QSL98" s="402"/>
      <c r="QSM98" s="402"/>
      <c r="QSN98" s="402"/>
      <c r="QSO98" s="402"/>
      <c r="QSP98" s="402"/>
      <c r="QSQ98" s="402"/>
      <c r="QSR98" s="402"/>
      <c r="QSS98" s="402"/>
      <c r="QST98" s="402"/>
      <c r="QSU98" s="402"/>
      <c r="QSV98" s="402"/>
      <c r="QSW98" s="402"/>
      <c r="QSX98" s="402"/>
      <c r="QSY98" s="402"/>
      <c r="QSZ98" s="402"/>
      <c r="QTA98" s="402"/>
      <c r="QTB98" s="402"/>
      <c r="QTC98" s="402"/>
      <c r="QTD98" s="402"/>
      <c r="QTE98" s="402"/>
      <c r="QTF98" s="402"/>
      <c r="QTG98" s="402"/>
      <c r="QTH98" s="402"/>
      <c r="QTI98" s="402"/>
      <c r="QTJ98" s="402"/>
      <c r="QTK98" s="402"/>
      <c r="QTL98" s="402"/>
      <c r="QTM98" s="402"/>
      <c r="QTN98" s="402"/>
      <c r="QTO98" s="402"/>
      <c r="QTP98" s="402"/>
      <c r="QTQ98" s="402"/>
      <c r="QTR98" s="402"/>
      <c r="QTS98" s="402"/>
      <c r="QTT98" s="402"/>
      <c r="QTU98" s="402"/>
      <c r="QTV98" s="402"/>
      <c r="QTW98" s="402"/>
      <c r="QTX98" s="402"/>
      <c r="QTY98" s="402"/>
      <c r="QTZ98" s="402"/>
      <c r="QUA98" s="402"/>
      <c r="QUB98" s="402"/>
      <c r="QUC98" s="402"/>
      <c r="QUD98" s="402"/>
      <c r="QUE98" s="402"/>
      <c r="QUF98" s="402"/>
      <c r="QUG98" s="402"/>
      <c r="QUH98" s="402"/>
      <c r="QUI98" s="402"/>
      <c r="QUJ98" s="402"/>
      <c r="QUK98" s="402"/>
      <c r="QUL98" s="402"/>
      <c r="QUM98" s="402"/>
      <c r="QUN98" s="402"/>
      <c r="QUO98" s="402"/>
      <c r="QUP98" s="402"/>
      <c r="QUQ98" s="402"/>
      <c r="QUR98" s="402"/>
      <c r="QUS98" s="402"/>
      <c r="QUT98" s="402"/>
      <c r="QUU98" s="402"/>
      <c r="QUV98" s="402"/>
      <c r="QUW98" s="402"/>
      <c r="QUX98" s="402"/>
      <c r="QUY98" s="402"/>
      <c r="QUZ98" s="402"/>
      <c r="QVA98" s="402"/>
      <c r="QVB98" s="402"/>
      <c r="QVC98" s="402"/>
      <c r="QVD98" s="402"/>
      <c r="QVE98" s="402"/>
      <c r="QVF98" s="402"/>
      <c r="QVG98" s="402"/>
      <c r="QVH98" s="402"/>
      <c r="QVI98" s="402"/>
      <c r="QVJ98" s="402"/>
      <c r="QVK98" s="402"/>
      <c r="QVL98" s="402"/>
      <c r="QVM98" s="402"/>
      <c r="QVN98" s="402"/>
      <c r="QVO98" s="402"/>
      <c r="QVP98" s="402"/>
      <c r="QVQ98" s="402"/>
      <c r="QVR98" s="402"/>
      <c r="QVS98" s="402"/>
      <c r="QVT98" s="402"/>
      <c r="QVU98" s="402"/>
      <c r="QVV98" s="402"/>
      <c r="QVW98" s="402"/>
      <c r="QVX98" s="402"/>
      <c r="QVY98" s="402"/>
      <c r="QVZ98" s="402"/>
      <c r="QWA98" s="402"/>
      <c r="QWB98" s="402"/>
      <c r="QWC98" s="402"/>
      <c r="QWD98" s="402"/>
      <c r="QWE98" s="402"/>
      <c r="QWF98" s="402"/>
      <c r="QWG98" s="402"/>
      <c r="QWH98" s="402"/>
      <c r="QWI98" s="402"/>
      <c r="QWJ98" s="402"/>
      <c r="QWK98" s="402"/>
      <c r="QWL98" s="402"/>
      <c r="QWM98" s="402"/>
      <c r="QWN98" s="402"/>
      <c r="QWO98" s="402"/>
      <c r="QWP98" s="402"/>
      <c r="QWQ98" s="402"/>
      <c r="QWR98" s="402"/>
      <c r="QWS98" s="402"/>
      <c r="QWT98" s="402"/>
      <c r="QWU98" s="402"/>
      <c r="QWV98" s="402"/>
      <c r="QWW98" s="402"/>
      <c r="QWX98" s="402"/>
      <c r="QWY98" s="402"/>
      <c r="QWZ98" s="402"/>
      <c r="QXA98" s="402"/>
      <c r="QXB98" s="402"/>
      <c r="QXC98" s="402"/>
      <c r="QXD98" s="402"/>
      <c r="QXE98" s="402"/>
      <c r="QXF98" s="402"/>
      <c r="QXG98" s="402"/>
      <c r="QXH98" s="402"/>
      <c r="QXI98" s="402"/>
      <c r="QXJ98" s="402"/>
      <c r="QXK98" s="402"/>
      <c r="QXL98" s="402"/>
      <c r="QXM98" s="402"/>
      <c r="QXN98" s="402"/>
      <c r="QXO98" s="402"/>
      <c r="QXP98" s="402"/>
      <c r="QXQ98" s="402"/>
      <c r="QXR98" s="402"/>
      <c r="QXS98" s="402"/>
      <c r="QXT98" s="402"/>
      <c r="QXU98" s="402"/>
      <c r="QXV98" s="402"/>
      <c r="QXW98" s="402"/>
      <c r="QXX98" s="402"/>
      <c r="QXY98" s="402"/>
      <c r="QXZ98" s="402"/>
      <c r="QYA98" s="402"/>
      <c r="QYB98" s="402"/>
      <c r="QYC98" s="402"/>
      <c r="QYD98" s="402"/>
      <c r="QYE98" s="402"/>
      <c r="QYF98" s="402"/>
      <c r="QYG98" s="402"/>
      <c r="QYH98" s="402"/>
      <c r="QYI98" s="402"/>
      <c r="QYJ98" s="402"/>
      <c r="QYK98" s="402"/>
      <c r="QYL98" s="402"/>
      <c r="QYM98" s="402"/>
      <c r="QYN98" s="402"/>
      <c r="QYO98" s="402"/>
      <c r="QYP98" s="402"/>
      <c r="QYQ98" s="402"/>
      <c r="QYR98" s="402"/>
      <c r="QYS98" s="402"/>
      <c r="QYT98" s="402"/>
      <c r="QYU98" s="402"/>
      <c r="QYV98" s="402"/>
      <c r="QYW98" s="402"/>
      <c r="QYX98" s="402"/>
      <c r="QYY98" s="402"/>
      <c r="QYZ98" s="402"/>
      <c r="QZA98" s="402"/>
      <c r="QZB98" s="402"/>
      <c r="QZC98" s="402"/>
      <c r="QZD98" s="402"/>
      <c r="QZE98" s="402"/>
      <c r="QZF98" s="402"/>
      <c r="QZG98" s="402"/>
      <c r="QZH98" s="402"/>
      <c r="QZI98" s="402"/>
      <c r="QZJ98" s="402"/>
      <c r="QZK98" s="402"/>
      <c r="QZL98" s="402"/>
      <c r="QZM98" s="402"/>
      <c r="QZN98" s="402"/>
      <c r="QZO98" s="402"/>
      <c r="QZP98" s="402"/>
      <c r="QZQ98" s="402"/>
      <c r="QZR98" s="402"/>
      <c r="QZS98" s="402"/>
      <c r="QZT98" s="402"/>
      <c r="QZU98" s="402"/>
      <c r="QZV98" s="402"/>
      <c r="QZW98" s="402"/>
      <c r="QZX98" s="402"/>
      <c r="QZY98" s="402"/>
      <c r="QZZ98" s="402"/>
      <c r="RAA98" s="402"/>
      <c r="RAB98" s="402"/>
      <c r="RAC98" s="402"/>
      <c r="RAD98" s="402"/>
      <c r="RAE98" s="402"/>
      <c r="RAF98" s="402"/>
      <c r="RAG98" s="402"/>
      <c r="RAH98" s="402"/>
      <c r="RAI98" s="402"/>
      <c r="RAJ98" s="402"/>
      <c r="RAK98" s="402"/>
      <c r="RAL98" s="402"/>
      <c r="RAM98" s="402"/>
      <c r="RAN98" s="402"/>
      <c r="RAO98" s="402"/>
      <c r="RAP98" s="402"/>
      <c r="RAQ98" s="402"/>
      <c r="RAR98" s="402"/>
      <c r="RAS98" s="402"/>
      <c r="RAT98" s="402"/>
      <c r="RAU98" s="402"/>
      <c r="RAV98" s="402"/>
      <c r="RAW98" s="402"/>
      <c r="RAX98" s="402"/>
      <c r="RAY98" s="402"/>
      <c r="RAZ98" s="402"/>
      <c r="RBA98" s="402"/>
      <c r="RBB98" s="402"/>
      <c r="RBC98" s="402"/>
      <c r="RBD98" s="402"/>
      <c r="RBE98" s="402"/>
      <c r="RBF98" s="402"/>
      <c r="RBG98" s="402"/>
      <c r="RBH98" s="402"/>
      <c r="RBI98" s="402"/>
      <c r="RBJ98" s="402"/>
      <c r="RBK98" s="402"/>
      <c r="RBL98" s="402"/>
      <c r="RBM98" s="402"/>
      <c r="RBN98" s="402"/>
      <c r="RBO98" s="402"/>
      <c r="RBP98" s="402"/>
      <c r="RBQ98" s="402"/>
      <c r="RBR98" s="402"/>
      <c r="RBS98" s="402"/>
      <c r="RBT98" s="402"/>
      <c r="RBU98" s="402"/>
      <c r="RBV98" s="402"/>
      <c r="RBW98" s="402"/>
      <c r="RBX98" s="402"/>
      <c r="RBY98" s="402"/>
      <c r="RBZ98" s="402"/>
      <c r="RCA98" s="402"/>
      <c r="RCB98" s="402"/>
      <c r="RCC98" s="402"/>
      <c r="RCD98" s="402"/>
      <c r="RCE98" s="402"/>
      <c r="RCF98" s="402"/>
      <c r="RCG98" s="402"/>
      <c r="RCH98" s="402"/>
      <c r="RCI98" s="402"/>
      <c r="RCJ98" s="402"/>
      <c r="RCK98" s="402"/>
      <c r="RCL98" s="402"/>
      <c r="RCM98" s="402"/>
      <c r="RCN98" s="402"/>
      <c r="RCO98" s="402"/>
      <c r="RCP98" s="402"/>
      <c r="RCQ98" s="402"/>
      <c r="RCR98" s="402"/>
      <c r="RCS98" s="402"/>
      <c r="RCT98" s="402"/>
      <c r="RCU98" s="402"/>
      <c r="RCV98" s="402"/>
      <c r="RCW98" s="402"/>
      <c r="RCX98" s="402"/>
      <c r="RCY98" s="402"/>
      <c r="RCZ98" s="402"/>
      <c r="RDA98" s="402"/>
      <c r="RDB98" s="402"/>
      <c r="RDC98" s="402"/>
      <c r="RDD98" s="402"/>
      <c r="RDE98" s="402"/>
      <c r="RDF98" s="402"/>
      <c r="RDG98" s="402"/>
      <c r="RDH98" s="402"/>
      <c r="RDI98" s="402"/>
      <c r="RDJ98" s="402"/>
      <c r="RDK98" s="402"/>
      <c r="RDL98" s="402"/>
      <c r="RDM98" s="402"/>
      <c r="RDN98" s="402"/>
      <c r="RDO98" s="402"/>
      <c r="RDP98" s="402"/>
      <c r="RDQ98" s="402"/>
      <c r="RDR98" s="402"/>
      <c r="RDS98" s="402"/>
      <c r="RDT98" s="402"/>
      <c r="RDU98" s="402"/>
      <c r="RDV98" s="402"/>
      <c r="RDW98" s="402"/>
      <c r="RDX98" s="402"/>
      <c r="RDY98" s="402"/>
      <c r="RDZ98" s="402"/>
      <c r="REA98" s="402"/>
      <c r="REB98" s="402"/>
      <c r="REC98" s="402"/>
      <c r="RED98" s="402"/>
      <c r="REE98" s="402"/>
      <c r="REF98" s="402"/>
      <c r="REG98" s="402"/>
      <c r="REH98" s="402"/>
      <c r="REI98" s="402"/>
      <c r="REJ98" s="402"/>
      <c r="REK98" s="402"/>
      <c r="REL98" s="402"/>
      <c r="REM98" s="402"/>
      <c r="REN98" s="402"/>
      <c r="REO98" s="402"/>
      <c r="REP98" s="402"/>
      <c r="REQ98" s="402"/>
      <c r="RER98" s="402"/>
      <c r="RES98" s="402"/>
      <c r="RET98" s="402"/>
      <c r="REU98" s="402"/>
      <c r="REV98" s="402"/>
      <c r="REW98" s="402"/>
      <c r="REX98" s="402"/>
      <c r="REY98" s="402"/>
      <c r="REZ98" s="402"/>
      <c r="RFA98" s="402"/>
      <c r="RFB98" s="402"/>
      <c r="RFC98" s="402"/>
      <c r="RFD98" s="402"/>
      <c r="RFE98" s="402"/>
      <c r="RFF98" s="402"/>
      <c r="RFG98" s="402"/>
      <c r="RFH98" s="402"/>
      <c r="RFI98" s="402"/>
      <c r="RFJ98" s="402"/>
      <c r="RFK98" s="402"/>
      <c r="RFL98" s="402"/>
      <c r="RFM98" s="402"/>
      <c r="RFN98" s="402"/>
      <c r="RFO98" s="402"/>
      <c r="RFP98" s="402"/>
      <c r="RFQ98" s="402"/>
      <c r="RFR98" s="402"/>
      <c r="RFS98" s="402"/>
      <c r="RFT98" s="402"/>
      <c r="RFU98" s="402"/>
      <c r="RFV98" s="402"/>
      <c r="RFW98" s="402"/>
      <c r="RFX98" s="402"/>
      <c r="RFY98" s="402"/>
      <c r="RFZ98" s="402"/>
      <c r="RGA98" s="402"/>
      <c r="RGB98" s="402"/>
      <c r="RGC98" s="402"/>
      <c r="RGD98" s="402"/>
      <c r="RGE98" s="402"/>
      <c r="RGF98" s="402"/>
      <c r="RGG98" s="402"/>
      <c r="RGH98" s="402"/>
      <c r="RGI98" s="402"/>
      <c r="RGJ98" s="402"/>
      <c r="RGK98" s="402"/>
      <c r="RGL98" s="402"/>
      <c r="RGM98" s="402"/>
      <c r="RGN98" s="402"/>
      <c r="RGO98" s="402"/>
      <c r="RGP98" s="402"/>
      <c r="RGQ98" s="402"/>
      <c r="RGR98" s="402"/>
      <c r="RGS98" s="402"/>
      <c r="RGT98" s="402"/>
      <c r="RGU98" s="402"/>
      <c r="RGV98" s="402"/>
      <c r="RGW98" s="402"/>
      <c r="RGX98" s="402"/>
      <c r="RGY98" s="402"/>
      <c r="RGZ98" s="402"/>
      <c r="RHA98" s="402"/>
      <c r="RHB98" s="402"/>
      <c r="RHC98" s="402"/>
      <c r="RHD98" s="402"/>
      <c r="RHE98" s="402"/>
      <c r="RHF98" s="402"/>
      <c r="RHG98" s="402"/>
      <c r="RHH98" s="402"/>
      <c r="RHI98" s="402"/>
      <c r="RHJ98" s="402"/>
      <c r="RHK98" s="402"/>
      <c r="RHL98" s="402"/>
      <c r="RHM98" s="402"/>
      <c r="RHN98" s="402"/>
      <c r="RHO98" s="402"/>
      <c r="RHP98" s="402"/>
      <c r="RHQ98" s="402"/>
      <c r="RHR98" s="402"/>
      <c r="RHS98" s="402"/>
      <c r="RHT98" s="402"/>
      <c r="RHU98" s="402"/>
      <c r="RHV98" s="402"/>
      <c r="RHW98" s="402"/>
      <c r="RHX98" s="402"/>
      <c r="RHY98" s="402"/>
      <c r="RHZ98" s="402"/>
      <c r="RIA98" s="402"/>
      <c r="RIB98" s="402"/>
      <c r="RIC98" s="402"/>
      <c r="RID98" s="402"/>
      <c r="RIE98" s="402"/>
      <c r="RIF98" s="402"/>
      <c r="RIG98" s="402"/>
      <c r="RIH98" s="402"/>
      <c r="RII98" s="402"/>
      <c r="RIJ98" s="402"/>
      <c r="RIK98" s="402"/>
      <c r="RIL98" s="402"/>
      <c r="RIM98" s="402"/>
      <c r="RIN98" s="402"/>
      <c r="RIO98" s="402"/>
      <c r="RIP98" s="402"/>
      <c r="RIQ98" s="402"/>
      <c r="RIR98" s="402"/>
      <c r="RIS98" s="402"/>
      <c r="RIT98" s="402"/>
      <c r="RIU98" s="402"/>
      <c r="RIV98" s="402"/>
      <c r="RIW98" s="402"/>
      <c r="RIX98" s="402"/>
      <c r="RIY98" s="402"/>
      <c r="RIZ98" s="402"/>
      <c r="RJA98" s="402"/>
      <c r="RJB98" s="402"/>
      <c r="RJC98" s="402"/>
      <c r="RJD98" s="402"/>
      <c r="RJE98" s="402"/>
      <c r="RJF98" s="402"/>
      <c r="RJG98" s="402"/>
      <c r="RJH98" s="402"/>
      <c r="RJI98" s="402"/>
      <c r="RJJ98" s="402"/>
      <c r="RJK98" s="402"/>
      <c r="RJL98" s="402"/>
      <c r="RJM98" s="402"/>
      <c r="RJN98" s="402"/>
      <c r="RJO98" s="402"/>
      <c r="RJP98" s="402"/>
      <c r="RJQ98" s="402"/>
      <c r="RJR98" s="402"/>
      <c r="RJS98" s="402"/>
      <c r="RJT98" s="402"/>
      <c r="RJU98" s="402"/>
      <c r="RJV98" s="402"/>
      <c r="RJW98" s="402"/>
      <c r="RJX98" s="402"/>
      <c r="RJY98" s="402"/>
      <c r="RJZ98" s="402"/>
      <c r="RKA98" s="402"/>
      <c r="RKB98" s="402"/>
      <c r="RKC98" s="402"/>
      <c r="RKD98" s="402"/>
      <c r="RKE98" s="402"/>
      <c r="RKF98" s="402"/>
      <c r="RKG98" s="402"/>
      <c r="RKH98" s="402"/>
      <c r="RKI98" s="402"/>
      <c r="RKJ98" s="402"/>
      <c r="RKK98" s="402"/>
      <c r="RKL98" s="402"/>
      <c r="RKM98" s="402"/>
      <c r="RKN98" s="402"/>
      <c r="RKO98" s="402"/>
      <c r="RKP98" s="402"/>
      <c r="RKQ98" s="402"/>
      <c r="RKR98" s="402"/>
      <c r="RKS98" s="402"/>
      <c r="RKT98" s="402"/>
      <c r="RKU98" s="402"/>
      <c r="RKV98" s="402"/>
      <c r="RKW98" s="402"/>
      <c r="RKX98" s="402"/>
      <c r="RKY98" s="402"/>
      <c r="RKZ98" s="402"/>
      <c r="RLA98" s="402"/>
      <c r="RLB98" s="402"/>
      <c r="RLC98" s="402"/>
      <c r="RLD98" s="402"/>
      <c r="RLE98" s="402"/>
      <c r="RLF98" s="402"/>
      <c r="RLG98" s="402"/>
      <c r="RLH98" s="402"/>
      <c r="RLI98" s="402"/>
      <c r="RLJ98" s="402"/>
      <c r="RLK98" s="402"/>
      <c r="RLL98" s="402"/>
      <c r="RLM98" s="402"/>
      <c r="RLN98" s="402"/>
      <c r="RLO98" s="402"/>
      <c r="RLP98" s="402"/>
      <c r="RLQ98" s="402"/>
      <c r="RLR98" s="402"/>
      <c r="RLS98" s="402"/>
      <c r="RLT98" s="402"/>
      <c r="RLU98" s="402"/>
      <c r="RLV98" s="402"/>
      <c r="RLW98" s="402"/>
      <c r="RLX98" s="402"/>
      <c r="RLY98" s="402"/>
      <c r="RLZ98" s="402"/>
      <c r="RMA98" s="402"/>
      <c r="RMB98" s="402"/>
      <c r="RMC98" s="402"/>
      <c r="RMD98" s="402"/>
      <c r="RME98" s="402"/>
      <c r="RMF98" s="402"/>
      <c r="RMG98" s="402"/>
      <c r="RMH98" s="402"/>
      <c r="RMI98" s="402"/>
      <c r="RMJ98" s="402"/>
      <c r="RMK98" s="402"/>
      <c r="RML98" s="402"/>
      <c r="RMM98" s="402"/>
      <c r="RMN98" s="402"/>
      <c r="RMO98" s="402"/>
      <c r="RMP98" s="402"/>
      <c r="RMQ98" s="402"/>
      <c r="RMR98" s="402"/>
      <c r="RMS98" s="402"/>
      <c r="RMT98" s="402"/>
      <c r="RMU98" s="402"/>
      <c r="RMV98" s="402"/>
      <c r="RMW98" s="402"/>
      <c r="RMX98" s="402"/>
      <c r="RMY98" s="402"/>
      <c r="RMZ98" s="402"/>
      <c r="RNA98" s="402"/>
      <c r="RNB98" s="402"/>
      <c r="RNC98" s="402"/>
      <c r="RND98" s="402"/>
      <c r="RNE98" s="402"/>
      <c r="RNF98" s="402"/>
      <c r="RNG98" s="402"/>
      <c r="RNH98" s="402"/>
      <c r="RNI98" s="402"/>
      <c r="RNJ98" s="402"/>
      <c r="RNK98" s="402"/>
      <c r="RNL98" s="402"/>
      <c r="RNM98" s="402"/>
      <c r="RNN98" s="402"/>
      <c r="RNO98" s="402"/>
      <c r="RNP98" s="402"/>
      <c r="RNQ98" s="402"/>
      <c r="RNR98" s="402"/>
      <c r="RNS98" s="402"/>
      <c r="RNT98" s="402"/>
      <c r="RNU98" s="402"/>
      <c r="RNV98" s="402"/>
      <c r="RNW98" s="402"/>
      <c r="RNX98" s="402"/>
      <c r="RNY98" s="402"/>
      <c r="RNZ98" s="402"/>
      <c r="ROA98" s="402"/>
      <c r="ROB98" s="402"/>
      <c r="ROC98" s="402"/>
      <c r="ROD98" s="402"/>
      <c r="ROE98" s="402"/>
      <c r="ROF98" s="402"/>
      <c r="ROG98" s="402"/>
      <c r="ROH98" s="402"/>
      <c r="ROI98" s="402"/>
      <c r="ROJ98" s="402"/>
      <c r="ROK98" s="402"/>
      <c r="ROL98" s="402"/>
      <c r="ROM98" s="402"/>
      <c r="RON98" s="402"/>
      <c r="ROO98" s="402"/>
      <c r="ROP98" s="402"/>
      <c r="ROQ98" s="402"/>
      <c r="ROR98" s="402"/>
      <c r="ROS98" s="402"/>
      <c r="ROT98" s="402"/>
      <c r="ROU98" s="402"/>
      <c r="ROV98" s="402"/>
      <c r="ROW98" s="402"/>
      <c r="ROX98" s="402"/>
      <c r="ROY98" s="402"/>
      <c r="ROZ98" s="402"/>
      <c r="RPA98" s="402"/>
      <c r="RPB98" s="402"/>
      <c r="RPC98" s="402"/>
      <c r="RPD98" s="402"/>
      <c r="RPE98" s="402"/>
      <c r="RPF98" s="402"/>
      <c r="RPG98" s="402"/>
      <c r="RPH98" s="402"/>
      <c r="RPI98" s="402"/>
      <c r="RPJ98" s="402"/>
      <c r="RPK98" s="402"/>
      <c r="RPL98" s="402"/>
      <c r="RPM98" s="402"/>
      <c r="RPN98" s="402"/>
      <c r="RPO98" s="402"/>
      <c r="RPP98" s="402"/>
      <c r="RPQ98" s="402"/>
      <c r="RPR98" s="402"/>
      <c r="RPS98" s="402"/>
      <c r="RPT98" s="402"/>
      <c r="RPU98" s="402"/>
      <c r="RPV98" s="402"/>
      <c r="RPW98" s="402"/>
      <c r="RPX98" s="402"/>
      <c r="RPY98" s="402"/>
      <c r="RPZ98" s="402"/>
      <c r="RQA98" s="402"/>
      <c r="RQB98" s="402"/>
      <c r="RQC98" s="402"/>
      <c r="RQD98" s="402"/>
      <c r="RQE98" s="402"/>
      <c r="RQF98" s="402"/>
      <c r="RQG98" s="402"/>
      <c r="RQH98" s="402"/>
      <c r="RQI98" s="402"/>
      <c r="RQJ98" s="402"/>
      <c r="RQK98" s="402"/>
      <c r="RQL98" s="402"/>
      <c r="RQM98" s="402"/>
      <c r="RQN98" s="402"/>
      <c r="RQO98" s="402"/>
      <c r="RQP98" s="402"/>
      <c r="RQQ98" s="402"/>
      <c r="RQR98" s="402"/>
      <c r="RQS98" s="402"/>
      <c r="RQT98" s="402"/>
      <c r="RQU98" s="402"/>
      <c r="RQV98" s="402"/>
      <c r="RQW98" s="402"/>
      <c r="RQX98" s="402"/>
      <c r="RQY98" s="402"/>
      <c r="RQZ98" s="402"/>
      <c r="RRA98" s="402"/>
      <c r="RRB98" s="402"/>
      <c r="RRC98" s="402"/>
      <c r="RRD98" s="402"/>
      <c r="RRE98" s="402"/>
      <c r="RRF98" s="402"/>
      <c r="RRG98" s="402"/>
      <c r="RRH98" s="402"/>
      <c r="RRI98" s="402"/>
      <c r="RRJ98" s="402"/>
      <c r="RRK98" s="402"/>
      <c r="RRL98" s="402"/>
      <c r="RRM98" s="402"/>
      <c r="RRN98" s="402"/>
      <c r="RRO98" s="402"/>
      <c r="RRP98" s="402"/>
      <c r="RRQ98" s="402"/>
      <c r="RRR98" s="402"/>
      <c r="RRS98" s="402"/>
      <c r="RRT98" s="402"/>
      <c r="RRU98" s="402"/>
      <c r="RRV98" s="402"/>
      <c r="RRW98" s="402"/>
      <c r="RRX98" s="402"/>
      <c r="RRY98" s="402"/>
      <c r="RRZ98" s="402"/>
      <c r="RSA98" s="402"/>
      <c r="RSB98" s="402"/>
      <c r="RSC98" s="402"/>
      <c r="RSD98" s="402"/>
      <c r="RSE98" s="402"/>
      <c r="RSF98" s="402"/>
      <c r="RSG98" s="402"/>
      <c r="RSH98" s="402"/>
      <c r="RSI98" s="402"/>
      <c r="RSJ98" s="402"/>
      <c r="RSK98" s="402"/>
      <c r="RSL98" s="402"/>
      <c r="RSM98" s="402"/>
      <c r="RSN98" s="402"/>
      <c r="RSO98" s="402"/>
      <c r="RSP98" s="402"/>
      <c r="RSQ98" s="402"/>
      <c r="RSR98" s="402"/>
      <c r="RSS98" s="402"/>
      <c r="RST98" s="402"/>
      <c r="RSU98" s="402"/>
      <c r="RSV98" s="402"/>
      <c r="RSW98" s="402"/>
      <c r="RSX98" s="402"/>
      <c r="RSY98" s="402"/>
      <c r="RSZ98" s="402"/>
      <c r="RTA98" s="402"/>
      <c r="RTB98" s="402"/>
      <c r="RTC98" s="402"/>
      <c r="RTD98" s="402"/>
      <c r="RTE98" s="402"/>
      <c r="RTF98" s="402"/>
      <c r="RTG98" s="402"/>
      <c r="RTH98" s="402"/>
      <c r="RTI98" s="402"/>
      <c r="RTJ98" s="402"/>
      <c r="RTK98" s="402"/>
      <c r="RTL98" s="402"/>
      <c r="RTM98" s="402"/>
      <c r="RTN98" s="402"/>
      <c r="RTO98" s="402"/>
      <c r="RTP98" s="402"/>
      <c r="RTQ98" s="402"/>
      <c r="RTR98" s="402"/>
      <c r="RTS98" s="402"/>
      <c r="RTT98" s="402"/>
      <c r="RTU98" s="402"/>
      <c r="RTV98" s="402"/>
      <c r="RTW98" s="402"/>
      <c r="RTX98" s="402"/>
      <c r="RTY98" s="402"/>
      <c r="RTZ98" s="402"/>
      <c r="RUA98" s="402"/>
      <c r="RUB98" s="402"/>
      <c r="RUC98" s="402"/>
      <c r="RUD98" s="402"/>
      <c r="RUE98" s="402"/>
      <c r="RUF98" s="402"/>
      <c r="RUG98" s="402"/>
      <c r="RUH98" s="402"/>
      <c r="RUI98" s="402"/>
      <c r="RUJ98" s="402"/>
      <c r="RUK98" s="402"/>
      <c r="RUL98" s="402"/>
      <c r="RUM98" s="402"/>
      <c r="RUN98" s="402"/>
      <c r="RUO98" s="402"/>
      <c r="RUP98" s="402"/>
      <c r="RUQ98" s="402"/>
      <c r="RUR98" s="402"/>
      <c r="RUS98" s="402"/>
      <c r="RUT98" s="402"/>
      <c r="RUU98" s="402"/>
      <c r="RUV98" s="402"/>
      <c r="RUW98" s="402"/>
      <c r="RUX98" s="402"/>
      <c r="RUY98" s="402"/>
      <c r="RUZ98" s="402"/>
      <c r="RVA98" s="402"/>
      <c r="RVB98" s="402"/>
      <c r="RVC98" s="402"/>
      <c r="RVD98" s="402"/>
      <c r="RVE98" s="402"/>
      <c r="RVF98" s="402"/>
      <c r="RVG98" s="402"/>
      <c r="RVH98" s="402"/>
      <c r="RVI98" s="402"/>
      <c r="RVJ98" s="402"/>
      <c r="RVK98" s="402"/>
      <c r="RVL98" s="402"/>
      <c r="RVM98" s="402"/>
      <c r="RVN98" s="402"/>
      <c r="RVO98" s="402"/>
      <c r="RVP98" s="402"/>
      <c r="RVQ98" s="402"/>
      <c r="RVR98" s="402"/>
      <c r="RVS98" s="402"/>
      <c r="RVT98" s="402"/>
      <c r="RVU98" s="402"/>
      <c r="RVV98" s="402"/>
      <c r="RVW98" s="402"/>
      <c r="RVX98" s="402"/>
      <c r="RVY98" s="402"/>
      <c r="RVZ98" s="402"/>
      <c r="RWA98" s="402"/>
      <c r="RWB98" s="402"/>
      <c r="RWC98" s="402"/>
      <c r="RWD98" s="402"/>
      <c r="RWE98" s="402"/>
      <c r="RWF98" s="402"/>
      <c r="RWG98" s="402"/>
      <c r="RWH98" s="402"/>
      <c r="RWI98" s="402"/>
      <c r="RWJ98" s="402"/>
      <c r="RWK98" s="402"/>
      <c r="RWL98" s="402"/>
      <c r="RWM98" s="402"/>
      <c r="RWN98" s="402"/>
      <c r="RWO98" s="402"/>
      <c r="RWP98" s="402"/>
      <c r="RWQ98" s="402"/>
      <c r="RWR98" s="402"/>
      <c r="RWS98" s="402"/>
      <c r="RWT98" s="402"/>
      <c r="RWU98" s="402"/>
      <c r="RWV98" s="402"/>
      <c r="RWW98" s="402"/>
      <c r="RWX98" s="402"/>
      <c r="RWY98" s="402"/>
      <c r="RWZ98" s="402"/>
      <c r="RXA98" s="402"/>
      <c r="RXB98" s="402"/>
      <c r="RXC98" s="402"/>
      <c r="RXD98" s="402"/>
      <c r="RXE98" s="402"/>
      <c r="RXF98" s="402"/>
      <c r="RXG98" s="402"/>
      <c r="RXH98" s="402"/>
      <c r="RXI98" s="402"/>
      <c r="RXJ98" s="402"/>
      <c r="RXK98" s="402"/>
      <c r="RXL98" s="402"/>
      <c r="RXM98" s="402"/>
      <c r="RXN98" s="402"/>
      <c r="RXO98" s="402"/>
      <c r="RXP98" s="402"/>
      <c r="RXQ98" s="402"/>
      <c r="RXR98" s="402"/>
      <c r="RXS98" s="402"/>
      <c r="RXT98" s="402"/>
      <c r="RXU98" s="402"/>
      <c r="RXV98" s="402"/>
      <c r="RXW98" s="402"/>
      <c r="RXX98" s="402"/>
      <c r="RXY98" s="402"/>
      <c r="RXZ98" s="402"/>
      <c r="RYA98" s="402"/>
      <c r="RYB98" s="402"/>
      <c r="RYC98" s="402"/>
      <c r="RYD98" s="402"/>
      <c r="RYE98" s="402"/>
      <c r="RYF98" s="402"/>
      <c r="RYG98" s="402"/>
      <c r="RYH98" s="402"/>
      <c r="RYI98" s="402"/>
      <c r="RYJ98" s="402"/>
      <c r="RYK98" s="402"/>
      <c r="RYL98" s="402"/>
      <c r="RYM98" s="402"/>
      <c r="RYN98" s="402"/>
      <c r="RYO98" s="402"/>
      <c r="RYP98" s="402"/>
      <c r="RYQ98" s="402"/>
      <c r="RYR98" s="402"/>
      <c r="RYS98" s="402"/>
      <c r="RYT98" s="402"/>
      <c r="RYU98" s="402"/>
      <c r="RYV98" s="402"/>
      <c r="RYW98" s="402"/>
      <c r="RYX98" s="402"/>
      <c r="RYY98" s="402"/>
      <c r="RYZ98" s="402"/>
      <c r="RZA98" s="402"/>
      <c r="RZB98" s="402"/>
      <c r="RZC98" s="402"/>
      <c r="RZD98" s="402"/>
      <c r="RZE98" s="402"/>
      <c r="RZF98" s="402"/>
      <c r="RZG98" s="402"/>
      <c r="RZH98" s="402"/>
      <c r="RZI98" s="402"/>
      <c r="RZJ98" s="402"/>
      <c r="RZK98" s="402"/>
      <c r="RZL98" s="402"/>
      <c r="RZM98" s="402"/>
      <c r="RZN98" s="402"/>
      <c r="RZO98" s="402"/>
      <c r="RZP98" s="402"/>
      <c r="RZQ98" s="402"/>
      <c r="RZR98" s="402"/>
      <c r="RZS98" s="402"/>
      <c r="RZT98" s="402"/>
      <c r="RZU98" s="402"/>
      <c r="RZV98" s="402"/>
      <c r="RZW98" s="402"/>
      <c r="RZX98" s="402"/>
      <c r="RZY98" s="402"/>
      <c r="RZZ98" s="402"/>
      <c r="SAA98" s="402"/>
      <c r="SAB98" s="402"/>
      <c r="SAC98" s="402"/>
      <c r="SAD98" s="402"/>
      <c r="SAE98" s="402"/>
      <c r="SAF98" s="402"/>
      <c r="SAG98" s="402"/>
      <c r="SAH98" s="402"/>
      <c r="SAI98" s="402"/>
      <c r="SAJ98" s="402"/>
      <c r="SAK98" s="402"/>
      <c r="SAL98" s="402"/>
      <c r="SAM98" s="402"/>
      <c r="SAN98" s="402"/>
      <c r="SAO98" s="402"/>
      <c r="SAP98" s="402"/>
      <c r="SAQ98" s="402"/>
      <c r="SAR98" s="402"/>
      <c r="SAS98" s="402"/>
      <c r="SAT98" s="402"/>
      <c r="SAU98" s="402"/>
      <c r="SAV98" s="402"/>
      <c r="SAW98" s="402"/>
      <c r="SAX98" s="402"/>
      <c r="SAY98" s="402"/>
      <c r="SAZ98" s="402"/>
      <c r="SBA98" s="402"/>
      <c r="SBB98" s="402"/>
      <c r="SBC98" s="402"/>
      <c r="SBD98" s="402"/>
      <c r="SBE98" s="402"/>
      <c r="SBF98" s="402"/>
      <c r="SBG98" s="402"/>
      <c r="SBH98" s="402"/>
      <c r="SBI98" s="402"/>
      <c r="SBJ98" s="402"/>
      <c r="SBK98" s="402"/>
      <c r="SBL98" s="402"/>
      <c r="SBM98" s="402"/>
      <c r="SBN98" s="402"/>
      <c r="SBO98" s="402"/>
      <c r="SBP98" s="402"/>
      <c r="SBQ98" s="402"/>
      <c r="SBR98" s="402"/>
      <c r="SBS98" s="402"/>
      <c r="SBT98" s="402"/>
      <c r="SBU98" s="402"/>
      <c r="SBV98" s="402"/>
      <c r="SBW98" s="402"/>
      <c r="SBX98" s="402"/>
      <c r="SBY98" s="402"/>
      <c r="SBZ98" s="402"/>
      <c r="SCA98" s="402"/>
      <c r="SCB98" s="402"/>
      <c r="SCC98" s="402"/>
      <c r="SCD98" s="402"/>
      <c r="SCE98" s="402"/>
      <c r="SCF98" s="402"/>
      <c r="SCG98" s="402"/>
      <c r="SCH98" s="402"/>
      <c r="SCI98" s="402"/>
      <c r="SCJ98" s="402"/>
      <c r="SCK98" s="402"/>
      <c r="SCL98" s="402"/>
      <c r="SCM98" s="402"/>
      <c r="SCN98" s="402"/>
      <c r="SCO98" s="402"/>
      <c r="SCP98" s="402"/>
      <c r="SCQ98" s="402"/>
      <c r="SCR98" s="402"/>
      <c r="SCS98" s="402"/>
      <c r="SCT98" s="402"/>
      <c r="SCU98" s="402"/>
      <c r="SCV98" s="402"/>
      <c r="SCW98" s="402"/>
      <c r="SCX98" s="402"/>
      <c r="SCY98" s="402"/>
      <c r="SCZ98" s="402"/>
      <c r="SDA98" s="402"/>
      <c r="SDB98" s="402"/>
      <c r="SDC98" s="402"/>
      <c r="SDD98" s="402"/>
      <c r="SDE98" s="402"/>
      <c r="SDF98" s="402"/>
      <c r="SDG98" s="402"/>
      <c r="SDH98" s="402"/>
      <c r="SDI98" s="402"/>
      <c r="SDJ98" s="402"/>
      <c r="SDK98" s="402"/>
      <c r="SDL98" s="402"/>
      <c r="SDM98" s="402"/>
      <c r="SDN98" s="402"/>
      <c r="SDO98" s="402"/>
      <c r="SDP98" s="402"/>
      <c r="SDQ98" s="402"/>
      <c r="SDR98" s="402"/>
      <c r="SDS98" s="402"/>
      <c r="SDT98" s="402"/>
      <c r="SDU98" s="402"/>
      <c r="SDV98" s="402"/>
      <c r="SDW98" s="402"/>
      <c r="SDX98" s="402"/>
      <c r="SDY98" s="402"/>
      <c r="SDZ98" s="402"/>
      <c r="SEA98" s="402"/>
      <c r="SEB98" s="402"/>
      <c r="SEC98" s="402"/>
      <c r="SED98" s="402"/>
      <c r="SEE98" s="402"/>
      <c r="SEF98" s="402"/>
      <c r="SEG98" s="402"/>
      <c r="SEH98" s="402"/>
      <c r="SEI98" s="402"/>
      <c r="SEJ98" s="402"/>
      <c r="SEK98" s="402"/>
      <c r="SEL98" s="402"/>
      <c r="SEM98" s="402"/>
      <c r="SEN98" s="402"/>
      <c r="SEO98" s="402"/>
      <c r="SEP98" s="402"/>
      <c r="SEQ98" s="402"/>
      <c r="SER98" s="402"/>
      <c r="SES98" s="402"/>
      <c r="SET98" s="402"/>
      <c r="SEU98" s="402"/>
      <c r="SEV98" s="402"/>
      <c r="SEW98" s="402"/>
      <c r="SEX98" s="402"/>
      <c r="SEY98" s="402"/>
      <c r="SEZ98" s="402"/>
      <c r="SFA98" s="402"/>
      <c r="SFB98" s="402"/>
      <c r="SFC98" s="402"/>
      <c r="SFD98" s="402"/>
      <c r="SFE98" s="402"/>
      <c r="SFF98" s="402"/>
      <c r="SFG98" s="402"/>
      <c r="SFH98" s="402"/>
      <c r="SFI98" s="402"/>
      <c r="SFJ98" s="402"/>
      <c r="SFK98" s="402"/>
      <c r="SFL98" s="402"/>
      <c r="SFM98" s="402"/>
      <c r="SFN98" s="402"/>
      <c r="SFO98" s="402"/>
      <c r="SFP98" s="402"/>
      <c r="SFQ98" s="402"/>
      <c r="SFR98" s="402"/>
      <c r="SFS98" s="402"/>
      <c r="SFT98" s="402"/>
      <c r="SFU98" s="402"/>
      <c r="SFV98" s="402"/>
      <c r="SFW98" s="402"/>
      <c r="SFX98" s="402"/>
      <c r="SFY98" s="402"/>
      <c r="SFZ98" s="402"/>
      <c r="SGA98" s="402"/>
      <c r="SGB98" s="402"/>
      <c r="SGC98" s="402"/>
      <c r="SGD98" s="402"/>
      <c r="SGE98" s="402"/>
      <c r="SGF98" s="402"/>
      <c r="SGG98" s="402"/>
      <c r="SGH98" s="402"/>
      <c r="SGI98" s="402"/>
      <c r="SGJ98" s="402"/>
      <c r="SGK98" s="402"/>
      <c r="SGL98" s="402"/>
      <c r="SGM98" s="402"/>
      <c r="SGN98" s="402"/>
      <c r="SGO98" s="402"/>
      <c r="SGP98" s="402"/>
      <c r="SGQ98" s="402"/>
      <c r="SGR98" s="402"/>
      <c r="SGS98" s="402"/>
      <c r="SGT98" s="402"/>
      <c r="SGU98" s="402"/>
      <c r="SGV98" s="402"/>
      <c r="SGW98" s="402"/>
      <c r="SGX98" s="402"/>
      <c r="SGY98" s="402"/>
      <c r="SGZ98" s="402"/>
      <c r="SHA98" s="402"/>
      <c r="SHB98" s="402"/>
      <c r="SHC98" s="402"/>
      <c r="SHD98" s="402"/>
      <c r="SHE98" s="402"/>
      <c r="SHF98" s="402"/>
      <c r="SHG98" s="402"/>
      <c r="SHH98" s="402"/>
      <c r="SHI98" s="402"/>
      <c r="SHJ98" s="402"/>
      <c r="SHK98" s="402"/>
      <c r="SHL98" s="402"/>
      <c r="SHM98" s="402"/>
      <c r="SHN98" s="402"/>
      <c r="SHO98" s="402"/>
      <c r="SHP98" s="402"/>
      <c r="SHQ98" s="402"/>
      <c r="SHR98" s="402"/>
      <c r="SHS98" s="402"/>
      <c r="SHT98" s="402"/>
      <c r="SHU98" s="402"/>
      <c r="SHV98" s="402"/>
      <c r="SHW98" s="402"/>
      <c r="SHX98" s="402"/>
      <c r="SHY98" s="402"/>
      <c r="SHZ98" s="402"/>
      <c r="SIA98" s="402"/>
      <c r="SIB98" s="402"/>
      <c r="SIC98" s="402"/>
      <c r="SID98" s="402"/>
      <c r="SIE98" s="402"/>
      <c r="SIF98" s="402"/>
      <c r="SIG98" s="402"/>
      <c r="SIH98" s="402"/>
      <c r="SII98" s="402"/>
      <c r="SIJ98" s="402"/>
      <c r="SIK98" s="402"/>
      <c r="SIL98" s="402"/>
      <c r="SIM98" s="402"/>
      <c r="SIN98" s="402"/>
      <c r="SIO98" s="402"/>
      <c r="SIP98" s="402"/>
      <c r="SIQ98" s="402"/>
      <c r="SIR98" s="402"/>
      <c r="SIS98" s="402"/>
      <c r="SIT98" s="402"/>
      <c r="SIU98" s="402"/>
      <c r="SIV98" s="402"/>
      <c r="SIW98" s="402"/>
      <c r="SIX98" s="402"/>
      <c r="SIY98" s="402"/>
      <c r="SIZ98" s="402"/>
      <c r="SJA98" s="402"/>
      <c r="SJB98" s="402"/>
      <c r="SJC98" s="402"/>
      <c r="SJD98" s="402"/>
      <c r="SJE98" s="402"/>
      <c r="SJF98" s="402"/>
      <c r="SJG98" s="402"/>
      <c r="SJH98" s="402"/>
      <c r="SJI98" s="402"/>
      <c r="SJJ98" s="402"/>
      <c r="SJK98" s="402"/>
      <c r="SJL98" s="402"/>
      <c r="SJM98" s="402"/>
      <c r="SJN98" s="402"/>
      <c r="SJO98" s="402"/>
      <c r="SJP98" s="402"/>
      <c r="SJQ98" s="402"/>
      <c r="SJR98" s="402"/>
      <c r="SJS98" s="402"/>
      <c r="SJT98" s="402"/>
      <c r="SJU98" s="402"/>
      <c r="SJV98" s="402"/>
      <c r="SJW98" s="402"/>
      <c r="SJX98" s="402"/>
      <c r="SJY98" s="402"/>
      <c r="SJZ98" s="402"/>
      <c r="SKA98" s="402"/>
      <c r="SKB98" s="402"/>
      <c r="SKC98" s="402"/>
      <c r="SKD98" s="402"/>
      <c r="SKE98" s="402"/>
      <c r="SKF98" s="402"/>
      <c r="SKG98" s="402"/>
      <c r="SKH98" s="402"/>
      <c r="SKI98" s="402"/>
      <c r="SKJ98" s="402"/>
      <c r="SKK98" s="402"/>
      <c r="SKL98" s="402"/>
      <c r="SKM98" s="402"/>
      <c r="SKN98" s="402"/>
      <c r="SKO98" s="402"/>
      <c r="SKP98" s="402"/>
      <c r="SKQ98" s="402"/>
      <c r="SKR98" s="402"/>
      <c r="SKS98" s="402"/>
      <c r="SKT98" s="402"/>
      <c r="SKU98" s="402"/>
      <c r="SKV98" s="402"/>
      <c r="SKW98" s="402"/>
      <c r="SKX98" s="402"/>
      <c r="SKY98" s="402"/>
      <c r="SKZ98" s="402"/>
      <c r="SLA98" s="402"/>
      <c r="SLB98" s="402"/>
      <c r="SLC98" s="402"/>
      <c r="SLD98" s="402"/>
      <c r="SLE98" s="402"/>
      <c r="SLF98" s="402"/>
      <c r="SLG98" s="402"/>
      <c r="SLH98" s="402"/>
      <c r="SLI98" s="402"/>
      <c r="SLJ98" s="402"/>
      <c r="SLK98" s="402"/>
      <c r="SLL98" s="402"/>
      <c r="SLM98" s="402"/>
      <c r="SLN98" s="402"/>
      <c r="SLO98" s="402"/>
      <c r="SLP98" s="402"/>
      <c r="SLQ98" s="402"/>
      <c r="SLR98" s="402"/>
      <c r="SLS98" s="402"/>
      <c r="SLT98" s="402"/>
      <c r="SLU98" s="402"/>
      <c r="SLV98" s="402"/>
      <c r="SLW98" s="402"/>
      <c r="SLX98" s="402"/>
      <c r="SLY98" s="402"/>
      <c r="SLZ98" s="402"/>
      <c r="SMA98" s="402"/>
      <c r="SMB98" s="402"/>
      <c r="SMC98" s="402"/>
      <c r="SMD98" s="402"/>
      <c r="SME98" s="402"/>
      <c r="SMF98" s="402"/>
      <c r="SMG98" s="402"/>
      <c r="SMH98" s="402"/>
      <c r="SMI98" s="402"/>
      <c r="SMJ98" s="402"/>
      <c r="SMK98" s="402"/>
      <c r="SML98" s="402"/>
      <c r="SMM98" s="402"/>
      <c r="SMN98" s="402"/>
      <c r="SMO98" s="402"/>
      <c r="SMP98" s="402"/>
      <c r="SMQ98" s="402"/>
      <c r="SMR98" s="402"/>
      <c r="SMS98" s="402"/>
      <c r="SMT98" s="402"/>
      <c r="SMU98" s="402"/>
      <c r="SMV98" s="402"/>
      <c r="SMW98" s="402"/>
      <c r="SMX98" s="402"/>
      <c r="SMY98" s="402"/>
      <c r="SMZ98" s="402"/>
      <c r="SNA98" s="402"/>
      <c r="SNB98" s="402"/>
      <c r="SNC98" s="402"/>
      <c r="SND98" s="402"/>
      <c r="SNE98" s="402"/>
      <c r="SNF98" s="402"/>
      <c r="SNG98" s="402"/>
      <c r="SNH98" s="402"/>
      <c r="SNI98" s="402"/>
      <c r="SNJ98" s="402"/>
      <c r="SNK98" s="402"/>
      <c r="SNL98" s="402"/>
      <c r="SNM98" s="402"/>
      <c r="SNN98" s="402"/>
      <c r="SNO98" s="402"/>
      <c r="SNP98" s="402"/>
      <c r="SNQ98" s="402"/>
      <c r="SNR98" s="402"/>
      <c r="SNS98" s="402"/>
      <c r="SNT98" s="402"/>
      <c r="SNU98" s="402"/>
      <c r="SNV98" s="402"/>
      <c r="SNW98" s="402"/>
      <c r="SNX98" s="402"/>
      <c r="SNY98" s="402"/>
      <c r="SNZ98" s="402"/>
      <c r="SOA98" s="402"/>
      <c r="SOB98" s="402"/>
      <c r="SOC98" s="402"/>
      <c r="SOD98" s="402"/>
      <c r="SOE98" s="402"/>
      <c r="SOF98" s="402"/>
      <c r="SOG98" s="402"/>
      <c r="SOH98" s="402"/>
      <c r="SOI98" s="402"/>
      <c r="SOJ98" s="402"/>
      <c r="SOK98" s="402"/>
      <c r="SOL98" s="402"/>
      <c r="SOM98" s="402"/>
      <c r="SON98" s="402"/>
      <c r="SOO98" s="402"/>
      <c r="SOP98" s="402"/>
      <c r="SOQ98" s="402"/>
      <c r="SOR98" s="402"/>
      <c r="SOS98" s="402"/>
      <c r="SOT98" s="402"/>
      <c r="SOU98" s="402"/>
      <c r="SOV98" s="402"/>
      <c r="SOW98" s="402"/>
      <c r="SOX98" s="402"/>
      <c r="SOY98" s="402"/>
      <c r="SOZ98" s="402"/>
      <c r="SPA98" s="402"/>
      <c r="SPB98" s="402"/>
      <c r="SPC98" s="402"/>
      <c r="SPD98" s="402"/>
      <c r="SPE98" s="402"/>
      <c r="SPF98" s="402"/>
      <c r="SPG98" s="402"/>
      <c r="SPH98" s="402"/>
      <c r="SPI98" s="402"/>
      <c r="SPJ98" s="402"/>
      <c r="SPK98" s="402"/>
      <c r="SPL98" s="402"/>
      <c r="SPM98" s="402"/>
      <c r="SPN98" s="402"/>
      <c r="SPO98" s="402"/>
      <c r="SPP98" s="402"/>
      <c r="SPQ98" s="402"/>
      <c r="SPR98" s="402"/>
      <c r="SPS98" s="402"/>
      <c r="SPT98" s="402"/>
      <c r="SPU98" s="402"/>
      <c r="SPV98" s="402"/>
      <c r="SPW98" s="402"/>
      <c r="SPX98" s="402"/>
      <c r="SPY98" s="402"/>
      <c r="SPZ98" s="402"/>
      <c r="SQA98" s="402"/>
      <c r="SQB98" s="402"/>
      <c r="SQC98" s="402"/>
      <c r="SQD98" s="402"/>
      <c r="SQE98" s="402"/>
      <c r="SQF98" s="402"/>
      <c r="SQG98" s="402"/>
      <c r="SQH98" s="402"/>
      <c r="SQI98" s="402"/>
      <c r="SQJ98" s="402"/>
      <c r="SQK98" s="402"/>
      <c r="SQL98" s="402"/>
      <c r="SQM98" s="402"/>
      <c r="SQN98" s="402"/>
      <c r="SQO98" s="402"/>
      <c r="SQP98" s="402"/>
      <c r="SQQ98" s="402"/>
      <c r="SQR98" s="402"/>
      <c r="SQS98" s="402"/>
      <c r="SQT98" s="402"/>
      <c r="SQU98" s="402"/>
      <c r="SQV98" s="402"/>
      <c r="SQW98" s="402"/>
      <c r="SQX98" s="402"/>
      <c r="SQY98" s="402"/>
      <c r="SQZ98" s="402"/>
      <c r="SRA98" s="402"/>
      <c r="SRB98" s="402"/>
      <c r="SRC98" s="402"/>
      <c r="SRD98" s="402"/>
      <c r="SRE98" s="402"/>
      <c r="SRF98" s="402"/>
      <c r="SRG98" s="402"/>
      <c r="SRH98" s="402"/>
      <c r="SRI98" s="402"/>
      <c r="SRJ98" s="402"/>
      <c r="SRK98" s="402"/>
      <c r="SRL98" s="402"/>
      <c r="SRM98" s="402"/>
      <c r="SRN98" s="402"/>
      <c r="SRO98" s="402"/>
      <c r="SRP98" s="402"/>
      <c r="SRQ98" s="402"/>
      <c r="SRR98" s="402"/>
      <c r="SRS98" s="402"/>
      <c r="SRT98" s="402"/>
      <c r="SRU98" s="402"/>
      <c r="SRV98" s="402"/>
      <c r="SRW98" s="402"/>
      <c r="SRX98" s="402"/>
      <c r="SRY98" s="402"/>
      <c r="SRZ98" s="402"/>
      <c r="SSA98" s="402"/>
      <c r="SSB98" s="402"/>
      <c r="SSC98" s="402"/>
      <c r="SSD98" s="402"/>
      <c r="SSE98" s="402"/>
      <c r="SSF98" s="402"/>
      <c r="SSG98" s="402"/>
      <c r="SSH98" s="402"/>
      <c r="SSI98" s="402"/>
      <c r="SSJ98" s="402"/>
      <c r="SSK98" s="402"/>
      <c r="SSL98" s="402"/>
      <c r="SSM98" s="402"/>
      <c r="SSN98" s="402"/>
      <c r="SSO98" s="402"/>
      <c r="SSP98" s="402"/>
      <c r="SSQ98" s="402"/>
      <c r="SSR98" s="402"/>
      <c r="SSS98" s="402"/>
      <c r="SST98" s="402"/>
      <c r="SSU98" s="402"/>
      <c r="SSV98" s="402"/>
      <c r="SSW98" s="402"/>
      <c r="SSX98" s="402"/>
      <c r="SSY98" s="402"/>
      <c r="SSZ98" s="402"/>
      <c r="STA98" s="402"/>
      <c r="STB98" s="402"/>
      <c r="STC98" s="402"/>
      <c r="STD98" s="402"/>
      <c r="STE98" s="402"/>
      <c r="STF98" s="402"/>
      <c r="STG98" s="402"/>
      <c r="STH98" s="402"/>
      <c r="STI98" s="402"/>
      <c r="STJ98" s="402"/>
      <c r="STK98" s="402"/>
      <c r="STL98" s="402"/>
      <c r="STM98" s="402"/>
      <c r="STN98" s="402"/>
      <c r="STO98" s="402"/>
      <c r="STP98" s="402"/>
      <c r="STQ98" s="402"/>
      <c r="STR98" s="402"/>
      <c r="STS98" s="402"/>
      <c r="STT98" s="402"/>
      <c r="STU98" s="402"/>
      <c r="STV98" s="402"/>
      <c r="STW98" s="402"/>
      <c r="STX98" s="402"/>
      <c r="STY98" s="402"/>
      <c r="STZ98" s="402"/>
      <c r="SUA98" s="402"/>
      <c r="SUB98" s="402"/>
      <c r="SUC98" s="402"/>
      <c r="SUD98" s="402"/>
      <c r="SUE98" s="402"/>
      <c r="SUF98" s="402"/>
      <c r="SUG98" s="402"/>
      <c r="SUH98" s="402"/>
      <c r="SUI98" s="402"/>
      <c r="SUJ98" s="402"/>
      <c r="SUK98" s="402"/>
      <c r="SUL98" s="402"/>
      <c r="SUM98" s="402"/>
      <c r="SUN98" s="402"/>
      <c r="SUO98" s="402"/>
      <c r="SUP98" s="402"/>
      <c r="SUQ98" s="402"/>
      <c r="SUR98" s="402"/>
      <c r="SUS98" s="402"/>
      <c r="SUT98" s="402"/>
      <c r="SUU98" s="402"/>
      <c r="SUV98" s="402"/>
      <c r="SUW98" s="402"/>
      <c r="SUX98" s="402"/>
      <c r="SUY98" s="402"/>
      <c r="SUZ98" s="402"/>
      <c r="SVA98" s="402"/>
      <c r="SVB98" s="402"/>
      <c r="SVC98" s="402"/>
      <c r="SVD98" s="402"/>
      <c r="SVE98" s="402"/>
      <c r="SVF98" s="402"/>
      <c r="SVG98" s="402"/>
      <c r="SVH98" s="402"/>
      <c r="SVI98" s="402"/>
      <c r="SVJ98" s="402"/>
      <c r="SVK98" s="402"/>
      <c r="SVL98" s="402"/>
      <c r="SVM98" s="402"/>
      <c r="SVN98" s="402"/>
      <c r="SVO98" s="402"/>
      <c r="SVP98" s="402"/>
      <c r="SVQ98" s="402"/>
      <c r="SVR98" s="402"/>
      <c r="SVS98" s="402"/>
      <c r="SVT98" s="402"/>
      <c r="SVU98" s="402"/>
      <c r="SVV98" s="402"/>
      <c r="SVW98" s="402"/>
      <c r="SVX98" s="402"/>
      <c r="SVY98" s="402"/>
      <c r="SVZ98" s="402"/>
      <c r="SWA98" s="402"/>
      <c r="SWB98" s="402"/>
      <c r="SWC98" s="402"/>
      <c r="SWD98" s="402"/>
      <c r="SWE98" s="402"/>
      <c r="SWF98" s="402"/>
      <c r="SWG98" s="402"/>
      <c r="SWH98" s="402"/>
      <c r="SWI98" s="402"/>
      <c r="SWJ98" s="402"/>
      <c r="SWK98" s="402"/>
      <c r="SWL98" s="402"/>
      <c r="SWM98" s="402"/>
      <c r="SWN98" s="402"/>
      <c r="SWO98" s="402"/>
      <c r="SWP98" s="402"/>
      <c r="SWQ98" s="402"/>
      <c r="SWR98" s="402"/>
      <c r="SWS98" s="402"/>
      <c r="SWT98" s="402"/>
      <c r="SWU98" s="402"/>
      <c r="SWV98" s="402"/>
      <c r="SWW98" s="402"/>
      <c r="SWX98" s="402"/>
      <c r="SWY98" s="402"/>
      <c r="SWZ98" s="402"/>
      <c r="SXA98" s="402"/>
      <c r="SXB98" s="402"/>
      <c r="SXC98" s="402"/>
      <c r="SXD98" s="402"/>
      <c r="SXE98" s="402"/>
      <c r="SXF98" s="402"/>
      <c r="SXG98" s="402"/>
      <c r="SXH98" s="402"/>
      <c r="SXI98" s="402"/>
      <c r="SXJ98" s="402"/>
      <c r="SXK98" s="402"/>
      <c r="SXL98" s="402"/>
      <c r="SXM98" s="402"/>
      <c r="SXN98" s="402"/>
      <c r="SXO98" s="402"/>
      <c r="SXP98" s="402"/>
      <c r="SXQ98" s="402"/>
      <c r="SXR98" s="402"/>
      <c r="SXS98" s="402"/>
      <c r="SXT98" s="402"/>
      <c r="SXU98" s="402"/>
      <c r="SXV98" s="402"/>
      <c r="SXW98" s="402"/>
      <c r="SXX98" s="402"/>
      <c r="SXY98" s="402"/>
      <c r="SXZ98" s="402"/>
      <c r="SYA98" s="402"/>
      <c r="SYB98" s="402"/>
      <c r="SYC98" s="402"/>
      <c r="SYD98" s="402"/>
      <c r="SYE98" s="402"/>
      <c r="SYF98" s="402"/>
      <c r="SYG98" s="402"/>
      <c r="SYH98" s="402"/>
      <c r="SYI98" s="402"/>
      <c r="SYJ98" s="402"/>
      <c r="SYK98" s="402"/>
      <c r="SYL98" s="402"/>
      <c r="SYM98" s="402"/>
      <c r="SYN98" s="402"/>
      <c r="SYO98" s="402"/>
      <c r="SYP98" s="402"/>
      <c r="SYQ98" s="402"/>
      <c r="SYR98" s="402"/>
      <c r="SYS98" s="402"/>
      <c r="SYT98" s="402"/>
      <c r="SYU98" s="402"/>
      <c r="SYV98" s="402"/>
      <c r="SYW98" s="402"/>
      <c r="SYX98" s="402"/>
      <c r="SYY98" s="402"/>
      <c r="SYZ98" s="402"/>
      <c r="SZA98" s="402"/>
      <c r="SZB98" s="402"/>
      <c r="SZC98" s="402"/>
      <c r="SZD98" s="402"/>
      <c r="SZE98" s="402"/>
      <c r="SZF98" s="402"/>
      <c r="SZG98" s="402"/>
      <c r="SZH98" s="402"/>
      <c r="SZI98" s="402"/>
      <c r="SZJ98" s="402"/>
      <c r="SZK98" s="402"/>
      <c r="SZL98" s="402"/>
      <c r="SZM98" s="402"/>
      <c r="SZN98" s="402"/>
      <c r="SZO98" s="402"/>
      <c r="SZP98" s="402"/>
      <c r="SZQ98" s="402"/>
      <c r="SZR98" s="402"/>
      <c r="SZS98" s="402"/>
      <c r="SZT98" s="402"/>
      <c r="SZU98" s="402"/>
      <c r="SZV98" s="402"/>
      <c r="SZW98" s="402"/>
      <c r="SZX98" s="402"/>
      <c r="SZY98" s="402"/>
      <c r="SZZ98" s="402"/>
      <c r="TAA98" s="402"/>
      <c r="TAB98" s="402"/>
      <c r="TAC98" s="402"/>
      <c r="TAD98" s="402"/>
      <c r="TAE98" s="402"/>
      <c r="TAF98" s="402"/>
      <c r="TAG98" s="402"/>
      <c r="TAH98" s="402"/>
      <c r="TAI98" s="402"/>
      <c r="TAJ98" s="402"/>
      <c r="TAK98" s="402"/>
      <c r="TAL98" s="402"/>
      <c r="TAM98" s="402"/>
      <c r="TAN98" s="402"/>
      <c r="TAO98" s="402"/>
      <c r="TAP98" s="402"/>
      <c r="TAQ98" s="402"/>
      <c r="TAR98" s="402"/>
      <c r="TAS98" s="402"/>
      <c r="TAT98" s="402"/>
      <c r="TAU98" s="402"/>
      <c r="TAV98" s="402"/>
      <c r="TAW98" s="402"/>
      <c r="TAX98" s="402"/>
      <c r="TAY98" s="402"/>
      <c r="TAZ98" s="402"/>
      <c r="TBA98" s="402"/>
      <c r="TBB98" s="402"/>
      <c r="TBC98" s="402"/>
      <c r="TBD98" s="402"/>
      <c r="TBE98" s="402"/>
      <c r="TBF98" s="402"/>
      <c r="TBG98" s="402"/>
      <c r="TBH98" s="402"/>
      <c r="TBI98" s="402"/>
      <c r="TBJ98" s="402"/>
      <c r="TBK98" s="402"/>
      <c r="TBL98" s="402"/>
      <c r="TBM98" s="402"/>
      <c r="TBN98" s="402"/>
      <c r="TBO98" s="402"/>
      <c r="TBP98" s="402"/>
      <c r="TBQ98" s="402"/>
      <c r="TBR98" s="402"/>
      <c r="TBS98" s="402"/>
      <c r="TBT98" s="402"/>
      <c r="TBU98" s="402"/>
      <c r="TBV98" s="402"/>
      <c r="TBW98" s="402"/>
      <c r="TBX98" s="402"/>
      <c r="TBY98" s="402"/>
      <c r="TBZ98" s="402"/>
      <c r="TCA98" s="402"/>
      <c r="TCB98" s="402"/>
      <c r="TCC98" s="402"/>
      <c r="TCD98" s="402"/>
      <c r="TCE98" s="402"/>
      <c r="TCF98" s="402"/>
      <c r="TCG98" s="402"/>
      <c r="TCH98" s="402"/>
      <c r="TCI98" s="402"/>
      <c r="TCJ98" s="402"/>
      <c r="TCK98" s="402"/>
      <c r="TCL98" s="402"/>
      <c r="TCM98" s="402"/>
      <c r="TCN98" s="402"/>
      <c r="TCO98" s="402"/>
      <c r="TCP98" s="402"/>
      <c r="TCQ98" s="402"/>
      <c r="TCR98" s="402"/>
      <c r="TCS98" s="402"/>
      <c r="TCT98" s="402"/>
      <c r="TCU98" s="402"/>
      <c r="TCV98" s="402"/>
      <c r="TCW98" s="402"/>
      <c r="TCX98" s="402"/>
      <c r="TCY98" s="402"/>
      <c r="TCZ98" s="402"/>
      <c r="TDA98" s="402"/>
      <c r="TDB98" s="402"/>
      <c r="TDC98" s="402"/>
      <c r="TDD98" s="402"/>
      <c r="TDE98" s="402"/>
      <c r="TDF98" s="402"/>
      <c r="TDG98" s="402"/>
      <c r="TDH98" s="402"/>
      <c r="TDI98" s="402"/>
      <c r="TDJ98" s="402"/>
      <c r="TDK98" s="402"/>
      <c r="TDL98" s="402"/>
      <c r="TDM98" s="402"/>
      <c r="TDN98" s="402"/>
      <c r="TDO98" s="402"/>
      <c r="TDP98" s="402"/>
      <c r="TDQ98" s="402"/>
      <c r="TDR98" s="402"/>
      <c r="TDS98" s="402"/>
      <c r="TDT98" s="402"/>
      <c r="TDU98" s="402"/>
      <c r="TDV98" s="402"/>
      <c r="TDW98" s="402"/>
      <c r="TDX98" s="402"/>
      <c r="TDY98" s="402"/>
      <c r="TDZ98" s="402"/>
      <c r="TEA98" s="402"/>
      <c r="TEB98" s="402"/>
      <c r="TEC98" s="402"/>
      <c r="TED98" s="402"/>
      <c r="TEE98" s="402"/>
      <c r="TEF98" s="402"/>
      <c r="TEG98" s="402"/>
      <c r="TEH98" s="402"/>
      <c r="TEI98" s="402"/>
      <c r="TEJ98" s="402"/>
      <c r="TEK98" s="402"/>
      <c r="TEL98" s="402"/>
      <c r="TEM98" s="402"/>
      <c r="TEN98" s="402"/>
      <c r="TEO98" s="402"/>
      <c r="TEP98" s="402"/>
      <c r="TEQ98" s="402"/>
      <c r="TER98" s="402"/>
      <c r="TES98" s="402"/>
      <c r="TET98" s="402"/>
      <c r="TEU98" s="402"/>
      <c r="TEV98" s="402"/>
      <c r="TEW98" s="402"/>
      <c r="TEX98" s="402"/>
      <c r="TEY98" s="402"/>
      <c r="TEZ98" s="402"/>
      <c r="TFA98" s="402"/>
      <c r="TFB98" s="402"/>
      <c r="TFC98" s="402"/>
      <c r="TFD98" s="402"/>
      <c r="TFE98" s="402"/>
      <c r="TFF98" s="402"/>
      <c r="TFG98" s="402"/>
      <c r="TFH98" s="402"/>
      <c r="TFI98" s="402"/>
      <c r="TFJ98" s="402"/>
      <c r="TFK98" s="402"/>
      <c r="TFL98" s="402"/>
      <c r="TFM98" s="402"/>
      <c r="TFN98" s="402"/>
      <c r="TFO98" s="402"/>
      <c r="TFP98" s="402"/>
      <c r="TFQ98" s="402"/>
      <c r="TFR98" s="402"/>
      <c r="TFS98" s="402"/>
      <c r="TFT98" s="402"/>
      <c r="TFU98" s="402"/>
      <c r="TFV98" s="402"/>
      <c r="TFW98" s="402"/>
      <c r="TFX98" s="402"/>
      <c r="TFY98" s="402"/>
      <c r="TFZ98" s="402"/>
      <c r="TGA98" s="402"/>
      <c r="TGB98" s="402"/>
      <c r="TGC98" s="402"/>
      <c r="TGD98" s="402"/>
      <c r="TGE98" s="402"/>
      <c r="TGF98" s="402"/>
      <c r="TGG98" s="402"/>
      <c r="TGH98" s="402"/>
      <c r="TGI98" s="402"/>
      <c r="TGJ98" s="402"/>
      <c r="TGK98" s="402"/>
      <c r="TGL98" s="402"/>
      <c r="TGM98" s="402"/>
      <c r="TGN98" s="402"/>
      <c r="TGO98" s="402"/>
      <c r="TGP98" s="402"/>
      <c r="TGQ98" s="402"/>
      <c r="TGR98" s="402"/>
      <c r="TGS98" s="402"/>
      <c r="TGT98" s="402"/>
      <c r="TGU98" s="402"/>
      <c r="TGV98" s="402"/>
      <c r="TGW98" s="402"/>
      <c r="TGX98" s="402"/>
      <c r="TGY98" s="402"/>
      <c r="TGZ98" s="402"/>
      <c r="THA98" s="402"/>
      <c r="THB98" s="402"/>
      <c r="THC98" s="402"/>
      <c r="THD98" s="402"/>
      <c r="THE98" s="402"/>
      <c r="THF98" s="402"/>
      <c r="THG98" s="402"/>
      <c r="THH98" s="402"/>
      <c r="THI98" s="402"/>
      <c r="THJ98" s="402"/>
      <c r="THK98" s="402"/>
      <c r="THL98" s="402"/>
      <c r="THM98" s="402"/>
      <c r="THN98" s="402"/>
      <c r="THO98" s="402"/>
      <c r="THP98" s="402"/>
      <c r="THQ98" s="402"/>
      <c r="THR98" s="402"/>
      <c r="THS98" s="402"/>
      <c r="THT98" s="402"/>
      <c r="THU98" s="402"/>
      <c r="THV98" s="402"/>
      <c r="THW98" s="402"/>
      <c r="THX98" s="402"/>
      <c r="THY98" s="402"/>
      <c r="THZ98" s="402"/>
      <c r="TIA98" s="402"/>
      <c r="TIB98" s="402"/>
      <c r="TIC98" s="402"/>
      <c r="TID98" s="402"/>
      <c r="TIE98" s="402"/>
      <c r="TIF98" s="402"/>
      <c r="TIG98" s="402"/>
      <c r="TIH98" s="402"/>
      <c r="TII98" s="402"/>
      <c r="TIJ98" s="402"/>
      <c r="TIK98" s="402"/>
      <c r="TIL98" s="402"/>
      <c r="TIM98" s="402"/>
      <c r="TIN98" s="402"/>
      <c r="TIO98" s="402"/>
      <c r="TIP98" s="402"/>
      <c r="TIQ98" s="402"/>
      <c r="TIR98" s="402"/>
      <c r="TIS98" s="402"/>
      <c r="TIT98" s="402"/>
      <c r="TIU98" s="402"/>
      <c r="TIV98" s="402"/>
      <c r="TIW98" s="402"/>
      <c r="TIX98" s="402"/>
      <c r="TIY98" s="402"/>
      <c r="TIZ98" s="402"/>
      <c r="TJA98" s="402"/>
      <c r="TJB98" s="402"/>
      <c r="TJC98" s="402"/>
      <c r="TJD98" s="402"/>
      <c r="TJE98" s="402"/>
      <c r="TJF98" s="402"/>
      <c r="TJG98" s="402"/>
      <c r="TJH98" s="402"/>
      <c r="TJI98" s="402"/>
      <c r="TJJ98" s="402"/>
      <c r="TJK98" s="402"/>
      <c r="TJL98" s="402"/>
      <c r="TJM98" s="402"/>
      <c r="TJN98" s="402"/>
      <c r="TJO98" s="402"/>
      <c r="TJP98" s="402"/>
      <c r="TJQ98" s="402"/>
      <c r="TJR98" s="402"/>
      <c r="TJS98" s="402"/>
      <c r="TJT98" s="402"/>
      <c r="TJU98" s="402"/>
      <c r="TJV98" s="402"/>
      <c r="TJW98" s="402"/>
      <c r="TJX98" s="402"/>
      <c r="TJY98" s="402"/>
      <c r="TJZ98" s="402"/>
      <c r="TKA98" s="402"/>
      <c r="TKB98" s="402"/>
      <c r="TKC98" s="402"/>
      <c r="TKD98" s="402"/>
      <c r="TKE98" s="402"/>
      <c r="TKF98" s="402"/>
      <c r="TKG98" s="402"/>
      <c r="TKH98" s="402"/>
      <c r="TKI98" s="402"/>
      <c r="TKJ98" s="402"/>
      <c r="TKK98" s="402"/>
      <c r="TKL98" s="402"/>
      <c r="TKM98" s="402"/>
      <c r="TKN98" s="402"/>
      <c r="TKO98" s="402"/>
      <c r="TKP98" s="402"/>
      <c r="TKQ98" s="402"/>
      <c r="TKR98" s="402"/>
      <c r="TKS98" s="402"/>
      <c r="TKT98" s="402"/>
      <c r="TKU98" s="402"/>
      <c r="TKV98" s="402"/>
      <c r="TKW98" s="402"/>
      <c r="TKX98" s="402"/>
      <c r="TKY98" s="402"/>
      <c r="TKZ98" s="402"/>
      <c r="TLA98" s="402"/>
      <c r="TLB98" s="402"/>
      <c r="TLC98" s="402"/>
      <c r="TLD98" s="402"/>
      <c r="TLE98" s="402"/>
      <c r="TLF98" s="402"/>
      <c r="TLG98" s="402"/>
      <c r="TLH98" s="402"/>
      <c r="TLI98" s="402"/>
      <c r="TLJ98" s="402"/>
      <c r="TLK98" s="402"/>
      <c r="TLL98" s="402"/>
      <c r="TLM98" s="402"/>
      <c r="TLN98" s="402"/>
      <c r="TLO98" s="402"/>
      <c r="TLP98" s="402"/>
      <c r="TLQ98" s="402"/>
      <c r="TLR98" s="402"/>
      <c r="TLS98" s="402"/>
      <c r="TLT98" s="402"/>
      <c r="TLU98" s="402"/>
      <c r="TLV98" s="402"/>
      <c r="TLW98" s="402"/>
      <c r="TLX98" s="402"/>
      <c r="TLY98" s="402"/>
      <c r="TLZ98" s="402"/>
      <c r="TMA98" s="402"/>
      <c r="TMB98" s="402"/>
      <c r="TMC98" s="402"/>
      <c r="TMD98" s="402"/>
      <c r="TME98" s="402"/>
      <c r="TMF98" s="402"/>
      <c r="TMG98" s="402"/>
      <c r="TMH98" s="402"/>
      <c r="TMI98" s="402"/>
      <c r="TMJ98" s="402"/>
      <c r="TMK98" s="402"/>
      <c r="TML98" s="402"/>
      <c r="TMM98" s="402"/>
      <c r="TMN98" s="402"/>
      <c r="TMO98" s="402"/>
      <c r="TMP98" s="402"/>
      <c r="TMQ98" s="402"/>
      <c r="TMR98" s="402"/>
      <c r="TMS98" s="402"/>
      <c r="TMT98" s="402"/>
      <c r="TMU98" s="402"/>
      <c r="TMV98" s="402"/>
      <c r="TMW98" s="402"/>
      <c r="TMX98" s="402"/>
      <c r="TMY98" s="402"/>
      <c r="TMZ98" s="402"/>
      <c r="TNA98" s="402"/>
      <c r="TNB98" s="402"/>
      <c r="TNC98" s="402"/>
      <c r="TND98" s="402"/>
      <c r="TNE98" s="402"/>
      <c r="TNF98" s="402"/>
      <c r="TNG98" s="402"/>
      <c r="TNH98" s="402"/>
      <c r="TNI98" s="402"/>
      <c r="TNJ98" s="402"/>
      <c r="TNK98" s="402"/>
      <c r="TNL98" s="402"/>
      <c r="TNM98" s="402"/>
      <c r="TNN98" s="402"/>
      <c r="TNO98" s="402"/>
      <c r="TNP98" s="402"/>
      <c r="TNQ98" s="402"/>
      <c r="TNR98" s="402"/>
      <c r="TNS98" s="402"/>
      <c r="TNT98" s="402"/>
      <c r="TNU98" s="402"/>
      <c r="TNV98" s="402"/>
      <c r="TNW98" s="402"/>
      <c r="TNX98" s="402"/>
      <c r="TNY98" s="402"/>
      <c r="TNZ98" s="402"/>
      <c r="TOA98" s="402"/>
      <c r="TOB98" s="402"/>
      <c r="TOC98" s="402"/>
      <c r="TOD98" s="402"/>
      <c r="TOE98" s="402"/>
      <c r="TOF98" s="402"/>
      <c r="TOG98" s="402"/>
      <c r="TOH98" s="402"/>
      <c r="TOI98" s="402"/>
      <c r="TOJ98" s="402"/>
      <c r="TOK98" s="402"/>
      <c r="TOL98" s="402"/>
      <c r="TOM98" s="402"/>
      <c r="TON98" s="402"/>
      <c r="TOO98" s="402"/>
      <c r="TOP98" s="402"/>
      <c r="TOQ98" s="402"/>
      <c r="TOR98" s="402"/>
      <c r="TOS98" s="402"/>
      <c r="TOT98" s="402"/>
      <c r="TOU98" s="402"/>
      <c r="TOV98" s="402"/>
      <c r="TOW98" s="402"/>
      <c r="TOX98" s="402"/>
      <c r="TOY98" s="402"/>
      <c r="TOZ98" s="402"/>
      <c r="TPA98" s="402"/>
      <c r="TPB98" s="402"/>
      <c r="TPC98" s="402"/>
      <c r="TPD98" s="402"/>
      <c r="TPE98" s="402"/>
      <c r="TPF98" s="402"/>
      <c r="TPG98" s="402"/>
      <c r="TPH98" s="402"/>
      <c r="TPI98" s="402"/>
      <c r="TPJ98" s="402"/>
      <c r="TPK98" s="402"/>
      <c r="TPL98" s="402"/>
      <c r="TPM98" s="402"/>
      <c r="TPN98" s="402"/>
      <c r="TPO98" s="402"/>
      <c r="TPP98" s="402"/>
      <c r="TPQ98" s="402"/>
      <c r="TPR98" s="402"/>
      <c r="TPS98" s="402"/>
      <c r="TPT98" s="402"/>
      <c r="TPU98" s="402"/>
      <c r="TPV98" s="402"/>
      <c r="TPW98" s="402"/>
      <c r="TPX98" s="402"/>
      <c r="TPY98" s="402"/>
      <c r="TPZ98" s="402"/>
      <c r="TQA98" s="402"/>
      <c r="TQB98" s="402"/>
      <c r="TQC98" s="402"/>
      <c r="TQD98" s="402"/>
      <c r="TQE98" s="402"/>
      <c r="TQF98" s="402"/>
      <c r="TQG98" s="402"/>
      <c r="TQH98" s="402"/>
      <c r="TQI98" s="402"/>
      <c r="TQJ98" s="402"/>
      <c r="TQK98" s="402"/>
      <c r="TQL98" s="402"/>
      <c r="TQM98" s="402"/>
      <c r="TQN98" s="402"/>
      <c r="TQO98" s="402"/>
      <c r="TQP98" s="402"/>
      <c r="TQQ98" s="402"/>
      <c r="TQR98" s="402"/>
      <c r="TQS98" s="402"/>
      <c r="TQT98" s="402"/>
      <c r="TQU98" s="402"/>
      <c r="TQV98" s="402"/>
      <c r="TQW98" s="402"/>
      <c r="TQX98" s="402"/>
      <c r="TQY98" s="402"/>
      <c r="TQZ98" s="402"/>
      <c r="TRA98" s="402"/>
      <c r="TRB98" s="402"/>
      <c r="TRC98" s="402"/>
      <c r="TRD98" s="402"/>
      <c r="TRE98" s="402"/>
      <c r="TRF98" s="402"/>
      <c r="TRG98" s="402"/>
      <c r="TRH98" s="402"/>
      <c r="TRI98" s="402"/>
      <c r="TRJ98" s="402"/>
      <c r="TRK98" s="402"/>
      <c r="TRL98" s="402"/>
      <c r="TRM98" s="402"/>
      <c r="TRN98" s="402"/>
      <c r="TRO98" s="402"/>
      <c r="TRP98" s="402"/>
      <c r="TRQ98" s="402"/>
      <c r="TRR98" s="402"/>
      <c r="TRS98" s="402"/>
      <c r="TRT98" s="402"/>
      <c r="TRU98" s="402"/>
      <c r="TRV98" s="402"/>
      <c r="TRW98" s="402"/>
      <c r="TRX98" s="402"/>
      <c r="TRY98" s="402"/>
      <c r="TRZ98" s="402"/>
      <c r="TSA98" s="402"/>
      <c r="TSB98" s="402"/>
      <c r="TSC98" s="402"/>
      <c r="TSD98" s="402"/>
      <c r="TSE98" s="402"/>
      <c r="TSF98" s="402"/>
      <c r="TSG98" s="402"/>
      <c r="TSH98" s="402"/>
      <c r="TSI98" s="402"/>
      <c r="TSJ98" s="402"/>
      <c r="TSK98" s="402"/>
      <c r="TSL98" s="402"/>
      <c r="TSM98" s="402"/>
      <c r="TSN98" s="402"/>
      <c r="TSO98" s="402"/>
      <c r="TSP98" s="402"/>
      <c r="TSQ98" s="402"/>
      <c r="TSR98" s="402"/>
      <c r="TSS98" s="402"/>
      <c r="TST98" s="402"/>
      <c r="TSU98" s="402"/>
      <c r="TSV98" s="402"/>
      <c r="TSW98" s="402"/>
      <c r="TSX98" s="402"/>
      <c r="TSY98" s="402"/>
      <c r="TSZ98" s="402"/>
      <c r="TTA98" s="402"/>
      <c r="TTB98" s="402"/>
      <c r="TTC98" s="402"/>
      <c r="TTD98" s="402"/>
      <c r="TTE98" s="402"/>
      <c r="TTF98" s="402"/>
      <c r="TTG98" s="402"/>
      <c r="TTH98" s="402"/>
      <c r="TTI98" s="402"/>
      <c r="TTJ98" s="402"/>
      <c r="TTK98" s="402"/>
      <c r="TTL98" s="402"/>
      <c r="TTM98" s="402"/>
      <c r="TTN98" s="402"/>
      <c r="TTO98" s="402"/>
      <c r="TTP98" s="402"/>
      <c r="TTQ98" s="402"/>
      <c r="TTR98" s="402"/>
      <c r="TTS98" s="402"/>
      <c r="TTT98" s="402"/>
      <c r="TTU98" s="402"/>
      <c r="TTV98" s="402"/>
      <c r="TTW98" s="402"/>
      <c r="TTX98" s="402"/>
      <c r="TTY98" s="402"/>
      <c r="TTZ98" s="402"/>
      <c r="TUA98" s="402"/>
      <c r="TUB98" s="402"/>
      <c r="TUC98" s="402"/>
      <c r="TUD98" s="402"/>
      <c r="TUE98" s="402"/>
      <c r="TUF98" s="402"/>
      <c r="TUG98" s="402"/>
      <c r="TUH98" s="402"/>
      <c r="TUI98" s="402"/>
      <c r="TUJ98" s="402"/>
      <c r="TUK98" s="402"/>
      <c r="TUL98" s="402"/>
      <c r="TUM98" s="402"/>
      <c r="TUN98" s="402"/>
      <c r="TUO98" s="402"/>
      <c r="TUP98" s="402"/>
      <c r="TUQ98" s="402"/>
      <c r="TUR98" s="402"/>
      <c r="TUS98" s="402"/>
      <c r="TUT98" s="402"/>
      <c r="TUU98" s="402"/>
      <c r="TUV98" s="402"/>
      <c r="TUW98" s="402"/>
      <c r="TUX98" s="402"/>
      <c r="TUY98" s="402"/>
      <c r="TUZ98" s="402"/>
      <c r="TVA98" s="402"/>
      <c r="TVB98" s="402"/>
      <c r="TVC98" s="402"/>
      <c r="TVD98" s="402"/>
      <c r="TVE98" s="402"/>
      <c r="TVF98" s="402"/>
      <c r="TVG98" s="402"/>
      <c r="TVH98" s="402"/>
      <c r="TVI98" s="402"/>
      <c r="TVJ98" s="402"/>
      <c r="TVK98" s="402"/>
      <c r="TVL98" s="402"/>
      <c r="TVM98" s="402"/>
      <c r="TVN98" s="402"/>
      <c r="TVO98" s="402"/>
      <c r="TVP98" s="402"/>
      <c r="TVQ98" s="402"/>
      <c r="TVR98" s="402"/>
      <c r="TVS98" s="402"/>
      <c r="TVT98" s="402"/>
      <c r="TVU98" s="402"/>
      <c r="TVV98" s="402"/>
      <c r="TVW98" s="402"/>
      <c r="TVX98" s="402"/>
      <c r="TVY98" s="402"/>
      <c r="TVZ98" s="402"/>
      <c r="TWA98" s="402"/>
      <c r="TWB98" s="402"/>
      <c r="TWC98" s="402"/>
      <c r="TWD98" s="402"/>
      <c r="TWE98" s="402"/>
      <c r="TWF98" s="402"/>
      <c r="TWG98" s="402"/>
      <c r="TWH98" s="402"/>
      <c r="TWI98" s="402"/>
      <c r="TWJ98" s="402"/>
      <c r="TWK98" s="402"/>
      <c r="TWL98" s="402"/>
      <c r="TWM98" s="402"/>
      <c r="TWN98" s="402"/>
      <c r="TWO98" s="402"/>
      <c r="TWP98" s="402"/>
      <c r="TWQ98" s="402"/>
      <c r="TWR98" s="402"/>
      <c r="TWS98" s="402"/>
      <c r="TWT98" s="402"/>
      <c r="TWU98" s="402"/>
      <c r="TWV98" s="402"/>
      <c r="TWW98" s="402"/>
      <c r="TWX98" s="402"/>
      <c r="TWY98" s="402"/>
      <c r="TWZ98" s="402"/>
      <c r="TXA98" s="402"/>
      <c r="TXB98" s="402"/>
      <c r="TXC98" s="402"/>
      <c r="TXD98" s="402"/>
      <c r="TXE98" s="402"/>
      <c r="TXF98" s="402"/>
      <c r="TXG98" s="402"/>
      <c r="TXH98" s="402"/>
      <c r="TXI98" s="402"/>
      <c r="TXJ98" s="402"/>
      <c r="TXK98" s="402"/>
      <c r="TXL98" s="402"/>
      <c r="TXM98" s="402"/>
      <c r="TXN98" s="402"/>
      <c r="TXO98" s="402"/>
      <c r="TXP98" s="402"/>
      <c r="TXQ98" s="402"/>
      <c r="TXR98" s="402"/>
      <c r="TXS98" s="402"/>
      <c r="TXT98" s="402"/>
      <c r="TXU98" s="402"/>
      <c r="TXV98" s="402"/>
      <c r="TXW98" s="402"/>
      <c r="TXX98" s="402"/>
      <c r="TXY98" s="402"/>
      <c r="TXZ98" s="402"/>
      <c r="TYA98" s="402"/>
      <c r="TYB98" s="402"/>
      <c r="TYC98" s="402"/>
      <c r="TYD98" s="402"/>
      <c r="TYE98" s="402"/>
      <c r="TYF98" s="402"/>
      <c r="TYG98" s="402"/>
      <c r="TYH98" s="402"/>
      <c r="TYI98" s="402"/>
      <c r="TYJ98" s="402"/>
      <c r="TYK98" s="402"/>
      <c r="TYL98" s="402"/>
      <c r="TYM98" s="402"/>
      <c r="TYN98" s="402"/>
      <c r="TYO98" s="402"/>
      <c r="TYP98" s="402"/>
      <c r="TYQ98" s="402"/>
      <c r="TYR98" s="402"/>
      <c r="TYS98" s="402"/>
      <c r="TYT98" s="402"/>
      <c r="TYU98" s="402"/>
      <c r="TYV98" s="402"/>
      <c r="TYW98" s="402"/>
      <c r="TYX98" s="402"/>
      <c r="TYY98" s="402"/>
      <c r="TYZ98" s="402"/>
      <c r="TZA98" s="402"/>
      <c r="TZB98" s="402"/>
      <c r="TZC98" s="402"/>
      <c r="TZD98" s="402"/>
      <c r="TZE98" s="402"/>
      <c r="TZF98" s="402"/>
      <c r="TZG98" s="402"/>
      <c r="TZH98" s="402"/>
      <c r="TZI98" s="402"/>
      <c r="TZJ98" s="402"/>
      <c r="TZK98" s="402"/>
      <c r="TZL98" s="402"/>
      <c r="TZM98" s="402"/>
      <c r="TZN98" s="402"/>
      <c r="TZO98" s="402"/>
      <c r="TZP98" s="402"/>
      <c r="TZQ98" s="402"/>
      <c r="TZR98" s="402"/>
      <c r="TZS98" s="402"/>
      <c r="TZT98" s="402"/>
      <c r="TZU98" s="402"/>
      <c r="TZV98" s="402"/>
      <c r="TZW98" s="402"/>
      <c r="TZX98" s="402"/>
      <c r="TZY98" s="402"/>
      <c r="TZZ98" s="402"/>
      <c r="UAA98" s="402"/>
      <c r="UAB98" s="402"/>
      <c r="UAC98" s="402"/>
      <c r="UAD98" s="402"/>
      <c r="UAE98" s="402"/>
      <c r="UAF98" s="402"/>
      <c r="UAG98" s="402"/>
      <c r="UAH98" s="402"/>
      <c r="UAI98" s="402"/>
      <c r="UAJ98" s="402"/>
      <c r="UAK98" s="402"/>
      <c r="UAL98" s="402"/>
      <c r="UAM98" s="402"/>
      <c r="UAN98" s="402"/>
      <c r="UAO98" s="402"/>
      <c r="UAP98" s="402"/>
      <c r="UAQ98" s="402"/>
      <c r="UAR98" s="402"/>
      <c r="UAS98" s="402"/>
      <c r="UAT98" s="402"/>
      <c r="UAU98" s="402"/>
      <c r="UAV98" s="402"/>
      <c r="UAW98" s="402"/>
      <c r="UAX98" s="402"/>
      <c r="UAY98" s="402"/>
      <c r="UAZ98" s="402"/>
      <c r="UBA98" s="402"/>
      <c r="UBB98" s="402"/>
      <c r="UBC98" s="402"/>
      <c r="UBD98" s="402"/>
      <c r="UBE98" s="402"/>
      <c r="UBF98" s="402"/>
      <c r="UBG98" s="402"/>
      <c r="UBH98" s="402"/>
      <c r="UBI98" s="402"/>
      <c r="UBJ98" s="402"/>
      <c r="UBK98" s="402"/>
      <c r="UBL98" s="402"/>
      <c r="UBM98" s="402"/>
      <c r="UBN98" s="402"/>
      <c r="UBO98" s="402"/>
      <c r="UBP98" s="402"/>
      <c r="UBQ98" s="402"/>
      <c r="UBR98" s="402"/>
      <c r="UBS98" s="402"/>
      <c r="UBT98" s="402"/>
      <c r="UBU98" s="402"/>
      <c r="UBV98" s="402"/>
      <c r="UBW98" s="402"/>
      <c r="UBX98" s="402"/>
      <c r="UBY98" s="402"/>
      <c r="UBZ98" s="402"/>
      <c r="UCA98" s="402"/>
      <c r="UCB98" s="402"/>
      <c r="UCC98" s="402"/>
      <c r="UCD98" s="402"/>
      <c r="UCE98" s="402"/>
      <c r="UCF98" s="402"/>
      <c r="UCG98" s="402"/>
      <c r="UCH98" s="402"/>
      <c r="UCI98" s="402"/>
      <c r="UCJ98" s="402"/>
      <c r="UCK98" s="402"/>
      <c r="UCL98" s="402"/>
      <c r="UCM98" s="402"/>
      <c r="UCN98" s="402"/>
      <c r="UCO98" s="402"/>
      <c r="UCP98" s="402"/>
      <c r="UCQ98" s="402"/>
      <c r="UCR98" s="402"/>
      <c r="UCS98" s="402"/>
      <c r="UCT98" s="402"/>
      <c r="UCU98" s="402"/>
      <c r="UCV98" s="402"/>
      <c r="UCW98" s="402"/>
      <c r="UCX98" s="402"/>
      <c r="UCY98" s="402"/>
      <c r="UCZ98" s="402"/>
      <c r="UDA98" s="402"/>
      <c r="UDB98" s="402"/>
      <c r="UDC98" s="402"/>
      <c r="UDD98" s="402"/>
      <c r="UDE98" s="402"/>
      <c r="UDF98" s="402"/>
      <c r="UDG98" s="402"/>
      <c r="UDH98" s="402"/>
      <c r="UDI98" s="402"/>
      <c r="UDJ98" s="402"/>
      <c r="UDK98" s="402"/>
      <c r="UDL98" s="402"/>
      <c r="UDM98" s="402"/>
      <c r="UDN98" s="402"/>
      <c r="UDO98" s="402"/>
      <c r="UDP98" s="402"/>
      <c r="UDQ98" s="402"/>
      <c r="UDR98" s="402"/>
      <c r="UDS98" s="402"/>
      <c r="UDT98" s="402"/>
      <c r="UDU98" s="402"/>
      <c r="UDV98" s="402"/>
      <c r="UDW98" s="402"/>
      <c r="UDX98" s="402"/>
      <c r="UDY98" s="402"/>
      <c r="UDZ98" s="402"/>
      <c r="UEA98" s="402"/>
      <c r="UEB98" s="402"/>
      <c r="UEC98" s="402"/>
      <c r="UED98" s="402"/>
      <c r="UEE98" s="402"/>
      <c r="UEF98" s="402"/>
      <c r="UEG98" s="402"/>
      <c r="UEH98" s="402"/>
      <c r="UEI98" s="402"/>
      <c r="UEJ98" s="402"/>
      <c r="UEK98" s="402"/>
      <c r="UEL98" s="402"/>
      <c r="UEM98" s="402"/>
      <c r="UEN98" s="402"/>
      <c r="UEO98" s="402"/>
      <c r="UEP98" s="402"/>
      <c r="UEQ98" s="402"/>
      <c r="UER98" s="402"/>
      <c r="UES98" s="402"/>
      <c r="UET98" s="402"/>
      <c r="UEU98" s="402"/>
      <c r="UEV98" s="402"/>
      <c r="UEW98" s="402"/>
      <c r="UEX98" s="402"/>
      <c r="UEY98" s="402"/>
      <c r="UEZ98" s="402"/>
      <c r="UFA98" s="402"/>
      <c r="UFB98" s="402"/>
      <c r="UFC98" s="402"/>
      <c r="UFD98" s="402"/>
      <c r="UFE98" s="402"/>
      <c r="UFF98" s="402"/>
      <c r="UFG98" s="402"/>
      <c r="UFH98" s="402"/>
      <c r="UFI98" s="402"/>
      <c r="UFJ98" s="402"/>
      <c r="UFK98" s="402"/>
      <c r="UFL98" s="402"/>
      <c r="UFM98" s="402"/>
      <c r="UFN98" s="402"/>
      <c r="UFO98" s="402"/>
      <c r="UFP98" s="402"/>
      <c r="UFQ98" s="402"/>
      <c r="UFR98" s="402"/>
      <c r="UFS98" s="402"/>
      <c r="UFT98" s="402"/>
      <c r="UFU98" s="402"/>
      <c r="UFV98" s="402"/>
      <c r="UFW98" s="402"/>
      <c r="UFX98" s="402"/>
      <c r="UFY98" s="402"/>
      <c r="UFZ98" s="402"/>
      <c r="UGA98" s="402"/>
      <c r="UGB98" s="402"/>
      <c r="UGC98" s="402"/>
      <c r="UGD98" s="402"/>
      <c r="UGE98" s="402"/>
      <c r="UGF98" s="402"/>
      <c r="UGG98" s="402"/>
      <c r="UGH98" s="402"/>
      <c r="UGI98" s="402"/>
      <c r="UGJ98" s="402"/>
      <c r="UGK98" s="402"/>
      <c r="UGL98" s="402"/>
      <c r="UGM98" s="402"/>
      <c r="UGN98" s="402"/>
      <c r="UGO98" s="402"/>
      <c r="UGP98" s="402"/>
      <c r="UGQ98" s="402"/>
      <c r="UGR98" s="402"/>
      <c r="UGS98" s="402"/>
      <c r="UGT98" s="402"/>
      <c r="UGU98" s="402"/>
      <c r="UGV98" s="402"/>
      <c r="UGW98" s="402"/>
      <c r="UGX98" s="402"/>
      <c r="UGY98" s="402"/>
      <c r="UGZ98" s="402"/>
      <c r="UHA98" s="402"/>
      <c r="UHB98" s="402"/>
      <c r="UHC98" s="402"/>
      <c r="UHD98" s="402"/>
      <c r="UHE98" s="402"/>
      <c r="UHF98" s="402"/>
      <c r="UHG98" s="402"/>
      <c r="UHH98" s="402"/>
      <c r="UHI98" s="402"/>
      <c r="UHJ98" s="402"/>
      <c r="UHK98" s="402"/>
      <c r="UHL98" s="402"/>
      <c r="UHM98" s="402"/>
      <c r="UHN98" s="402"/>
      <c r="UHO98" s="402"/>
      <c r="UHP98" s="402"/>
      <c r="UHQ98" s="402"/>
      <c r="UHR98" s="402"/>
      <c r="UHS98" s="402"/>
      <c r="UHT98" s="402"/>
      <c r="UHU98" s="402"/>
      <c r="UHV98" s="402"/>
      <c r="UHW98" s="402"/>
      <c r="UHX98" s="402"/>
      <c r="UHY98" s="402"/>
      <c r="UHZ98" s="402"/>
      <c r="UIA98" s="402"/>
      <c r="UIB98" s="402"/>
      <c r="UIC98" s="402"/>
      <c r="UID98" s="402"/>
      <c r="UIE98" s="402"/>
      <c r="UIF98" s="402"/>
      <c r="UIG98" s="402"/>
      <c r="UIH98" s="402"/>
      <c r="UII98" s="402"/>
      <c r="UIJ98" s="402"/>
      <c r="UIK98" s="402"/>
      <c r="UIL98" s="402"/>
      <c r="UIM98" s="402"/>
      <c r="UIN98" s="402"/>
      <c r="UIO98" s="402"/>
      <c r="UIP98" s="402"/>
      <c r="UIQ98" s="402"/>
      <c r="UIR98" s="402"/>
      <c r="UIS98" s="402"/>
      <c r="UIT98" s="402"/>
      <c r="UIU98" s="402"/>
      <c r="UIV98" s="402"/>
      <c r="UIW98" s="402"/>
      <c r="UIX98" s="402"/>
      <c r="UIY98" s="402"/>
      <c r="UIZ98" s="402"/>
      <c r="UJA98" s="402"/>
      <c r="UJB98" s="402"/>
      <c r="UJC98" s="402"/>
      <c r="UJD98" s="402"/>
      <c r="UJE98" s="402"/>
      <c r="UJF98" s="402"/>
      <c r="UJG98" s="402"/>
      <c r="UJH98" s="402"/>
      <c r="UJI98" s="402"/>
      <c r="UJJ98" s="402"/>
      <c r="UJK98" s="402"/>
      <c r="UJL98" s="402"/>
      <c r="UJM98" s="402"/>
      <c r="UJN98" s="402"/>
      <c r="UJO98" s="402"/>
      <c r="UJP98" s="402"/>
      <c r="UJQ98" s="402"/>
      <c r="UJR98" s="402"/>
      <c r="UJS98" s="402"/>
      <c r="UJT98" s="402"/>
      <c r="UJU98" s="402"/>
      <c r="UJV98" s="402"/>
      <c r="UJW98" s="402"/>
      <c r="UJX98" s="402"/>
      <c r="UJY98" s="402"/>
      <c r="UJZ98" s="402"/>
      <c r="UKA98" s="402"/>
      <c r="UKB98" s="402"/>
      <c r="UKC98" s="402"/>
      <c r="UKD98" s="402"/>
      <c r="UKE98" s="402"/>
      <c r="UKF98" s="402"/>
      <c r="UKG98" s="402"/>
      <c r="UKH98" s="402"/>
      <c r="UKI98" s="402"/>
      <c r="UKJ98" s="402"/>
      <c r="UKK98" s="402"/>
      <c r="UKL98" s="402"/>
      <c r="UKM98" s="402"/>
      <c r="UKN98" s="402"/>
      <c r="UKO98" s="402"/>
      <c r="UKP98" s="402"/>
      <c r="UKQ98" s="402"/>
      <c r="UKR98" s="402"/>
      <c r="UKS98" s="402"/>
      <c r="UKT98" s="402"/>
      <c r="UKU98" s="402"/>
      <c r="UKV98" s="402"/>
      <c r="UKW98" s="402"/>
      <c r="UKX98" s="402"/>
      <c r="UKY98" s="402"/>
      <c r="UKZ98" s="402"/>
      <c r="ULA98" s="402"/>
      <c r="ULB98" s="402"/>
      <c r="ULC98" s="402"/>
      <c r="ULD98" s="402"/>
      <c r="ULE98" s="402"/>
      <c r="ULF98" s="402"/>
      <c r="ULG98" s="402"/>
      <c r="ULH98" s="402"/>
      <c r="ULI98" s="402"/>
      <c r="ULJ98" s="402"/>
      <c r="ULK98" s="402"/>
      <c r="ULL98" s="402"/>
      <c r="ULM98" s="402"/>
      <c r="ULN98" s="402"/>
      <c r="ULO98" s="402"/>
      <c r="ULP98" s="402"/>
      <c r="ULQ98" s="402"/>
      <c r="ULR98" s="402"/>
      <c r="ULS98" s="402"/>
      <c r="ULT98" s="402"/>
      <c r="ULU98" s="402"/>
      <c r="ULV98" s="402"/>
      <c r="ULW98" s="402"/>
      <c r="ULX98" s="402"/>
      <c r="ULY98" s="402"/>
      <c r="ULZ98" s="402"/>
      <c r="UMA98" s="402"/>
      <c r="UMB98" s="402"/>
      <c r="UMC98" s="402"/>
      <c r="UMD98" s="402"/>
      <c r="UME98" s="402"/>
      <c r="UMF98" s="402"/>
      <c r="UMG98" s="402"/>
      <c r="UMH98" s="402"/>
      <c r="UMI98" s="402"/>
      <c r="UMJ98" s="402"/>
      <c r="UMK98" s="402"/>
      <c r="UML98" s="402"/>
      <c r="UMM98" s="402"/>
      <c r="UMN98" s="402"/>
      <c r="UMO98" s="402"/>
      <c r="UMP98" s="402"/>
      <c r="UMQ98" s="402"/>
      <c r="UMR98" s="402"/>
      <c r="UMS98" s="402"/>
      <c r="UMT98" s="402"/>
      <c r="UMU98" s="402"/>
      <c r="UMV98" s="402"/>
      <c r="UMW98" s="402"/>
      <c r="UMX98" s="402"/>
      <c r="UMY98" s="402"/>
      <c r="UMZ98" s="402"/>
      <c r="UNA98" s="402"/>
      <c r="UNB98" s="402"/>
      <c r="UNC98" s="402"/>
      <c r="UND98" s="402"/>
      <c r="UNE98" s="402"/>
      <c r="UNF98" s="402"/>
      <c r="UNG98" s="402"/>
      <c r="UNH98" s="402"/>
      <c r="UNI98" s="402"/>
      <c r="UNJ98" s="402"/>
      <c r="UNK98" s="402"/>
      <c r="UNL98" s="402"/>
      <c r="UNM98" s="402"/>
      <c r="UNN98" s="402"/>
      <c r="UNO98" s="402"/>
      <c r="UNP98" s="402"/>
      <c r="UNQ98" s="402"/>
      <c r="UNR98" s="402"/>
      <c r="UNS98" s="402"/>
      <c r="UNT98" s="402"/>
      <c r="UNU98" s="402"/>
      <c r="UNV98" s="402"/>
      <c r="UNW98" s="402"/>
      <c r="UNX98" s="402"/>
      <c r="UNY98" s="402"/>
      <c r="UNZ98" s="402"/>
      <c r="UOA98" s="402"/>
      <c r="UOB98" s="402"/>
      <c r="UOC98" s="402"/>
      <c r="UOD98" s="402"/>
      <c r="UOE98" s="402"/>
      <c r="UOF98" s="402"/>
      <c r="UOG98" s="402"/>
      <c r="UOH98" s="402"/>
      <c r="UOI98" s="402"/>
      <c r="UOJ98" s="402"/>
      <c r="UOK98" s="402"/>
      <c r="UOL98" s="402"/>
      <c r="UOM98" s="402"/>
      <c r="UON98" s="402"/>
      <c r="UOO98" s="402"/>
      <c r="UOP98" s="402"/>
      <c r="UOQ98" s="402"/>
      <c r="UOR98" s="402"/>
      <c r="UOS98" s="402"/>
      <c r="UOT98" s="402"/>
      <c r="UOU98" s="402"/>
      <c r="UOV98" s="402"/>
      <c r="UOW98" s="402"/>
      <c r="UOX98" s="402"/>
      <c r="UOY98" s="402"/>
      <c r="UOZ98" s="402"/>
      <c r="UPA98" s="402"/>
      <c r="UPB98" s="402"/>
      <c r="UPC98" s="402"/>
      <c r="UPD98" s="402"/>
      <c r="UPE98" s="402"/>
      <c r="UPF98" s="402"/>
      <c r="UPG98" s="402"/>
      <c r="UPH98" s="402"/>
      <c r="UPI98" s="402"/>
      <c r="UPJ98" s="402"/>
      <c r="UPK98" s="402"/>
      <c r="UPL98" s="402"/>
      <c r="UPM98" s="402"/>
      <c r="UPN98" s="402"/>
      <c r="UPO98" s="402"/>
      <c r="UPP98" s="402"/>
      <c r="UPQ98" s="402"/>
      <c r="UPR98" s="402"/>
      <c r="UPS98" s="402"/>
      <c r="UPT98" s="402"/>
      <c r="UPU98" s="402"/>
      <c r="UPV98" s="402"/>
      <c r="UPW98" s="402"/>
      <c r="UPX98" s="402"/>
      <c r="UPY98" s="402"/>
      <c r="UPZ98" s="402"/>
      <c r="UQA98" s="402"/>
      <c r="UQB98" s="402"/>
      <c r="UQC98" s="402"/>
      <c r="UQD98" s="402"/>
      <c r="UQE98" s="402"/>
      <c r="UQF98" s="402"/>
      <c r="UQG98" s="402"/>
      <c r="UQH98" s="402"/>
      <c r="UQI98" s="402"/>
      <c r="UQJ98" s="402"/>
      <c r="UQK98" s="402"/>
      <c r="UQL98" s="402"/>
      <c r="UQM98" s="402"/>
      <c r="UQN98" s="402"/>
      <c r="UQO98" s="402"/>
      <c r="UQP98" s="402"/>
      <c r="UQQ98" s="402"/>
      <c r="UQR98" s="402"/>
      <c r="UQS98" s="402"/>
      <c r="UQT98" s="402"/>
      <c r="UQU98" s="402"/>
      <c r="UQV98" s="402"/>
      <c r="UQW98" s="402"/>
      <c r="UQX98" s="402"/>
      <c r="UQY98" s="402"/>
      <c r="UQZ98" s="402"/>
      <c r="URA98" s="402"/>
      <c r="URB98" s="402"/>
      <c r="URC98" s="402"/>
      <c r="URD98" s="402"/>
      <c r="URE98" s="402"/>
      <c r="URF98" s="402"/>
      <c r="URG98" s="402"/>
      <c r="URH98" s="402"/>
      <c r="URI98" s="402"/>
      <c r="URJ98" s="402"/>
      <c r="URK98" s="402"/>
      <c r="URL98" s="402"/>
      <c r="URM98" s="402"/>
      <c r="URN98" s="402"/>
      <c r="URO98" s="402"/>
      <c r="URP98" s="402"/>
      <c r="URQ98" s="402"/>
      <c r="URR98" s="402"/>
      <c r="URS98" s="402"/>
      <c r="URT98" s="402"/>
      <c r="URU98" s="402"/>
      <c r="URV98" s="402"/>
      <c r="URW98" s="402"/>
      <c r="URX98" s="402"/>
      <c r="URY98" s="402"/>
      <c r="URZ98" s="402"/>
      <c r="USA98" s="402"/>
      <c r="USB98" s="402"/>
      <c r="USC98" s="402"/>
      <c r="USD98" s="402"/>
      <c r="USE98" s="402"/>
      <c r="USF98" s="402"/>
      <c r="USG98" s="402"/>
      <c r="USH98" s="402"/>
      <c r="USI98" s="402"/>
      <c r="USJ98" s="402"/>
      <c r="USK98" s="402"/>
      <c r="USL98" s="402"/>
      <c r="USM98" s="402"/>
      <c r="USN98" s="402"/>
      <c r="USO98" s="402"/>
      <c r="USP98" s="402"/>
      <c r="USQ98" s="402"/>
      <c r="USR98" s="402"/>
      <c r="USS98" s="402"/>
      <c r="UST98" s="402"/>
      <c r="USU98" s="402"/>
      <c r="USV98" s="402"/>
      <c r="USW98" s="402"/>
      <c r="USX98" s="402"/>
      <c r="USY98" s="402"/>
      <c r="USZ98" s="402"/>
      <c r="UTA98" s="402"/>
      <c r="UTB98" s="402"/>
      <c r="UTC98" s="402"/>
      <c r="UTD98" s="402"/>
      <c r="UTE98" s="402"/>
      <c r="UTF98" s="402"/>
      <c r="UTG98" s="402"/>
      <c r="UTH98" s="402"/>
      <c r="UTI98" s="402"/>
      <c r="UTJ98" s="402"/>
      <c r="UTK98" s="402"/>
      <c r="UTL98" s="402"/>
      <c r="UTM98" s="402"/>
      <c r="UTN98" s="402"/>
      <c r="UTO98" s="402"/>
      <c r="UTP98" s="402"/>
      <c r="UTQ98" s="402"/>
      <c r="UTR98" s="402"/>
      <c r="UTS98" s="402"/>
      <c r="UTT98" s="402"/>
      <c r="UTU98" s="402"/>
      <c r="UTV98" s="402"/>
      <c r="UTW98" s="402"/>
      <c r="UTX98" s="402"/>
      <c r="UTY98" s="402"/>
      <c r="UTZ98" s="402"/>
      <c r="UUA98" s="402"/>
      <c r="UUB98" s="402"/>
      <c r="UUC98" s="402"/>
      <c r="UUD98" s="402"/>
      <c r="UUE98" s="402"/>
      <c r="UUF98" s="402"/>
      <c r="UUG98" s="402"/>
      <c r="UUH98" s="402"/>
      <c r="UUI98" s="402"/>
      <c r="UUJ98" s="402"/>
      <c r="UUK98" s="402"/>
      <c r="UUL98" s="402"/>
      <c r="UUM98" s="402"/>
      <c r="UUN98" s="402"/>
      <c r="UUO98" s="402"/>
      <c r="UUP98" s="402"/>
      <c r="UUQ98" s="402"/>
      <c r="UUR98" s="402"/>
      <c r="UUS98" s="402"/>
      <c r="UUT98" s="402"/>
      <c r="UUU98" s="402"/>
      <c r="UUV98" s="402"/>
      <c r="UUW98" s="402"/>
      <c r="UUX98" s="402"/>
      <c r="UUY98" s="402"/>
      <c r="UUZ98" s="402"/>
      <c r="UVA98" s="402"/>
      <c r="UVB98" s="402"/>
      <c r="UVC98" s="402"/>
      <c r="UVD98" s="402"/>
      <c r="UVE98" s="402"/>
      <c r="UVF98" s="402"/>
      <c r="UVG98" s="402"/>
      <c r="UVH98" s="402"/>
      <c r="UVI98" s="402"/>
      <c r="UVJ98" s="402"/>
      <c r="UVK98" s="402"/>
      <c r="UVL98" s="402"/>
      <c r="UVM98" s="402"/>
      <c r="UVN98" s="402"/>
      <c r="UVO98" s="402"/>
      <c r="UVP98" s="402"/>
      <c r="UVQ98" s="402"/>
      <c r="UVR98" s="402"/>
      <c r="UVS98" s="402"/>
      <c r="UVT98" s="402"/>
      <c r="UVU98" s="402"/>
      <c r="UVV98" s="402"/>
      <c r="UVW98" s="402"/>
      <c r="UVX98" s="402"/>
      <c r="UVY98" s="402"/>
      <c r="UVZ98" s="402"/>
      <c r="UWA98" s="402"/>
      <c r="UWB98" s="402"/>
      <c r="UWC98" s="402"/>
      <c r="UWD98" s="402"/>
      <c r="UWE98" s="402"/>
      <c r="UWF98" s="402"/>
      <c r="UWG98" s="402"/>
      <c r="UWH98" s="402"/>
      <c r="UWI98" s="402"/>
      <c r="UWJ98" s="402"/>
      <c r="UWK98" s="402"/>
      <c r="UWL98" s="402"/>
      <c r="UWM98" s="402"/>
      <c r="UWN98" s="402"/>
      <c r="UWO98" s="402"/>
      <c r="UWP98" s="402"/>
      <c r="UWQ98" s="402"/>
      <c r="UWR98" s="402"/>
      <c r="UWS98" s="402"/>
      <c r="UWT98" s="402"/>
      <c r="UWU98" s="402"/>
      <c r="UWV98" s="402"/>
      <c r="UWW98" s="402"/>
      <c r="UWX98" s="402"/>
      <c r="UWY98" s="402"/>
      <c r="UWZ98" s="402"/>
      <c r="UXA98" s="402"/>
      <c r="UXB98" s="402"/>
      <c r="UXC98" s="402"/>
      <c r="UXD98" s="402"/>
      <c r="UXE98" s="402"/>
      <c r="UXF98" s="402"/>
      <c r="UXG98" s="402"/>
      <c r="UXH98" s="402"/>
      <c r="UXI98" s="402"/>
      <c r="UXJ98" s="402"/>
      <c r="UXK98" s="402"/>
      <c r="UXL98" s="402"/>
      <c r="UXM98" s="402"/>
      <c r="UXN98" s="402"/>
      <c r="UXO98" s="402"/>
      <c r="UXP98" s="402"/>
      <c r="UXQ98" s="402"/>
      <c r="UXR98" s="402"/>
      <c r="UXS98" s="402"/>
      <c r="UXT98" s="402"/>
      <c r="UXU98" s="402"/>
      <c r="UXV98" s="402"/>
      <c r="UXW98" s="402"/>
      <c r="UXX98" s="402"/>
      <c r="UXY98" s="402"/>
      <c r="UXZ98" s="402"/>
      <c r="UYA98" s="402"/>
      <c r="UYB98" s="402"/>
      <c r="UYC98" s="402"/>
      <c r="UYD98" s="402"/>
      <c r="UYE98" s="402"/>
      <c r="UYF98" s="402"/>
      <c r="UYG98" s="402"/>
      <c r="UYH98" s="402"/>
      <c r="UYI98" s="402"/>
      <c r="UYJ98" s="402"/>
      <c r="UYK98" s="402"/>
      <c r="UYL98" s="402"/>
      <c r="UYM98" s="402"/>
      <c r="UYN98" s="402"/>
      <c r="UYO98" s="402"/>
      <c r="UYP98" s="402"/>
      <c r="UYQ98" s="402"/>
      <c r="UYR98" s="402"/>
      <c r="UYS98" s="402"/>
      <c r="UYT98" s="402"/>
      <c r="UYU98" s="402"/>
      <c r="UYV98" s="402"/>
      <c r="UYW98" s="402"/>
      <c r="UYX98" s="402"/>
      <c r="UYY98" s="402"/>
      <c r="UYZ98" s="402"/>
      <c r="UZA98" s="402"/>
      <c r="UZB98" s="402"/>
      <c r="UZC98" s="402"/>
      <c r="UZD98" s="402"/>
      <c r="UZE98" s="402"/>
      <c r="UZF98" s="402"/>
      <c r="UZG98" s="402"/>
      <c r="UZH98" s="402"/>
      <c r="UZI98" s="402"/>
      <c r="UZJ98" s="402"/>
      <c r="UZK98" s="402"/>
      <c r="UZL98" s="402"/>
      <c r="UZM98" s="402"/>
      <c r="UZN98" s="402"/>
      <c r="UZO98" s="402"/>
      <c r="UZP98" s="402"/>
      <c r="UZQ98" s="402"/>
      <c r="UZR98" s="402"/>
      <c r="UZS98" s="402"/>
      <c r="UZT98" s="402"/>
      <c r="UZU98" s="402"/>
      <c r="UZV98" s="402"/>
      <c r="UZW98" s="402"/>
      <c r="UZX98" s="402"/>
      <c r="UZY98" s="402"/>
      <c r="UZZ98" s="402"/>
      <c r="VAA98" s="402"/>
      <c r="VAB98" s="402"/>
      <c r="VAC98" s="402"/>
      <c r="VAD98" s="402"/>
      <c r="VAE98" s="402"/>
      <c r="VAF98" s="402"/>
      <c r="VAG98" s="402"/>
      <c r="VAH98" s="402"/>
      <c r="VAI98" s="402"/>
      <c r="VAJ98" s="402"/>
      <c r="VAK98" s="402"/>
      <c r="VAL98" s="402"/>
      <c r="VAM98" s="402"/>
      <c r="VAN98" s="402"/>
      <c r="VAO98" s="402"/>
      <c r="VAP98" s="402"/>
      <c r="VAQ98" s="402"/>
      <c r="VAR98" s="402"/>
      <c r="VAS98" s="402"/>
      <c r="VAT98" s="402"/>
      <c r="VAU98" s="402"/>
      <c r="VAV98" s="402"/>
      <c r="VAW98" s="402"/>
      <c r="VAX98" s="402"/>
      <c r="VAY98" s="402"/>
      <c r="VAZ98" s="402"/>
      <c r="VBA98" s="402"/>
      <c r="VBB98" s="402"/>
      <c r="VBC98" s="402"/>
      <c r="VBD98" s="402"/>
      <c r="VBE98" s="402"/>
      <c r="VBF98" s="402"/>
      <c r="VBG98" s="402"/>
      <c r="VBH98" s="402"/>
      <c r="VBI98" s="402"/>
      <c r="VBJ98" s="402"/>
      <c r="VBK98" s="402"/>
      <c r="VBL98" s="402"/>
      <c r="VBM98" s="402"/>
      <c r="VBN98" s="402"/>
      <c r="VBO98" s="402"/>
      <c r="VBP98" s="402"/>
      <c r="VBQ98" s="402"/>
      <c r="VBR98" s="402"/>
      <c r="VBS98" s="402"/>
      <c r="VBT98" s="402"/>
      <c r="VBU98" s="402"/>
      <c r="VBV98" s="402"/>
      <c r="VBW98" s="402"/>
      <c r="VBX98" s="402"/>
      <c r="VBY98" s="402"/>
      <c r="VBZ98" s="402"/>
      <c r="VCA98" s="402"/>
      <c r="VCB98" s="402"/>
      <c r="VCC98" s="402"/>
      <c r="VCD98" s="402"/>
      <c r="VCE98" s="402"/>
      <c r="VCF98" s="402"/>
      <c r="VCG98" s="402"/>
      <c r="VCH98" s="402"/>
      <c r="VCI98" s="402"/>
      <c r="VCJ98" s="402"/>
      <c r="VCK98" s="402"/>
      <c r="VCL98" s="402"/>
      <c r="VCM98" s="402"/>
      <c r="VCN98" s="402"/>
      <c r="VCO98" s="402"/>
      <c r="VCP98" s="402"/>
      <c r="VCQ98" s="402"/>
      <c r="VCR98" s="402"/>
      <c r="VCS98" s="402"/>
      <c r="VCT98" s="402"/>
      <c r="VCU98" s="402"/>
      <c r="VCV98" s="402"/>
      <c r="VCW98" s="402"/>
      <c r="VCX98" s="402"/>
      <c r="VCY98" s="402"/>
      <c r="VCZ98" s="402"/>
      <c r="VDA98" s="402"/>
      <c r="VDB98" s="402"/>
      <c r="VDC98" s="402"/>
      <c r="VDD98" s="402"/>
      <c r="VDE98" s="402"/>
      <c r="VDF98" s="402"/>
      <c r="VDG98" s="402"/>
      <c r="VDH98" s="402"/>
      <c r="VDI98" s="402"/>
      <c r="VDJ98" s="402"/>
      <c r="VDK98" s="402"/>
      <c r="VDL98" s="402"/>
      <c r="VDM98" s="402"/>
      <c r="VDN98" s="402"/>
      <c r="VDO98" s="402"/>
      <c r="VDP98" s="402"/>
      <c r="VDQ98" s="402"/>
      <c r="VDR98" s="402"/>
      <c r="VDS98" s="402"/>
      <c r="VDT98" s="402"/>
      <c r="VDU98" s="402"/>
      <c r="VDV98" s="402"/>
      <c r="VDW98" s="402"/>
      <c r="VDX98" s="402"/>
      <c r="VDY98" s="402"/>
      <c r="VDZ98" s="402"/>
      <c r="VEA98" s="402"/>
      <c r="VEB98" s="402"/>
      <c r="VEC98" s="402"/>
      <c r="VED98" s="402"/>
      <c r="VEE98" s="402"/>
      <c r="VEF98" s="402"/>
      <c r="VEG98" s="402"/>
      <c r="VEH98" s="402"/>
      <c r="VEI98" s="402"/>
      <c r="VEJ98" s="402"/>
      <c r="VEK98" s="402"/>
      <c r="VEL98" s="402"/>
      <c r="VEM98" s="402"/>
      <c r="VEN98" s="402"/>
      <c r="VEO98" s="402"/>
      <c r="VEP98" s="402"/>
      <c r="VEQ98" s="402"/>
      <c r="VER98" s="402"/>
      <c r="VES98" s="402"/>
      <c r="VET98" s="402"/>
      <c r="VEU98" s="402"/>
      <c r="VEV98" s="402"/>
      <c r="VEW98" s="402"/>
      <c r="VEX98" s="402"/>
      <c r="VEY98" s="402"/>
      <c r="VEZ98" s="402"/>
      <c r="VFA98" s="402"/>
      <c r="VFB98" s="402"/>
      <c r="VFC98" s="402"/>
      <c r="VFD98" s="402"/>
      <c r="VFE98" s="402"/>
      <c r="VFF98" s="402"/>
      <c r="VFG98" s="402"/>
      <c r="VFH98" s="402"/>
      <c r="VFI98" s="402"/>
      <c r="VFJ98" s="402"/>
      <c r="VFK98" s="402"/>
      <c r="VFL98" s="402"/>
      <c r="VFM98" s="402"/>
      <c r="VFN98" s="402"/>
      <c r="VFO98" s="402"/>
      <c r="VFP98" s="402"/>
      <c r="VFQ98" s="402"/>
      <c r="VFR98" s="402"/>
      <c r="VFS98" s="402"/>
      <c r="VFT98" s="402"/>
      <c r="VFU98" s="402"/>
      <c r="VFV98" s="402"/>
      <c r="VFW98" s="402"/>
      <c r="VFX98" s="402"/>
      <c r="VFY98" s="402"/>
      <c r="VFZ98" s="402"/>
      <c r="VGA98" s="402"/>
      <c r="VGB98" s="402"/>
      <c r="VGC98" s="402"/>
      <c r="VGD98" s="402"/>
      <c r="VGE98" s="402"/>
      <c r="VGF98" s="402"/>
      <c r="VGG98" s="402"/>
      <c r="VGH98" s="402"/>
      <c r="VGI98" s="402"/>
      <c r="VGJ98" s="402"/>
      <c r="VGK98" s="402"/>
      <c r="VGL98" s="402"/>
      <c r="VGM98" s="402"/>
      <c r="VGN98" s="402"/>
      <c r="VGO98" s="402"/>
      <c r="VGP98" s="402"/>
      <c r="VGQ98" s="402"/>
      <c r="VGR98" s="402"/>
      <c r="VGS98" s="402"/>
      <c r="VGT98" s="402"/>
      <c r="VGU98" s="402"/>
      <c r="VGV98" s="402"/>
      <c r="VGW98" s="402"/>
      <c r="VGX98" s="402"/>
      <c r="VGY98" s="402"/>
      <c r="VGZ98" s="402"/>
      <c r="VHA98" s="402"/>
      <c r="VHB98" s="402"/>
      <c r="VHC98" s="402"/>
      <c r="VHD98" s="402"/>
      <c r="VHE98" s="402"/>
      <c r="VHF98" s="402"/>
      <c r="VHG98" s="402"/>
      <c r="VHH98" s="402"/>
      <c r="VHI98" s="402"/>
      <c r="VHJ98" s="402"/>
      <c r="VHK98" s="402"/>
      <c r="VHL98" s="402"/>
      <c r="VHM98" s="402"/>
      <c r="VHN98" s="402"/>
      <c r="VHO98" s="402"/>
      <c r="VHP98" s="402"/>
      <c r="VHQ98" s="402"/>
      <c r="VHR98" s="402"/>
      <c r="VHS98" s="402"/>
      <c r="VHT98" s="402"/>
      <c r="VHU98" s="402"/>
      <c r="VHV98" s="402"/>
      <c r="VHW98" s="402"/>
      <c r="VHX98" s="402"/>
      <c r="VHY98" s="402"/>
      <c r="VHZ98" s="402"/>
      <c r="VIA98" s="402"/>
      <c r="VIB98" s="402"/>
      <c r="VIC98" s="402"/>
      <c r="VID98" s="402"/>
      <c r="VIE98" s="402"/>
      <c r="VIF98" s="402"/>
      <c r="VIG98" s="402"/>
      <c r="VIH98" s="402"/>
      <c r="VII98" s="402"/>
      <c r="VIJ98" s="402"/>
      <c r="VIK98" s="402"/>
      <c r="VIL98" s="402"/>
      <c r="VIM98" s="402"/>
      <c r="VIN98" s="402"/>
      <c r="VIO98" s="402"/>
      <c r="VIP98" s="402"/>
      <c r="VIQ98" s="402"/>
      <c r="VIR98" s="402"/>
      <c r="VIS98" s="402"/>
      <c r="VIT98" s="402"/>
      <c r="VIU98" s="402"/>
      <c r="VIV98" s="402"/>
      <c r="VIW98" s="402"/>
      <c r="VIX98" s="402"/>
      <c r="VIY98" s="402"/>
      <c r="VIZ98" s="402"/>
      <c r="VJA98" s="402"/>
      <c r="VJB98" s="402"/>
      <c r="VJC98" s="402"/>
      <c r="VJD98" s="402"/>
      <c r="VJE98" s="402"/>
      <c r="VJF98" s="402"/>
      <c r="VJG98" s="402"/>
      <c r="VJH98" s="402"/>
      <c r="VJI98" s="402"/>
      <c r="VJJ98" s="402"/>
      <c r="VJK98" s="402"/>
      <c r="VJL98" s="402"/>
      <c r="VJM98" s="402"/>
      <c r="VJN98" s="402"/>
      <c r="VJO98" s="402"/>
      <c r="VJP98" s="402"/>
      <c r="VJQ98" s="402"/>
      <c r="VJR98" s="402"/>
      <c r="VJS98" s="402"/>
      <c r="VJT98" s="402"/>
      <c r="VJU98" s="402"/>
      <c r="VJV98" s="402"/>
      <c r="VJW98" s="402"/>
      <c r="VJX98" s="402"/>
      <c r="VJY98" s="402"/>
      <c r="VJZ98" s="402"/>
      <c r="VKA98" s="402"/>
      <c r="VKB98" s="402"/>
      <c r="VKC98" s="402"/>
      <c r="VKD98" s="402"/>
      <c r="VKE98" s="402"/>
      <c r="VKF98" s="402"/>
      <c r="VKG98" s="402"/>
      <c r="VKH98" s="402"/>
      <c r="VKI98" s="402"/>
      <c r="VKJ98" s="402"/>
      <c r="VKK98" s="402"/>
      <c r="VKL98" s="402"/>
      <c r="VKM98" s="402"/>
      <c r="VKN98" s="402"/>
      <c r="VKO98" s="402"/>
      <c r="VKP98" s="402"/>
      <c r="VKQ98" s="402"/>
      <c r="VKR98" s="402"/>
      <c r="VKS98" s="402"/>
      <c r="VKT98" s="402"/>
      <c r="VKU98" s="402"/>
      <c r="VKV98" s="402"/>
      <c r="VKW98" s="402"/>
      <c r="VKX98" s="402"/>
      <c r="VKY98" s="402"/>
      <c r="VKZ98" s="402"/>
      <c r="VLA98" s="402"/>
      <c r="VLB98" s="402"/>
      <c r="VLC98" s="402"/>
      <c r="VLD98" s="402"/>
      <c r="VLE98" s="402"/>
      <c r="VLF98" s="402"/>
      <c r="VLG98" s="402"/>
      <c r="VLH98" s="402"/>
      <c r="VLI98" s="402"/>
      <c r="VLJ98" s="402"/>
      <c r="VLK98" s="402"/>
      <c r="VLL98" s="402"/>
      <c r="VLM98" s="402"/>
      <c r="VLN98" s="402"/>
      <c r="VLO98" s="402"/>
      <c r="VLP98" s="402"/>
      <c r="VLQ98" s="402"/>
      <c r="VLR98" s="402"/>
      <c r="VLS98" s="402"/>
      <c r="VLT98" s="402"/>
      <c r="VLU98" s="402"/>
      <c r="VLV98" s="402"/>
      <c r="VLW98" s="402"/>
      <c r="VLX98" s="402"/>
      <c r="VLY98" s="402"/>
      <c r="VLZ98" s="402"/>
      <c r="VMA98" s="402"/>
      <c r="VMB98" s="402"/>
      <c r="VMC98" s="402"/>
      <c r="VMD98" s="402"/>
      <c r="VME98" s="402"/>
      <c r="VMF98" s="402"/>
      <c r="VMG98" s="402"/>
      <c r="VMH98" s="402"/>
      <c r="VMI98" s="402"/>
      <c r="VMJ98" s="402"/>
      <c r="VMK98" s="402"/>
      <c r="VML98" s="402"/>
      <c r="VMM98" s="402"/>
      <c r="VMN98" s="402"/>
      <c r="VMO98" s="402"/>
      <c r="VMP98" s="402"/>
      <c r="VMQ98" s="402"/>
      <c r="VMR98" s="402"/>
      <c r="VMS98" s="402"/>
      <c r="VMT98" s="402"/>
      <c r="VMU98" s="402"/>
      <c r="VMV98" s="402"/>
      <c r="VMW98" s="402"/>
      <c r="VMX98" s="402"/>
      <c r="VMY98" s="402"/>
      <c r="VMZ98" s="402"/>
      <c r="VNA98" s="402"/>
      <c r="VNB98" s="402"/>
      <c r="VNC98" s="402"/>
      <c r="VND98" s="402"/>
      <c r="VNE98" s="402"/>
      <c r="VNF98" s="402"/>
      <c r="VNG98" s="402"/>
      <c r="VNH98" s="402"/>
      <c r="VNI98" s="402"/>
      <c r="VNJ98" s="402"/>
      <c r="VNK98" s="402"/>
      <c r="VNL98" s="402"/>
      <c r="VNM98" s="402"/>
      <c r="VNN98" s="402"/>
      <c r="VNO98" s="402"/>
      <c r="VNP98" s="402"/>
      <c r="VNQ98" s="402"/>
      <c r="VNR98" s="402"/>
      <c r="VNS98" s="402"/>
      <c r="VNT98" s="402"/>
      <c r="VNU98" s="402"/>
      <c r="VNV98" s="402"/>
      <c r="VNW98" s="402"/>
      <c r="VNX98" s="402"/>
      <c r="VNY98" s="402"/>
      <c r="VNZ98" s="402"/>
      <c r="VOA98" s="402"/>
      <c r="VOB98" s="402"/>
      <c r="VOC98" s="402"/>
      <c r="VOD98" s="402"/>
      <c r="VOE98" s="402"/>
      <c r="VOF98" s="402"/>
      <c r="VOG98" s="402"/>
      <c r="VOH98" s="402"/>
      <c r="VOI98" s="402"/>
      <c r="VOJ98" s="402"/>
      <c r="VOK98" s="402"/>
      <c r="VOL98" s="402"/>
      <c r="VOM98" s="402"/>
      <c r="VON98" s="402"/>
      <c r="VOO98" s="402"/>
      <c r="VOP98" s="402"/>
      <c r="VOQ98" s="402"/>
      <c r="VOR98" s="402"/>
      <c r="VOS98" s="402"/>
      <c r="VOT98" s="402"/>
      <c r="VOU98" s="402"/>
      <c r="VOV98" s="402"/>
      <c r="VOW98" s="402"/>
      <c r="VOX98" s="402"/>
      <c r="VOY98" s="402"/>
      <c r="VOZ98" s="402"/>
      <c r="VPA98" s="402"/>
      <c r="VPB98" s="402"/>
      <c r="VPC98" s="402"/>
      <c r="VPD98" s="402"/>
      <c r="VPE98" s="402"/>
      <c r="VPF98" s="402"/>
      <c r="VPG98" s="402"/>
      <c r="VPH98" s="402"/>
      <c r="VPI98" s="402"/>
      <c r="VPJ98" s="402"/>
      <c r="VPK98" s="402"/>
      <c r="VPL98" s="402"/>
      <c r="VPM98" s="402"/>
      <c r="VPN98" s="402"/>
      <c r="VPO98" s="402"/>
      <c r="VPP98" s="402"/>
      <c r="VPQ98" s="402"/>
      <c r="VPR98" s="402"/>
      <c r="VPS98" s="402"/>
      <c r="VPT98" s="402"/>
      <c r="VPU98" s="402"/>
      <c r="VPV98" s="402"/>
      <c r="VPW98" s="402"/>
      <c r="VPX98" s="402"/>
      <c r="VPY98" s="402"/>
      <c r="VPZ98" s="402"/>
      <c r="VQA98" s="402"/>
      <c r="VQB98" s="402"/>
      <c r="VQC98" s="402"/>
      <c r="VQD98" s="402"/>
      <c r="VQE98" s="402"/>
      <c r="VQF98" s="402"/>
      <c r="VQG98" s="402"/>
      <c r="VQH98" s="402"/>
      <c r="VQI98" s="402"/>
      <c r="VQJ98" s="402"/>
      <c r="VQK98" s="402"/>
      <c r="VQL98" s="402"/>
      <c r="VQM98" s="402"/>
      <c r="VQN98" s="402"/>
      <c r="VQO98" s="402"/>
      <c r="VQP98" s="402"/>
      <c r="VQQ98" s="402"/>
      <c r="VQR98" s="402"/>
      <c r="VQS98" s="402"/>
      <c r="VQT98" s="402"/>
      <c r="VQU98" s="402"/>
      <c r="VQV98" s="402"/>
      <c r="VQW98" s="402"/>
      <c r="VQX98" s="402"/>
      <c r="VQY98" s="402"/>
      <c r="VQZ98" s="402"/>
      <c r="VRA98" s="402"/>
      <c r="VRB98" s="402"/>
      <c r="VRC98" s="402"/>
      <c r="VRD98" s="402"/>
      <c r="VRE98" s="402"/>
      <c r="VRF98" s="402"/>
      <c r="VRG98" s="402"/>
      <c r="VRH98" s="402"/>
      <c r="VRI98" s="402"/>
      <c r="VRJ98" s="402"/>
      <c r="VRK98" s="402"/>
      <c r="VRL98" s="402"/>
      <c r="VRM98" s="402"/>
      <c r="VRN98" s="402"/>
      <c r="VRO98" s="402"/>
      <c r="VRP98" s="402"/>
      <c r="VRQ98" s="402"/>
      <c r="VRR98" s="402"/>
      <c r="VRS98" s="402"/>
      <c r="VRT98" s="402"/>
      <c r="VRU98" s="402"/>
      <c r="VRV98" s="402"/>
      <c r="VRW98" s="402"/>
      <c r="VRX98" s="402"/>
      <c r="VRY98" s="402"/>
      <c r="VRZ98" s="402"/>
      <c r="VSA98" s="402"/>
      <c r="VSB98" s="402"/>
      <c r="VSC98" s="402"/>
      <c r="VSD98" s="402"/>
      <c r="VSE98" s="402"/>
      <c r="VSF98" s="402"/>
      <c r="VSG98" s="402"/>
      <c r="VSH98" s="402"/>
      <c r="VSI98" s="402"/>
      <c r="VSJ98" s="402"/>
      <c r="VSK98" s="402"/>
      <c r="VSL98" s="402"/>
      <c r="VSM98" s="402"/>
      <c r="VSN98" s="402"/>
      <c r="VSO98" s="402"/>
      <c r="VSP98" s="402"/>
      <c r="VSQ98" s="402"/>
      <c r="VSR98" s="402"/>
      <c r="VSS98" s="402"/>
      <c r="VST98" s="402"/>
      <c r="VSU98" s="402"/>
      <c r="VSV98" s="402"/>
      <c r="VSW98" s="402"/>
      <c r="VSX98" s="402"/>
      <c r="VSY98" s="402"/>
      <c r="VSZ98" s="402"/>
      <c r="VTA98" s="402"/>
      <c r="VTB98" s="402"/>
      <c r="VTC98" s="402"/>
      <c r="VTD98" s="402"/>
      <c r="VTE98" s="402"/>
      <c r="VTF98" s="402"/>
      <c r="VTG98" s="402"/>
      <c r="VTH98" s="402"/>
      <c r="VTI98" s="402"/>
      <c r="VTJ98" s="402"/>
      <c r="VTK98" s="402"/>
      <c r="VTL98" s="402"/>
      <c r="VTM98" s="402"/>
      <c r="VTN98" s="402"/>
      <c r="VTO98" s="402"/>
      <c r="VTP98" s="402"/>
      <c r="VTQ98" s="402"/>
      <c r="VTR98" s="402"/>
      <c r="VTS98" s="402"/>
      <c r="VTT98" s="402"/>
      <c r="VTU98" s="402"/>
      <c r="VTV98" s="402"/>
      <c r="VTW98" s="402"/>
      <c r="VTX98" s="402"/>
      <c r="VTY98" s="402"/>
      <c r="VTZ98" s="402"/>
      <c r="VUA98" s="402"/>
      <c r="VUB98" s="402"/>
      <c r="VUC98" s="402"/>
      <c r="VUD98" s="402"/>
      <c r="VUE98" s="402"/>
      <c r="VUF98" s="402"/>
      <c r="VUG98" s="402"/>
      <c r="VUH98" s="402"/>
      <c r="VUI98" s="402"/>
      <c r="VUJ98" s="402"/>
      <c r="VUK98" s="402"/>
      <c r="VUL98" s="402"/>
      <c r="VUM98" s="402"/>
      <c r="VUN98" s="402"/>
      <c r="VUO98" s="402"/>
      <c r="VUP98" s="402"/>
      <c r="VUQ98" s="402"/>
      <c r="VUR98" s="402"/>
      <c r="VUS98" s="402"/>
      <c r="VUT98" s="402"/>
      <c r="VUU98" s="402"/>
      <c r="VUV98" s="402"/>
      <c r="VUW98" s="402"/>
      <c r="VUX98" s="402"/>
      <c r="VUY98" s="402"/>
      <c r="VUZ98" s="402"/>
      <c r="VVA98" s="402"/>
      <c r="VVB98" s="402"/>
      <c r="VVC98" s="402"/>
      <c r="VVD98" s="402"/>
      <c r="VVE98" s="402"/>
      <c r="VVF98" s="402"/>
      <c r="VVG98" s="402"/>
      <c r="VVH98" s="402"/>
      <c r="VVI98" s="402"/>
      <c r="VVJ98" s="402"/>
      <c r="VVK98" s="402"/>
      <c r="VVL98" s="402"/>
      <c r="VVM98" s="402"/>
      <c r="VVN98" s="402"/>
      <c r="VVO98" s="402"/>
      <c r="VVP98" s="402"/>
      <c r="VVQ98" s="402"/>
      <c r="VVR98" s="402"/>
      <c r="VVS98" s="402"/>
      <c r="VVT98" s="402"/>
      <c r="VVU98" s="402"/>
      <c r="VVV98" s="402"/>
      <c r="VVW98" s="402"/>
      <c r="VVX98" s="402"/>
      <c r="VVY98" s="402"/>
      <c r="VVZ98" s="402"/>
      <c r="VWA98" s="402"/>
      <c r="VWB98" s="402"/>
      <c r="VWC98" s="402"/>
      <c r="VWD98" s="402"/>
      <c r="VWE98" s="402"/>
      <c r="VWF98" s="402"/>
      <c r="VWG98" s="402"/>
      <c r="VWH98" s="402"/>
      <c r="VWI98" s="402"/>
      <c r="VWJ98" s="402"/>
      <c r="VWK98" s="402"/>
      <c r="VWL98" s="402"/>
      <c r="VWM98" s="402"/>
      <c r="VWN98" s="402"/>
      <c r="VWO98" s="402"/>
      <c r="VWP98" s="402"/>
      <c r="VWQ98" s="402"/>
      <c r="VWR98" s="402"/>
      <c r="VWS98" s="402"/>
      <c r="VWT98" s="402"/>
      <c r="VWU98" s="402"/>
      <c r="VWV98" s="402"/>
      <c r="VWW98" s="402"/>
      <c r="VWX98" s="402"/>
      <c r="VWY98" s="402"/>
      <c r="VWZ98" s="402"/>
      <c r="VXA98" s="402"/>
      <c r="VXB98" s="402"/>
      <c r="VXC98" s="402"/>
      <c r="VXD98" s="402"/>
      <c r="VXE98" s="402"/>
      <c r="VXF98" s="402"/>
      <c r="VXG98" s="402"/>
      <c r="VXH98" s="402"/>
      <c r="VXI98" s="402"/>
      <c r="VXJ98" s="402"/>
      <c r="VXK98" s="402"/>
      <c r="VXL98" s="402"/>
      <c r="VXM98" s="402"/>
      <c r="VXN98" s="402"/>
      <c r="VXO98" s="402"/>
      <c r="VXP98" s="402"/>
      <c r="VXQ98" s="402"/>
      <c r="VXR98" s="402"/>
      <c r="VXS98" s="402"/>
      <c r="VXT98" s="402"/>
      <c r="VXU98" s="402"/>
      <c r="VXV98" s="402"/>
      <c r="VXW98" s="402"/>
      <c r="VXX98" s="402"/>
      <c r="VXY98" s="402"/>
      <c r="VXZ98" s="402"/>
      <c r="VYA98" s="402"/>
      <c r="VYB98" s="402"/>
      <c r="VYC98" s="402"/>
      <c r="VYD98" s="402"/>
      <c r="VYE98" s="402"/>
      <c r="VYF98" s="402"/>
      <c r="VYG98" s="402"/>
      <c r="VYH98" s="402"/>
      <c r="VYI98" s="402"/>
      <c r="VYJ98" s="402"/>
      <c r="VYK98" s="402"/>
      <c r="VYL98" s="402"/>
      <c r="VYM98" s="402"/>
      <c r="VYN98" s="402"/>
      <c r="VYO98" s="402"/>
      <c r="VYP98" s="402"/>
      <c r="VYQ98" s="402"/>
      <c r="VYR98" s="402"/>
      <c r="VYS98" s="402"/>
      <c r="VYT98" s="402"/>
      <c r="VYU98" s="402"/>
      <c r="VYV98" s="402"/>
      <c r="VYW98" s="402"/>
      <c r="VYX98" s="402"/>
      <c r="VYY98" s="402"/>
      <c r="VYZ98" s="402"/>
      <c r="VZA98" s="402"/>
      <c r="VZB98" s="402"/>
      <c r="VZC98" s="402"/>
      <c r="VZD98" s="402"/>
      <c r="VZE98" s="402"/>
      <c r="VZF98" s="402"/>
      <c r="VZG98" s="402"/>
      <c r="VZH98" s="402"/>
      <c r="VZI98" s="402"/>
      <c r="VZJ98" s="402"/>
      <c r="VZK98" s="402"/>
      <c r="VZL98" s="402"/>
      <c r="VZM98" s="402"/>
      <c r="VZN98" s="402"/>
      <c r="VZO98" s="402"/>
      <c r="VZP98" s="402"/>
      <c r="VZQ98" s="402"/>
      <c r="VZR98" s="402"/>
      <c r="VZS98" s="402"/>
      <c r="VZT98" s="402"/>
      <c r="VZU98" s="402"/>
      <c r="VZV98" s="402"/>
      <c r="VZW98" s="402"/>
      <c r="VZX98" s="402"/>
      <c r="VZY98" s="402"/>
      <c r="VZZ98" s="402"/>
      <c r="WAA98" s="402"/>
      <c r="WAB98" s="402"/>
      <c r="WAC98" s="402"/>
      <c r="WAD98" s="402"/>
      <c r="WAE98" s="402"/>
      <c r="WAF98" s="402"/>
      <c r="WAG98" s="402"/>
      <c r="WAH98" s="402"/>
      <c r="WAI98" s="402"/>
      <c r="WAJ98" s="402"/>
      <c r="WAK98" s="402"/>
      <c r="WAL98" s="402"/>
      <c r="WAM98" s="402"/>
      <c r="WAN98" s="402"/>
      <c r="WAO98" s="402"/>
      <c r="WAP98" s="402"/>
      <c r="WAQ98" s="402"/>
      <c r="WAR98" s="402"/>
      <c r="WAS98" s="402"/>
      <c r="WAT98" s="402"/>
      <c r="WAU98" s="402"/>
      <c r="WAV98" s="402"/>
      <c r="WAW98" s="402"/>
      <c r="WAX98" s="402"/>
      <c r="WAY98" s="402"/>
      <c r="WAZ98" s="402"/>
      <c r="WBA98" s="402"/>
      <c r="WBB98" s="402"/>
      <c r="WBC98" s="402"/>
      <c r="WBD98" s="402"/>
      <c r="WBE98" s="402"/>
      <c r="WBF98" s="402"/>
      <c r="WBG98" s="402"/>
      <c r="WBH98" s="402"/>
      <c r="WBI98" s="402"/>
      <c r="WBJ98" s="402"/>
      <c r="WBK98" s="402"/>
      <c r="WBL98" s="402"/>
      <c r="WBM98" s="402"/>
      <c r="WBN98" s="402"/>
      <c r="WBO98" s="402"/>
      <c r="WBP98" s="402"/>
      <c r="WBQ98" s="402"/>
      <c r="WBR98" s="402"/>
      <c r="WBS98" s="402"/>
      <c r="WBT98" s="402"/>
      <c r="WBU98" s="402"/>
      <c r="WBV98" s="402"/>
      <c r="WBW98" s="402"/>
      <c r="WBX98" s="402"/>
      <c r="WBY98" s="402"/>
      <c r="WBZ98" s="402"/>
      <c r="WCA98" s="402"/>
      <c r="WCB98" s="402"/>
      <c r="WCC98" s="402"/>
      <c r="WCD98" s="402"/>
      <c r="WCE98" s="402"/>
      <c r="WCF98" s="402"/>
      <c r="WCG98" s="402"/>
      <c r="WCH98" s="402"/>
      <c r="WCI98" s="402"/>
      <c r="WCJ98" s="402"/>
      <c r="WCK98" s="402"/>
      <c r="WCL98" s="402"/>
      <c r="WCM98" s="402"/>
      <c r="WCN98" s="402"/>
      <c r="WCO98" s="402"/>
      <c r="WCP98" s="402"/>
      <c r="WCQ98" s="402"/>
      <c r="WCR98" s="402"/>
      <c r="WCS98" s="402"/>
      <c r="WCT98" s="402"/>
      <c r="WCU98" s="402"/>
      <c r="WCV98" s="402"/>
      <c r="WCW98" s="402"/>
      <c r="WCX98" s="402"/>
      <c r="WCY98" s="402"/>
      <c r="WCZ98" s="402"/>
      <c r="WDA98" s="402"/>
      <c r="WDB98" s="402"/>
      <c r="WDC98" s="402"/>
      <c r="WDD98" s="402"/>
      <c r="WDE98" s="402"/>
      <c r="WDF98" s="402"/>
      <c r="WDG98" s="402"/>
      <c r="WDH98" s="402"/>
      <c r="WDI98" s="402"/>
      <c r="WDJ98" s="402"/>
      <c r="WDK98" s="402"/>
      <c r="WDL98" s="402"/>
      <c r="WDM98" s="402"/>
      <c r="WDN98" s="402"/>
      <c r="WDO98" s="402"/>
      <c r="WDP98" s="402"/>
      <c r="WDQ98" s="402"/>
      <c r="WDR98" s="402"/>
      <c r="WDS98" s="402"/>
      <c r="WDT98" s="402"/>
      <c r="WDU98" s="402"/>
      <c r="WDV98" s="402"/>
      <c r="WDW98" s="402"/>
      <c r="WDX98" s="402"/>
      <c r="WDY98" s="402"/>
      <c r="WDZ98" s="402"/>
      <c r="WEA98" s="402"/>
      <c r="WEB98" s="402"/>
      <c r="WEC98" s="402"/>
      <c r="WED98" s="402"/>
      <c r="WEE98" s="402"/>
      <c r="WEF98" s="402"/>
      <c r="WEG98" s="402"/>
      <c r="WEH98" s="402"/>
      <c r="WEI98" s="402"/>
      <c r="WEJ98" s="402"/>
      <c r="WEK98" s="402"/>
      <c r="WEL98" s="402"/>
      <c r="WEM98" s="402"/>
      <c r="WEN98" s="402"/>
      <c r="WEO98" s="402"/>
      <c r="WEP98" s="402"/>
      <c r="WEQ98" s="402"/>
      <c r="WER98" s="402"/>
      <c r="WES98" s="402"/>
      <c r="WET98" s="402"/>
      <c r="WEU98" s="402"/>
      <c r="WEV98" s="402"/>
      <c r="WEW98" s="402"/>
      <c r="WEX98" s="402"/>
      <c r="WEY98" s="402"/>
      <c r="WEZ98" s="402"/>
      <c r="WFA98" s="402"/>
      <c r="WFB98" s="402"/>
      <c r="WFC98" s="402"/>
      <c r="WFD98" s="402"/>
      <c r="WFE98" s="402"/>
      <c r="WFF98" s="402"/>
      <c r="WFG98" s="402"/>
      <c r="WFH98" s="402"/>
      <c r="WFI98" s="402"/>
      <c r="WFJ98" s="402"/>
      <c r="WFK98" s="402"/>
      <c r="WFL98" s="402"/>
      <c r="WFM98" s="402"/>
      <c r="WFN98" s="402"/>
      <c r="WFO98" s="402"/>
      <c r="WFP98" s="402"/>
      <c r="WFQ98" s="402"/>
      <c r="WFR98" s="402"/>
      <c r="WFS98" s="402"/>
      <c r="WFT98" s="402"/>
      <c r="WFU98" s="402"/>
      <c r="WFV98" s="402"/>
      <c r="WFW98" s="402"/>
      <c r="WFX98" s="402"/>
      <c r="WFY98" s="402"/>
      <c r="WFZ98" s="402"/>
      <c r="WGA98" s="402"/>
      <c r="WGB98" s="402"/>
      <c r="WGC98" s="402"/>
      <c r="WGD98" s="402"/>
      <c r="WGE98" s="402"/>
      <c r="WGF98" s="402"/>
      <c r="WGG98" s="402"/>
      <c r="WGH98" s="402"/>
      <c r="WGI98" s="402"/>
      <c r="WGJ98" s="402"/>
      <c r="WGK98" s="402"/>
      <c r="WGL98" s="402"/>
      <c r="WGM98" s="402"/>
      <c r="WGN98" s="402"/>
      <c r="WGO98" s="402"/>
      <c r="WGP98" s="402"/>
      <c r="WGQ98" s="402"/>
      <c r="WGR98" s="402"/>
      <c r="WGS98" s="402"/>
      <c r="WGT98" s="402"/>
      <c r="WGU98" s="402"/>
      <c r="WGV98" s="402"/>
      <c r="WGW98" s="402"/>
      <c r="WGX98" s="402"/>
      <c r="WGY98" s="402"/>
      <c r="WGZ98" s="402"/>
      <c r="WHA98" s="402"/>
      <c r="WHB98" s="402"/>
      <c r="WHC98" s="402"/>
      <c r="WHD98" s="402"/>
      <c r="WHE98" s="402"/>
      <c r="WHF98" s="402"/>
      <c r="WHG98" s="402"/>
      <c r="WHH98" s="402"/>
      <c r="WHI98" s="402"/>
      <c r="WHJ98" s="402"/>
      <c r="WHK98" s="402"/>
      <c r="WHL98" s="402"/>
      <c r="WHM98" s="402"/>
      <c r="WHN98" s="402"/>
      <c r="WHO98" s="402"/>
      <c r="WHP98" s="402"/>
      <c r="WHQ98" s="402"/>
      <c r="WHR98" s="402"/>
      <c r="WHS98" s="402"/>
      <c r="WHT98" s="402"/>
      <c r="WHU98" s="402"/>
      <c r="WHV98" s="402"/>
      <c r="WHW98" s="402"/>
      <c r="WHX98" s="402"/>
      <c r="WHY98" s="402"/>
      <c r="WHZ98" s="402"/>
      <c r="WIA98" s="402"/>
      <c r="WIB98" s="402"/>
      <c r="WIC98" s="402"/>
      <c r="WID98" s="402"/>
      <c r="WIE98" s="402"/>
      <c r="WIF98" s="402"/>
      <c r="WIG98" s="402"/>
      <c r="WIH98" s="402"/>
      <c r="WII98" s="402"/>
      <c r="WIJ98" s="402"/>
      <c r="WIK98" s="402"/>
      <c r="WIL98" s="402"/>
      <c r="WIM98" s="402"/>
      <c r="WIN98" s="402"/>
      <c r="WIO98" s="402"/>
      <c r="WIP98" s="402"/>
      <c r="WIQ98" s="402"/>
      <c r="WIR98" s="402"/>
      <c r="WIS98" s="402"/>
      <c r="WIT98" s="402"/>
      <c r="WIU98" s="402"/>
      <c r="WIV98" s="402"/>
      <c r="WIW98" s="402"/>
      <c r="WIX98" s="402"/>
      <c r="WIY98" s="402"/>
      <c r="WIZ98" s="402"/>
      <c r="WJA98" s="402"/>
      <c r="WJB98" s="402"/>
      <c r="WJC98" s="402"/>
      <c r="WJD98" s="402"/>
      <c r="WJE98" s="402"/>
      <c r="WJF98" s="402"/>
      <c r="WJG98" s="402"/>
      <c r="WJH98" s="402"/>
      <c r="WJI98" s="402"/>
      <c r="WJJ98" s="402"/>
      <c r="WJK98" s="402"/>
      <c r="WJL98" s="402"/>
      <c r="WJM98" s="402"/>
      <c r="WJN98" s="402"/>
      <c r="WJO98" s="402"/>
      <c r="WJP98" s="402"/>
      <c r="WJQ98" s="402"/>
      <c r="WJR98" s="402"/>
      <c r="WJS98" s="402"/>
      <c r="WJT98" s="402"/>
      <c r="WJU98" s="402"/>
      <c r="WJV98" s="402"/>
      <c r="WJW98" s="402"/>
      <c r="WJX98" s="402"/>
      <c r="WJY98" s="402"/>
      <c r="WJZ98" s="402"/>
      <c r="WKA98" s="402"/>
      <c r="WKB98" s="402"/>
      <c r="WKC98" s="402"/>
      <c r="WKD98" s="402"/>
      <c r="WKE98" s="402"/>
      <c r="WKF98" s="402"/>
      <c r="WKG98" s="402"/>
      <c r="WKH98" s="402"/>
      <c r="WKI98" s="402"/>
      <c r="WKJ98" s="402"/>
      <c r="WKK98" s="402"/>
      <c r="WKL98" s="402"/>
      <c r="WKM98" s="402"/>
      <c r="WKN98" s="402"/>
      <c r="WKO98" s="402"/>
      <c r="WKP98" s="402"/>
      <c r="WKQ98" s="402"/>
      <c r="WKR98" s="402"/>
      <c r="WKS98" s="402"/>
      <c r="WKT98" s="402"/>
      <c r="WKU98" s="402"/>
      <c r="WKV98" s="402"/>
      <c r="WKW98" s="402"/>
      <c r="WKX98" s="402"/>
      <c r="WKY98" s="402"/>
      <c r="WKZ98" s="402"/>
      <c r="WLA98" s="402"/>
      <c r="WLB98" s="402"/>
      <c r="WLC98" s="402"/>
      <c r="WLD98" s="402"/>
      <c r="WLE98" s="402"/>
      <c r="WLF98" s="402"/>
      <c r="WLG98" s="402"/>
      <c r="WLH98" s="402"/>
      <c r="WLI98" s="402"/>
      <c r="WLJ98" s="402"/>
      <c r="WLK98" s="402"/>
      <c r="WLL98" s="402"/>
      <c r="WLM98" s="402"/>
      <c r="WLN98" s="402"/>
      <c r="WLO98" s="402"/>
      <c r="WLP98" s="402"/>
      <c r="WLQ98" s="402"/>
      <c r="WLR98" s="402"/>
      <c r="WLS98" s="402"/>
      <c r="WLT98" s="402"/>
      <c r="WLU98" s="402"/>
      <c r="WLV98" s="402"/>
      <c r="WLW98" s="402"/>
      <c r="WLX98" s="402"/>
      <c r="WLY98" s="402"/>
      <c r="WLZ98" s="402"/>
      <c r="WMA98" s="402"/>
      <c r="WMB98" s="402"/>
      <c r="WMC98" s="402"/>
      <c r="WMD98" s="402"/>
      <c r="WME98" s="402"/>
      <c r="WMF98" s="402"/>
      <c r="WMG98" s="402"/>
      <c r="WMH98" s="402"/>
      <c r="WMI98" s="402"/>
      <c r="WMJ98" s="402"/>
      <c r="WMK98" s="402"/>
      <c r="WML98" s="402"/>
      <c r="WMM98" s="402"/>
      <c r="WMN98" s="402"/>
      <c r="WMO98" s="402"/>
      <c r="WMP98" s="402"/>
      <c r="WMQ98" s="402"/>
      <c r="WMR98" s="402"/>
      <c r="WMS98" s="402"/>
      <c r="WMT98" s="402"/>
      <c r="WMU98" s="402"/>
      <c r="WMV98" s="402"/>
      <c r="WMW98" s="402"/>
      <c r="WMX98" s="402"/>
      <c r="WMY98" s="402"/>
      <c r="WMZ98" s="402"/>
      <c r="WNA98" s="402"/>
      <c r="WNB98" s="402"/>
      <c r="WNC98" s="402"/>
      <c r="WND98" s="402"/>
      <c r="WNE98" s="402"/>
      <c r="WNF98" s="402"/>
      <c r="WNG98" s="402"/>
      <c r="WNH98" s="402"/>
      <c r="WNI98" s="402"/>
      <c r="WNJ98" s="402"/>
      <c r="WNK98" s="402"/>
      <c r="WNL98" s="402"/>
      <c r="WNM98" s="402"/>
      <c r="WNN98" s="402"/>
      <c r="WNO98" s="402"/>
      <c r="WNP98" s="402"/>
      <c r="WNQ98" s="402"/>
      <c r="WNR98" s="402"/>
      <c r="WNS98" s="402"/>
      <c r="WNT98" s="402"/>
      <c r="WNU98" s="402"/>
      <c r="WNV98" s="402"/>
      <c r="WNW98" s="402"/>
      <c r="WNX98" s="402"/>
      <c r="WNY98" s="402"/>
      <c r="WNZ98" s="402"/>
      <c r="WOA98" s="402"/>
      <c r="WOB98" s="402"/>
      <c r="WOC98" s="402"/>
      <c r="WOD98" s="402"/>
      <c r="WOE98" s="402"/>
      <c r="WOF98" s="402"/>
      <c r="WOG98" s="402"/>
      <c r="WOH98" s="402"/>
      <c r="WOI98" s="402"/>
      <c r="WOJ98" s="402"/>
      <c r="WOK98" s="402"/>
      <c r="WOL98" s="402"/>
      <c r="WOM98" s="402"/>
      <c r="WON98" s="402"/>
      <c r="WOO98" s="402"/>
      <c r="WOP98" s="402"/>
      <c r="WOQ98" s="402"/>
      <c r="WOR98" s="402"/>
      <c r="WOS98" s="402"/>
      <c r="WOT98" s="402"/>
      <c r="WOU98" s="402"/>
      <c r="WOV98" s="402"/>
      <c r="WOW98" s="402"/>
      <c r="WOX98" s="402"/>
      <c r="WOY98" s="402"/>
      <c r="WOZ98" s="402"/>
      <c r="WPA98" s="402"/>
      <c r="WPB98" s="402"/>
      <c r="WPC98" s="402"/>
      <c r="WPD98" s="402"/>
      <c r="WPE98" s="402"/>
      <c r="WPF98" s="402"/>
      <c r="WPG98" s="402"/>
      <c r="WPH98" s="402"/>
      <c r="WPI98" s="402"/>
      <c r="WPJ98" s="402"/>
      <c r="WPK98" s="402"/>
      <c r="WPL98" s="402"/>
      <c r="WPM98" s="402"/>
      <c r="WPN98" s="402"/>
      <c r="WPO98" s="402"/>
      <c r="WPP98" s="402"/>
      <c r="WPQ98" s="402"/>
      <c r="WPR98" s="402"/>
      <c r="WPS98" s="402"/>
      <c r="WPT98" s="402"/>
      <c r="WPU98" s="402"/>
      <c r="WPV98" s="402"/>
      <c r="WPW98" s="402"/>
      <c r="WPX98" s="402"/>
      <c r="WPY98" s="402"/>
      <c r="WPZ98" s="402"/>
      <c r="WQA98" s="402"/>
      <c r="WQB98" s="402"/>
      <c r="WQC98" s="402"/>
      <c r="WQD98" s="402"/>
      <c r="WQE98" s="402"/>
      <c r="WQF98" s="402"/>
      <c r="WQG98" s="402"/>
      <c r="WQH98" s="402"/>
      <c r="WQI98" s="402"/>
      <c r="WQJ98" s="402"/>
      <c r="WQK98" s="402"/>
      <c r="WQL98" s="402"/>
      <c r="WQM98" s="402"/>
      <c r="WQN98" s="402"/>
      <c r="WQO98" s="402"/>
      <c r="WQP98" s="402"/>
      <c r="WQQ98" s="402"/>
      <c r="WQR98" s="402"/>
      <c r="WQS98" s="402"/>
      <c r="WQT98" s="402"/>
      <c r="WQU98" s="402"/>
      <c r="WQV98" s="402"/>
      <c r="WQW98" s="402"/>
      <c r="WQX98" s="402"/>
      <c r="WQY98" s="402"/>
      <c r="WQZ98" s="402"/>
      <c r="WRA98" s="402"/>
      <c r="WRB98" s="402"/>
      <c r="WRC98" s="402"/>
      <c r="WRD98" s="402"/>
      <c r="WRE98" s="402"/>
      <c r="WRF98" s="402"/>
      <c r="WRG98" s="402"/>
      <c r="WRH98" s="402"/>
      <c r="WRI98" s="402"/>
      <c r="WRJ98" s="402"/>
      <c r="WRK98" s="402"/>
      <c r="WRL98" s="402"/>
      <c r="WRM98" s="402"/>
      <c r="WRN98" s="402"/>
      <c r="WRO98" s="402"/>
      <c r="WRP98" s="402"/>
      <c r="WRQ98" s="402"/>
      <c r="WRR98" s="402"/>
      <c r="WRS98" s="402"/>
      <c r="WRT98" s="402"/>
      <c r="WRU98" s="402"/>
      <c r="WRV98" s="402"/>
      <c r="WRW98" s="402"/>
      <c r="WRX98" s="402"/>
      <c r="WRY98" s="402"/>
      <c r="WRZ98" s="402"/>
      <c r="WSA98" s="402"/>
      <c r="WSB98" s="402"/>
      <c r="WSC98" s="402"/>
      <c r="WSD98" s="402"/>
      <c r="WSE98" s="402"/>
      <c r="WSF98" s="402"/>
      <c r="WSG98" s="402"/>
      <c r="WSH98" s="402"/>
      <c r="WSI98" s="402"/>
      <c r="WSJ98" s="402"/>
      <c r="WSK98" s="402"/>
      <c r="WSL98" s="402"/>
      <c r="WSM98" s="402"/>
      <c r="WSN98" s="402"/>
      <c r="WSO98" s="402"/>
      <c r="WSP98" s="402"/>
      <c r="WSQ98" s="402"/>
      <c r="WSR98" s="402"/>
      <c r="WSS98" s="402"/>
      <c r="WST98" s="402"/>
      <c r="WSU98" s="402"/>
      <c r="WSV98" s="402"/>
      <c r="WSW98" s="402"/>
      <c r="WSX98" s="402"/>
      <c r="WSY98" s="402"/>
      <c r="WSZ98" s="402"/>
      <c r="WTA98" s="402"/>
      <c r="WTB98" s="402"/>
      <c r="WTC98" s="402"/>
      <c r="WTD98" s="402"/>
      <c r="WTE98" s="402"/>
      <c r="WTF98" s="402"/>
      <c r="WTG98" s="402"/>
      <c r="WTH98" s="402"/>
      <c r="WTI98" s="402"/>
      <c r="WTJ98" s="402"/>
      <c r="WTK98" s="402"/>
      <c r="WTL98" s="402"/>
      <c r="WTM98" s="402"/>
      <c r="WTN98" s="402"/>
      <c r="WTO98" s="402"/>
      <c r="WTP98" s="402"/>
      <c r="WTQ98" s="402"/>
      <c r="WTR98" s="402"/>
      <c r="WTS98" s="402"/>
      <c r="WTT98" s="402"/>
      <c r="WTU98" s="402"/>
      <c r="WTV98" s="402"/>
      <c r="WTW98" s="402"/>
      <c r="WTX98" s="402"/>
      <c r="WTY98" s="402"/>
      <c r="WTZ98" s="402"/>
      <c r="WUA98" s="402"/>
      <c r="WUB98" s="402"/>
      <c r="WUC98" s="402"/>
      <c r="WUD98" s="402"/>
      <c r="WUE98" s="402"/>
      <c r="WUF98" s="402"/>
      <c r="WUG98" s="402"/>
      <c r="WUH98" s="402"/>
      <c r="WUI98" s="402"/>
      <c r="WUJ98" s="402"/>
      <c r="WUK98" s="402"/>
      <c r="WUL98" s="402"/>
      <c r="WUM98" s="402"/>
      <c r="WUN98" s="402"/>
      <c r="WUO98" s="402"/>
      <c r="WUP98" s="402"/>
      <c r="WUQ98" s="402"/>
      <c r="WUR98" s="402"/>
      <c r="WUS98" s="402"/>
      <c r="WUT98" s="402"/>
      <c r="WUU98" s="402"/>
      <c r="WUV98" s="402"/>
      <c r="WUW98" s="402"/>
      <c r="WUX98" s="402"/>
      <c r="WUY98" s="402"/>
      <c r="WUZ98" s="402"/>
      <c r="WVA98" s="402"/>
      <c r="WVB98" s="402"/>
      <c r="WVC98" s="402"/>
      <c r="WVD98" s="402"/>
      <c r="WVE98" s="402"/>
      <c r="WVF98" s="402"/>
      <c r="WVG98" s="402"/>
      <c r="WVH98" s="402"/>
      <c r="WVI98" s="402"/>
      <c r="WVJ98" s="402"/>
      <c r="WVK98" s="402"/>
      <c r="WVL98" s="402"/>
      <c r="WVM98" s="402"/>
      <c r="WVN98" s="402"/>
      <c r="WVO98" s="402"/>
      <c r="WVP98" s="402"/>
      <c r="WVQ98" s="402"/>
      <c r="WVR98" s="402"/>
      <c r="WVS98" s="402"/>
      <c r="WVT98" s="402"/>
      <c r="WVU98" s="402"/>
      <c r="WVV98" s="402"/>
      <c r="WVW98" s="402"/>
      <c r="WVX98" s="402"/>
      <c r="WVY98" s="402"/>
      <c r="WVZ98" s="402"/>
      <c r="WWA98" s="402"/>
      <c r="WWB98" s="402"/>
      <c r="WWC98" s="402"/>
      <c r="WWD98" s="402"/>
      <c r="WWE98" s="402"/>
      <c r="WWF98" s="402"/>
      <c r="WWG98" s="402"/>
      <c r="WWH98" s="402"/>
      <c r="WWI98" s="402"/>
      <c r="WWJ98" s="402"/>
      <c r="WWK98" s="402"/>
      <c r="WWL98" s="402"/>
      <c r="WWM98" s="402"/>
      <c r="WWN98" s="402"/>
      <c r="WWO98" s="402"/>
      <c r="WWP98" s="402"/>
      <c r="WWQ98" s="402"/>
      <c r="WWR98" s="402"/>
      <c r="WWS98" s="402"/>
      <c r="WWT98" s="402"/>
      <c r="WWU98" s="402"/>
      <c r="WWV98" s="402"/>
      <c r="WWW98" s="402"/>
      <c r="WWX98" s="402"/>
      <c r="WWY98" s="402"/>
      <c r="WWZ98" s="402"/>
      <c r="WXA98" s="402"/>
      <c r="WXB98" s="402"/>
      <c r="WXC98" s="402"/>
      <c r="WXD98" s="402"/>
      <c r="WXE98" s="402"/>
      <c r="WXF98" s="402"/>
      <c r="WXG98" s="402"/>
      <c r="WXH98" s="402"/>
      <c r="WXI98" s="402"/>
      <c r="WXJ98" s="402"/>
      <c r="WXK98" s="402"/>
      <c r="WXL98" s="402"/>
      <c r="WXM98" s="402"/>
      <c r="WXN98" s="402"/>
      <c r="WXO98" s="402"/>
      <c r="WXP98" s="402"/>
      <c r="WXQ98" s="402"/>
      <c r="WXR98" s="402"/>
      <c r="WXS98" s="402"/>
      <c r="WXT98" s="402"/>
      <c r="WXU98" s="402"/>
      <c r="WXV98" s="402"/>
      <c r="WXW98" s="402"/>
      <c r="WXX98" s="402"/>
      <c r="WXY98" s="402"/>
      <c r="WXZ98" s="402"/>
      <c r="WYA98" s="402"/>
      <c r="WYB98" s="402"/>
      <c r="WYC98" s="402"/>
      <c r="WYD98" s="402"/>
      <c r="WYE98" s="402"/>
      <c r="WYF98" s="402"/>
      <c r="WYG98" s="402"/>
      <c r="WYH98" s="402"/>
      <c r="WYI98" s="402"/>
      <c r="WYJ98" s="402"/>
      <c r="WYK98" s="402"/>
      <c r="WYL98" s="402"/>
      <c r="WYM98" s="402"/>
      <c r="WYN98" s="402"/>
      <c r="WYO98" s="402"/>
      <c r="WYP98" s="402"/>
      <c r="WYQ98" s="402"/>
      <c r="WYR98" s="402"/>
      <c r="WYS98" s="402"/>
      <c r="WYT98" s="402"/>
      <c r="WYU98" s="402"/>
      <c r="WYV98" s="402"/>
      <c r="WYW98" s="402"/>
      <c r="WYX98" s="402"/>
      <c r="WYY98" s="402"/>
      <c r="WYZ98" s="402"/>
      <c r="WZA98" s="402"/>
      <c r="WZB98" s="402"/>
      <c r="WZC98" s="402"/>
      <c r="WZD98" s="402"/>
      <c r="WZE98" s="402"/>
      <c r="WZF98" s="402"/>
      <c r="WZG98" s="402"/>
      <c r="WZH98" s="402"/>
      <c r="WZI98" s="402"/>
      <c r="WZJ98" s="402"/>
      <c r="WZK98" s="402"/>
      <c r="WZL98" s="402"/>
      <c r="WZM98" s="402"/>
      <c r="WZN98" s="402"/>
      <c r="WZO98" s="402"/>
      <c r="WZP98" s="402"/>
      <c r="WZQ98" s="402"/>
      <c r="WZR98" s="402"/>
      <c r="WZS98" s="402"/>
      <c r="WZT98" s="402"/>
      <c r="WZU98" s="402"/>
      <c r="WZV98" s="402"/>
      <c r="WZW98" s="402"/>
      <c r="WZX98" s="402"/>
      <c r="WZY98" s="402"/>
      <c r="WZZ98" s="402"/>
      <c r="XAA98" s="402"/>
      <c r="XAB98" s="402"/>
      <c r="XAC98" s="402"/>
      <c r="XAD98" s="402"/>
      <c r="XAE98" s="402"/>
      <c r="XAF98" s="402"/>
      <c r="XAG98" s="402"/>
      <c r="XAH98" s="402"/>
      <c r="XAI98" s="402"/>
      <c r="XAJ98" s="402"/>
      <c r="XAK98" s="402"/>
      <c r="XAL98" s="402"/>
      <c r="XAM98" s="402"/>
      <c r="XAN98" s="402"/>
      <c r="XAO98" s="402"/>
      <c r="XAP98" s="402"/>
      <c r="XAQ98" s="402"/>
      <c r="XAR98" s="402"/>
      <c r="XAS98" s="402"/>
      <c r="XAT98" s="402"/>
      <c r="XAU98" s="402"/>
      <c r="XAV98" s="402"/>
      <c r="XAW98" s="402"/>
      <c r="XAX98" s="402"/>
      <c r="XAY98" s="402"/>
      <c r="XAZ98" s="402"/>
      <c r="XBA98" s="402"/>
      <c r="XBB98" s="402"/>
      <c r="XBC98" s="402"/>
      <c r="XBD98" s="402"/>
      <c r="XBE98" s="402"/>
      <c r="XBF98" s="402"/>
      <c r="XBG98" s="402"/>
      <c r="XBH98" s="402"/>
      <c r="XBI98" s="402"/>
      <c r="XBJ98" s="402"/>
      <c r="XBK98" s="402"/>
      <c r="XBL98" s="402"/>
      <c r="XBM98" s="402"/>
      <c r="XBN98" s="402"/>
      <c r="XBO98" s="402"/>
      <c r="XBP98" s="402"/>
      <c r="XBQ98" s="402"/>
      <c r="XBR98" s="402"/>
      <c r="XBS98" s="402"/>
      <c r="XBT98" s="402"/>
      <c r="XBU98" s="402"/>
      <c r="XBV98" s="402"/>
      <c r="XBW98" s="402"/>
      <c r="XBX98" s="402"/>
      <c r="XBY98" s="402"/>
      <c r="XBZ98" s="402"/>
      <c r="XCA98" s="402"/>
      <c r="XCB98" s="402"/>
      <c r="XCC98" s="402"/>
      <c r="XCD98" s="402"/>
      <c r="XCE98" s="402"/>
      <c r="XCF98" s="402"/>
      <c r="XCG98" s="402"/>
      <c r="XCH98" s="402"/>
      <c r="XCI98" s="402"/>
      <c r="XCJ98" s="402"/>
      <c r="XCK98" s="402"/>
      <c r="XCL98" s="402"/>
      <c r="XCM98" s="402"/>
      <c r="XCN98" s="402"/>
      <c r="XCO98" s="402"/>
      <c r="XCP98" s="402"/>
      <c r="XCQ98" s="402"/>
      <c r="XCR98" s="402"/>
      <c r="XCS98" s="402"/>
      <c r="XCT98" s="402"/>
      <c r="XCU98" s="402"/>
      <c r="XCV98" s="402"/>
      <c r="XCW98" s="402"/>
      <c r="XCX98" s="402"/>
      <c r="XCY98" s="402"/>
      <c r="XCZ98" s="402"/>
      <c r="XDA98" s="402"/>
      <c r="XDB98" s="402"/>
      <c r="XDC98" s="402"/>
      <c r="XDD98" s="402"/>
      <c r="XDE98" s="402"/>
      <c r="XDF98" s="402"/>
      <c r="XDG98" s="402"/>
      <c r="XDH98" s="402"/>
      <c r="XDI98" s="402"/>
      <c r="XDJ98" s="402"/>
      <c r="XDK98" s="402"/>
      <c r="XDL98" s="402"/>
      <c r="XDM98" s="402"/>
      <c r="XDN98" s="402"/>
      <c r="XDO98" s="402"/>
      <c r="XDP98" s="402"/>
      <c r="XDQ98" s="402"/>
      <c r="XDR98" s="402"/>
      <c r="XDS98" s="402"/>
      <c r="XDT98" s="402"/>
      <c r="XDU98" s="402"/>
      <c r="XDV98" s="402"/>
      <c r="XDW98" s="402"/>
      <c r="XDX98" s="402"/>
      <c r="XDY98" s="402"/>
      <c r="XDZ98" s="402"/>
      <c r="XEA98" s="402"/>
      <c r="XEB98" s="402"/>
      <c r="XEC98" s="402"/>
      <c r="XED98" s="402"/>
      <c r="XEE98" s="402"/>
      <c r="XEF98" s="402"/>
    </row>
    <row r="99" spans="1:16384" ht="21.95" customHeight="1" x14ac:dyDescent="0.25">
      <c r="A99" s="355"/>
      <c r="B99" s="356"/>
      <c r="C99" s="357"/>
      <c r="D99" s="326">
        <f t="shared" si="29"/>
        <v>157.5</v>
      </c>
      <c r="E99" s="358"/>
      <c r="F99" s="359"/>
      <c r="G99" s="376"/>
      <c r="H99" s="329">
        <f t="shared" si="27"/>
        <v>75.5</v>
      </c>
      <c r="I99" s="360"/>
      <c r="J99" s="361"/>
      <c r="K99" s="362"/>
      <c r="L99" s="332">
        <f t="shared" si="37"/>
        <v>54.5</v>
      </c>
      <c r="M99" s="363"/>
      <c r="N99" s="364"/>
      <c r="O99" s="365"/>
      <c r="P99" s="333">
        <f t="shared" si="36"/>
        <v>86</v>
      </c>
      <c r="Q99" s="366"/>
      <c r="R99" s="367"/>
      <c r="S99" s="368"/>
      <c r="T99" s="336">
        <f t="shared" si="38"/>
        <v>15.5</v>
      </c>
      <c r="U99" s="369"/>
      <c r="V99" s="370"/>
      <c r="W99" s="371"/>
      <c r="X99" s="339">
        <f t="shared" si="40"/>
        <v>187.5</v>
      </c>
      <c r="Y99" s="372"/>
      <c r="Z99" s="373"/>
      <c r="AA99" s="374"/>
      <c r="AB99" s="342">
        <f t="shared" si="41"/>
        <v>209</v>
      </c>
      <c r="AC99" s="375"/>
      <c r="AD99" s="344"/>
      <c r="AE99" s="344"/>
      <c r="AF99" s="345">
        <f t="shared" si="42"/>
        <v>169</v>
      </c>
      <c r="AG99" s="344"/>
      <c r="AH99" s="344"/>
      <c r="AI99" s="344"/>
      <c r="AJ99" s="345">
        <f t="shared" si="39"/>
        <v>75</v>
      </c>
      <c r="AK99" s="344"/>
      <c r="AL99" s="403"/>
      <c r="AM99" s="403"/>
      <c r="AN99" s="403"/>
      <c r="AO99" s="403"/>
      <c r="AP99" s="403"/>
      <c r="AQ99" s="403"/>
      <c r="AR99" s="403"/>
      <c r="AS99" s="403"/>
      <c r="AT99" s="403"/>
      <c r="AU99" s="403"/>
      <c r="AV99" s="403"/>
      <c r="AW99" s="403"/>
      <c r="AX99" s="403"/>
      <c r="AY99" s="403"/>
      <c r="AZ99" s="403"/>
      <c r="BA99" s="403"/>
      <c r="BB99" s="403"/>
      <c r="BC99" s="403"/>
      <c r="BD99" s="403"/>
      <c r="BE99" s="403"/>
      <c r="BF99" s="403"/>
      <c r="BG99" s="403"/>
      <c r="BH99" s="403"/>
      <c r="BI99" s="403"/>
      <c r="BJ99" s="403"/>
      <c r="BK99" s="403"/>
      <c r="BL99" s="403"/>
      <c r="BM99" s="403"/>
      <c r="BN99" s="403"/>
      <c r="BO99" s="403"/>
      <c r="BP99" s="403"/>
      <c r="BQ99" s="403"/>
      <c r="BR99" s="403"/>
      <c r="BS99" s="403"/>
      <c r="BT99" s="403"/>
      <c r="BU99" s="403"/>
      <c r="BV99" s="403"/>
      <c r="BW99" s="403"/>
      <c r="BX99" s="403"/>
      <c r="BY99" s="403"/>
      <c r="BZ99" s="403"/>
      <c r="CA99" s="403"/>
      <c r="CB99" s="403"/>
      <c r="CC99" s="403"/>
      <c r="CD99" s="403"/>
      <c r="CE99" s="403"/>
      <c r="CF99" s="403"/>
      <c r="CG99" s="403"/>
      <c r="CH99" s="403"/>
      <c r="CI99" s="403"/>
      <c r="CJ99" s="403"/>
      <c r="CK99" s="403"/>
      <c r="CL99" s="403"/>
      <c r="CM99" s="403"/>
      <c r="CN99" s="403"/>
      <c r="CO99" s="403"/>
      <c r="CP99" s="403"/>
      <c r="CQ99" s="403"/>
      <c r="CR99" s="403"/>
      <c r="CS99" s="403"/>
      <c r="CT99" s="403"/>
      <c r="CU99" s="403"/>
      <c r="CV99" s="403"/>
      <c r="CW99" s="403"/>
      <c r="CX99" s="403"/>
      <c r="CY99" s="403"/>
      <c r="CZ99" s="403"/>
      <c r="DA99" s="403"/>
      <c r="DB99" s="403"/>
      <c r="DC99" s="403"/>
      <c r="DD99" s="403"/>
      <c r="DE99" s="403"/>
      <c r="DF99" s="403"/>
      <c r="DG99" s="403"/>
      <c r="DH99" s="403"/>
      <c r="DI99" s="403"/>
      <c r="DJ99" s="403"/>
      <c r="DK99" s="403"/>
      <c r="DL99" s="403"/>
      <c r="DM99" s="403"/>
      <c r="DN99" s="403"/>
      <c r="DO99" s="403"/>
      <c r="DP99" s="403"/>
      <c r="DQ99" s="403"/>
      <c r="DR99" s="403"/>
      <c r="DS99" s="403"/>
      <c r="DT99" s="403"/>
      <c r="DU99" s="403"/>
      <c r="DV99" s="403"/>
      <c r="DW99" s="403"/>
      <c r="DX99" s="403"/>
      <c r="DY99" s="403"/>
      <c r="DZ99" s="403"/>
      <c r="EA99" s="403"/>
      <c r="EB99" s="403"/>
      <c r="EC99" s="403"/>
      <c r="ED99" s="403"/>
      <c r="EE99" s="403"/>
      <c r="EF99" s="403"/>
      <c r="EG99" s="403"/>
      <c r="EH99" s="403"/>
      <c r="EI99" s="403"/>
      <c r="EJ99" s="403"/>
      <c r="EK99" s="403"/>
      <c r="EL99" s="403"/>
      <c r="EM99" s="403"/>
      <c r="EN99" s="403"/>
      <c r="EO99" s="403"/>
      <c r="EP99" s="403"/>
      <c r="EQ99" s="403"/>
      <c r="ER99" s="403"/>
      <c r="ES99" s="403"/>
      <c r="ET99" s="403"/>
      <c r="EU99" s="403"/>
      <c r="EV99" s="403"/>
      <c r="EW99" s="403"/>
      <c r="EX99" s="403"/>
      <c r="EY99" s="403"/>
      <c r="EZ99" s="403"/>
      <c r="FA99" s="403"/>
      <c r="FB99" s="403"/>
      <c r="FC99" s="403"/>
      <c r="FD99" s="403"/>
      <c r="FE99" s="403"/>
      <c r="FF99" s="403"/>
      <c r="FG99" s="403"/>
      <c r="FH99" s="403"/>
      <c r="FI99" s="403"/>
      <c r="FJ99" s="403"/>
      <c r="FK99" s="403"/>
      <c r="FL99" s="403"/>
      <c r="FM99" s="403"/>
      <c r="FN99" s="403"/>
      <c r="FO99" s="403"/>
      <c r="FP99" s="403"/>
      <c r="FQ99" s="403"/>
      <c r="FR99" s="403"/>
      <c r="FS99" s="403"/>
      <c r="FT99" s="403"/>
      <c r="FU99" s="403"/>
      <c r="FV99" s="403"/>
      <c r="FW99" s="403"/>
      <c r="FX99" s="403"/>
      <c r="FY99" s="403"/>
      <c r="FZ99" s="403"/>
      <c r="GA99" s="403"/>
      <c r="GB99" s="403"/>
      <c r="GC99" s="403"/>
      <c r="GD99" s="403"/>
      <c r="GE99" s="403"/>
      <c r="GF99" s="403"/>
      <c r="GG99" s="403"/>
      <c r="GH99" s="403"/>
      <c r="GI99" s="403"/>
      <c r="GJ99" s="403"/>
      <c r="GK99" s="403"/>
      <c r="GL99" s="403"/>
      <c r="GM99" s="403"/>
      <c r="GN99" s="403"/>
      <c r="GO99" s="403"/>
      <c r="GP99" s="403"/>
      <c r="GQ99" s="403"/>
      <c r="GR99" s="403"/>
      <c r="GS99" s="403"/>
      <c r="GT99" s="403"/>
      <c r="GU99" s="403"/>
      <c r="GV99" s="403"/>
      <c r="GW99" s="403"/>
      <c r="GX99" s="403"/>
      <c r="GY99" s="403"/>
      <c r="GZ99" s="403"/>
      <c r="HA99" s="403"/>
      <c r="HB99" s="403"/>
      <c r="HC99" s="403"/>
      <c r="HD99" s="403"/>
      <c r="HE99" s="403"/>
      <c r="HF99" s="403"/>
      <c r="HG99" s="403"/>
      <c r="HH99" s="403"/>
      <c r="HI99" s="403"/>
      <c r="HJ99" s="403"/>
      <c r="HK99" s="403"/>
      <c r="HL99" s="403"/>
      <c r="HM99" s="403"/>
      <c r="HN99" s="403"/>
      <c r="HO99" s="403"/>
      <c r="HP99" s="403"/>
      <c r="HQ99" s="403"/>
      <c r="HR99" s="403"/>
      <c r="HS99" s="403"/>
      <c r="HT99" s="403"/>
      <c r="HU99" s="403"/>
      <c r="HV99" s="403"/>
      <c r="HW99" s="403"/>
      <c r="HX99" s="403"/>
      <c r="HY99" s="403"/>
      <c r="HZ99" s="403"/>
      <c r="IA99" s="403"/>
      <c r="IB99" s="403"/>
      <c r="IC99" s="403"/>
      <c r="ID99" s="403"/>
      <c r="IE99" s="403"/>
      <c r="IF99" s="403"/>
      <c r="IG99" s="403"/>
      <c r="IH99" s="403"/>
      <c r="II99" s="403"/>
      <c r="IJ99" s="403"/>
      <c r="IK99" s="403"/>
      <c r="IL99" s="403"/>
      <c r="IM99" s="403"/>
      <c r="IN99" s="403"/>
      <c r="IO99" s="403"/>
      <c r="IP99" s="403"/>
      <c r="IQ99" s="403"/>
      <c r="IR99" s="403"/>
      <c r="IS99" s="403"/>
      <c r="IT99" s="403"/>
      <c r="IU99" s="403"/>
      <c r="IV99" s="403"/>
      <c r="IW99" s="403"/>
      <c r="IX99" s="403"/>
      <c r="IY99" s="403"/>
      <c r="IZ99" s="403"/>
      <c r="JA99" s="403"/>
      <c r="JB99" s="403"/>
      <c r="JC99" s="403"/>
      <c r="JD99" s="403"/>
      <c r="JE99" s="403"/>
      <c r="JF99" s="403"/>
      <c r="JG99" s="403"/>
      <c r="JH99" s="403"/>
      <c r="JI99" s="403"/>
      <c r="JJ99" s="403"/>
      <c r="JK99" s="403"/>
      <c r="JL99" s="403"/>
      <c r="JM99" s="403"/>
      <c r="JN99" s="403"/>
      <c r="JO99" s="403"/>
      <c r="JP99" s="403"/>
      <c r="JQ99" s="403"/>
      <c r="JR99" s="403"/>
      <c r="JS99" s="403"/>
      <c r="JT99" s="403"/>
      <c r="JU99" s="403"/>
      <c r="JV99" s="403"/>
      <c r="JW99" s="403"/>
      <c r="JX99" s="403"/>
      <c r="JY99" s="403"/>
      <c r="JZ99" s="403"/>
      <c r="KA99" s="403"/>
      <c r="KB99" s="403"/>
      <c r="KC99" s="403"/>
      <c r="KD99" s="403"/>
      <c r="KE99" s="403"/>
      <c r="KF99" s="403"/>
      <c r="KG99" s="403"/>
      <c r="KH99" s="403"/>
      <c r="KI99" s="403"/>
      <c r="KJ99" s="403"/>
      <c r="KK99" s="403"/>
      <c r="KL99" s="403"/>
      <c r="KM99" s="403"/>
      <c r="KN99" s="403"/>
      <c r="KO99" s="403"/>
      <c r="KP99" s="403"/>
      <c r="KQ99" s="403"/>
      <c r="KR99" s="403"/>
      <c r="KS99" s="403"/>
      <c r="KT99" s="403"/>
      <c r="KU99" s="403"/>
      <c r="KV99" s="403"/>
      <c r="KW99" s="403"/>
      <c r="KX99" s="403"/>
      <c r="KY99" s="403"/>
      <c r="KZ99" s="403"/>
      <c r="LA99" s="403"/>
      <c r="LB99" s="403"/>
      <c r="LC99" s="403"/>
      <c r="LD99" s="403"/>
      <c r="LE99" s="403"/>
      <c r="LF99" s="403"/>
      <c r="LG99" s="403"/>
      <c r="LH99" s="403"/>
      <c r="LI99" s="403"/>
      <c r="LJ99" s="403"/>
      <c r="LK99" s="403"/>
      <c r="LL99" s="403"/>
      <c r="LM99" s="403"/>
      <c r="LN99" s="403"/>
      <c r="LO99" s="403"/>
      <c r="LP99" s="403"/>
      <c r="LQ99" s="403"/>
      <c r="LR99" s="403"/>
      <c r="LS99" s="403"/>
      <c r="LT99" s="403"/>
      <c r="LU99" s="403"/>
      <c r="LV99" s="403"/>
      <c r="LW99" s="403"/>
      <c r="LX99" s="403"/>
      <c r="LY99" s="403"/>
      <c r="LZ99" s="403"/>
      <c r="MA99" s="403"/>
      <c r="MB99" s="403"/>
      <c r="MC99" s="403"/>
      <c r="MD99" s="403"/>
      <c r="ME99" s="403"/>
      <c r="MF99" s="403"/>
      <c r="MG99" s="403"/>
      <c r="MH99" s="403"/>
      <c r="MI99" s="403"/>
      <c r="MJ99" s="403"/>
      <c r="MK99" s="403"/>
      <c r="ML99" s="403"/>
      <c r="MM99" s="403"/>
      <c r="MN99" s="403"/>
      <c r="MO99" s="403"/>
      <c r="MP99" s="403"/>
      <c r="MQ99" s="403"/>
      <c r="MR99" s="403"/>
      <c r="MS99" s="403"/>
      <c r="MT99" s="403"/>
      <c r="MU99" s="403"/>
      <c r="MV99" s="403"/>
      <c r="MW99" s="403"/>
      <c r="MX99" s="403"/>
      <c r="MY99" s="403"/>
      <c r="MZ99" s="403"/>
      <c r="NA99" s="403"/>
      <c r="NB99" s="403"/>
      <c r="NC99" s="403"/>
      <c r="ND99" s="403"/>
      <c r="NE99" s="403"/>
      <c r="NF99" s="403"/>
      <c r="NG99" s="403"/>
      <c r="NH99" s="403"/>
      <c r="NI99" s="403"/>
      <c r="NJ99" s="403"/>
      <c r="NK99" s="403"/>
      <c r="NL99" s="403"/>
      <c r="NM99" s="403"/>
      <c r="NN99" s="403"/>
      <c r="NO99" s="403"/>
      <c r="NP99" s="403"/>
      <c r="NQ99" s="403"/>
      <c r="NR99" s="403"/>
      <c r="NS99" s="403"/>
      <c r="NT99" s="403"/>
      <c r="NU99" s="403"/>
      <c r="NV99" s="403"/>
      <c r="NW99" s="403"/>
      <c r="NX99" s="403"/>
      <c r="NY99" s="403"/>
      <c r="NZ99" s="403"/>
      <c r="OA99" s="403"/>
      <c r="OB99" s="403"/>
      <c r="OC99" s="403"/>
      <c r="OD99" s="403"/>
      <c r="OE99" s="403"/>
      <c r="OF99" s="403"/>
      <c r="OG99" s="403"/>
      <c r="OH99" s="403"/>
      <c r="OI99" s="403"/>
      <c r="OJ99" s="403"/>
      <c r="OK99" s="403"/>
      <c r="OL99" s="403"/>
      <c r="OM99" s="403"/>
      <c r="ON99" s="403"/>
      <c r="OO99" s="403"/>
      <c r="OP99" s="403"/>
      <c r="OQ99" s="403"/>
      <c r="OR99" s="403"/>
      <c r="OS99" s="403"/>
      <c r="OT99" s="403"/>
      <c r="OU99" s="403"/>
      <c r="OV99" s="403"/>
      <c r="OW99" s="403"/>
      <c r="OX99" s="403"/>
      <c r="OY99" s="403"/>
      <c r="OZ99" s="403"/>
      <c r="PA99" s="403"/>
      <c r="PB99" s="403"/>
      <c r="PC99" s="403"/>
      <c r="PD99" s="403"/>
      <c r="PE99" s="403"/>
      <c r="PF99" s="403"/>
      <c r="PG99" s="403"/>
      <c r="PH99" s="403"/>
      <c r="PI99" s="403"/>
      <c r="PJ99" s="403"/>
      <c r="PK99" s="403"/>
      <c r="PL99" s="403"/>
      <c r="PM99" s="403"/>
      <c r="PN99" s="403"/>
      <c r="PO99" s="403"/>
      <c r="PP99" s="403"/>
      <c r="PQ99" s="403"/>
      <c r="PR99" s="403"/>
      <c r="PS99" s="403"/>
      <c r="PT99" s="403"/>
      <c r="PU99" s="403"/>
      <c r="PV99" s="403"/>
      <c r="PW99" s="403"/>
      <c r="PX99" s="403"/>
      <c r="PY99" s="403"/>
      <c r="PZ99" s="403"/>
      <c r="QA99" s="403"/>
      <c r="QB99" s="403"/>
      <c r="QC99" s="403"/>
      <c r="QD99" s="403"/>
      <c r="QE99" s="403"/>
      <c r="QF99" s="403"/>
      <c r="QG99" s="403"/>
      <c r="QH99" s="403"/>
      <c r="QI99" s="403"/>
      <c r="QJ99" s="403"/>
      <c r="QK99" s="403"/>
      <c r="QL99" s="403"/>
      <c r="QM99" s="403"/>
      <c r="QN99" s="403"/>
      <c r="QO99" s="403"/>
      <c r="QP99" s="403"/>
      <c r="QQ99" s="403"/>
      <c r="QR99" s="403"/>
      <c r="QS99" s="403"/>
      <c r="QT99" s="403"/>
      <c r="QU99" s="403"/>
      <c r="QV99" s="403"/>
      <c r="QW99" s="403"/>
      <c r="QX99" s="403"/>
      <c r="QY99" s="403"/>
      <c r="QZ99" s="403"/>
      <c r="RA99" s="403"/>
      <c r="RB99" s="403"/>
      <c r="RC99" s="403"/>
      <c r="RD99" s="403"/>
      <c r="RE99" s="403"/>
      <c r="RF99" s="403"/>
      <c r="RG99" s="403"/>
      <c r="RH99" s="403"/>
      <c r="RI99" s="403"/>
      <c r="RJ99" s="403"/>
      <c r="RK99" s="403"/>
      <c r="RL99" s="403"/>
      <c r="RM99" s="403"/>
      <c r="RN99" s="403"/>
      <c r="RO99" s="403"/>
      <c r="RP99" s="403"/>
      <c r="RQ99" s="403"/>
      <c r="RR99" s="403"/>
      <c r="RS99" s="403"/>
      <c r="RT99" s="403"/>
      <c r="RU99" s="403"/>
      <c r="RV99" s="403"/>
      <c r="RW99" s="403"/>
      <c r="RX99" s="403"/>
      <c r="RY99" s="403"/>
      <c r="RZ99" s="403"/>
      <c r="SA99" s="403"/>
      <c r="SB99" s="403"/>
      <c r="SC99" s="403"/>
      <c r="SD99" s="403"/>
      <c r="SE99" s="403"/>
      <c r="SF99" s="403"/>
      <c r="SG99" s="403"/>
      <c r="SH99" s="403"/>
      <c r="SI99" s="403"/>
      <c r="SJ99" s="403"/>
      <c r="SK99" s="403"/>
      <c r="SL99" s="403"/>
      <c r="SM99" s="403"/>
      <c r="SN99" s="403"/>
      <c r="SO99" s="403"/>
      <c r="SP99" s="403"/>
      <c r="SQ99" s="403"/>
      <c r="SR99" s="403"/>
      <c r="SS99" s="403"/>
      <c r="ST99" s="403"/>
      <c r="SU99" s="403"/>
      <c r="SV99" s="403"/>
      <c r="SW99" s="403"/>
      <c r="SX99" s="403"/>
      <c r="SY99" s="403"/>
      <c r="SZ99" s="403"/>
      <c r="TA99" s="403"/>
      <c r="TB99" s="403"/>
      <c r="TC99" s="403"/>
      <c r="TD99" s="403"/>
      <c r="TE99" s="403"/>
      <c r="TF99" s="403"/>
      <c r="TG99" s="403"/>
      <c r="TH99" s="403"/>
      <c r="TI99" s="403"/>
      <c r="TJ99" s="403"/>
      <c r="TK99" s="403"/>
      <c r="TL99" s="403"/>
      <c r="TM99" s="403"/>
      <c r="TN99" s="403"/>
      <c r="TO99" s="403"/>
      <c r="TP99" s="403"/>
      <c r="TQ99" s="403"/>
      <c r="TR99" s="403"/>
      <c r="TS99" s="403"/>
      <c r="TT99" s="403"/>
      <c r="TU99" s="403"/>
      <c r="TV99" s="403"/>
      <c r="TW99" s="403"/>
      <c r="TX99" s="403"/>
      <c r="TY99" s="403"/>
      <c r="TZ99" s="403"/>
      <c r="UA99" s="403"/>
      <c r="UB99" s="403"/>
      <c r="UC99" s="403"/>
      <c r="UD99" s="403"/>
      <c r="UE99" s="403"/>
      <c r="UF99" s="403"/>
      <c r="UG99" s="403"/>
      <c r="UH99" s="403"/>
      <c r="UI99" s="403"/>
      <c r="UJ99" s="403"/>
      <c r="UK99" s="403"/>
      <c r="UL99" s="403"/>
      <c r="UM99" s="403"/>
      <c r="UN99" s="403"/>
      <c r="UO99" s="403"/>
      <c r="UP99" s="403"/>
      <c r="UQ99" s="403"/>
      <c r="UR99" s="403"/>
      <c r="US99" s="403"/>
      <c r="UT99" s="403"/>
      <c r="UU99" s="403"/>
      <c r="UV99" s="403"/>
      <c r="UW99" s="403"/>
      <c r="UX99" s="403"/>
      <c r="UY99" s="403"/>
      <c r="UZ99" s="403"/>
      <c r="VA99" s="403"/>
      <c r="VB99" s="403"/>
      <c r="VC99" s="403"/>
      <c r="VD99" s="403"/>
      <c r="VE99" s="403"/>
      <c r="VF99" s="403"/>
      <c r="VG99" s="403"/>
      <c r="VH99" s="403"/>
      <c r="VI99" s="403"/>
      <c r="VJ99" s="403"/>
      <c r="VK99" s="403"/>
      <c r="VL99" s="403"/>
      <c r="VM99" s="403"/>
      <c r="VN99" s="403"/>
      <c r="VO99" s="403"/>
      <c r="VP99" s="403"/>
      <c r="VQ99" s="403"/>
      <c r="VR99" s="403"/>
      <c r="VS99" s="403"/>
      <c r="VT99" s="403"/>
      <c r="VU99" s="403"/>
      <c r="VV99" s="403"/>
      <c r="VW99" s="403"/>
      <c r="VX99" s="403"/>
      <c r="VY99" s="403"/>
      <c r="VZ99" s="403"/>
      <c r="WA99" s="403"/>
      <c r="WB99" s="403"/>
      <c r="WC99" s="403"/>
      <c r="WD99" s="403"/>
      <c r="WE99" s="403"/>
      <c r="WF99" s="403"/>
      <c r="WG99" s="403"/>
      <c r="WH99" s="403"/>
      <c r="WI99" s="403"/>
      <c r="WJ99" s="403"/>
      <c r="WK99" s="403"/>
      <c r="WL99" s="403"/>
      <c r="WM99" s="403"/>
      <c r="WN99" s="403"/>
      <c r="WO99" s="403"/>
      <c r="WP99" s="403"/>
      <c r="WQ99" s="403"/>
      <c r="WR99" s="403"/>
      <c r="WS99" s="403"/>
      <c r="WT99" s="403"/>
      <c r="WU99" s="403"/>
      <c r="WV99" s="403"/>
      <c r="WW99" s="403"/>
      <c r="WX99" s="403"/>
      <c r="WY99" s="403"/>
      <c r="WZ99" s="403"/>
      <c r="XA99" s="403"/>
      <c r="XB99" s="403"/>
      <c r="XC99" s="403"/>
      <c r="XD99" s="403"/>
      <c r="XE99" s="403"/>
      <c r="XF99" s="403"/>
      <c r="XG99" s="403"/>
      <c r="XH99" s="403"/>
      <c r="XI99" s="403"/>
      <c r="XJ99" s="403"/>
      <c r="XK99" s="403"/>
      <c r="XL99" s="403"/>
      <c r="XM99" s="403"/>
      <c r="XN99" s="403"/>
      <c r="XO99" s="403"/>
      <c r="XP99" s="403"/>
      <c r="XQ99" s="403"/>
      <c r="XR99" s="403"/>
      <c r="XS99" s="403"/>
      <c r="XT99" s="403"/>
      <c r="XU99" s="403"/>
      <c r="XV99" s="403"/>
      <c r="XW99" s="403"/>
      <c r="XX99" s="403"/>
      <c r="XY99" s="403"/>
      <c r="XZ99" s="403"/>
      <c r="YA99" s="403"/>
      <c r="YB99" s="403"/>
      <c r="YC99" s="403"/>
      <c r="YD99" s="403"/>
      <c r="YE99" s="403"/>
      <c r="YF99" s="403"/>
      <c r="YG99" s="403"/>
      <c r="YH99" s="403"/>
      <c r="YI99" s="403"/>
      <c r="YJ99" s="403"/>
      <c r="YK99" s="403"/>
      <c r="YL99" s="403"/>
      <c r="YM99" s="403"/>
      <c r="YN99" s="403"/>
      <c r="YO99" s="403"/>
      <c r="YP99" s="403"/>
      <c r="YQ99" s="403"/>
      <c r="YR99" s="403"/>
      <c r="YS99" s="403"/>
      <c r="YT99" s="403"/>
      <c r="YU99" s="403"/>
      <c r="YV99" s="403"/>
      <c r="YW99" s="403"/>
      <c r="YX99" s="403"/>
      <c r="YY99" s="403"/>
      <c r="YZ99" s="403"/>
      <c r="ZA99" s="403"/>
      <c r="ZB99" s="403"/>
      <c r="ZC99" s="403"/>
      <c r="ZD99" s="403"/>
      <c r="ZE99" s="403"/>
      <c r="ZF99" s="403"/>
      <c r="ZG99" s="403"/>
      <c r="ZH99" s="403"/>
      <c r="ZI99" s="403"/>
      <c r="ZJ99" s="403"/>
      <c r="ZK99" s="403"/>
      <c r="ZL99" s="403"/>
      <c r="ZM99" s="403"/>
      <c r="ZN99" s="403"/>
      <c r="ZO99" s="403"/>
      <c r="ZP99" s="403"/>
      <c r="ZQ99" s="403"/>
      <c r="ZR99" s="403"/>
      <c r="ZS99" s="403"/>
      <c r="ZT99" s="403"/>
      <c r="ZU99" s="403"/>
      <c r="ZV99" s="403"/>
      <c r="ZW99" s="403"/>
      <c r="ZX99" s="403"/>
      <c r="ZY99" s="403"/>
      <c r="ZZ99" s="403"/>
      <c r="AAA99" s="403"/>
      <c r="AAB99" s="403"/>
      <c r="AAC99" s="403"/>
      <c r="AAD99" s="403"/>
      <c r="AAE99" s="403"/>
      <c r="AAF99" s="403"/>
      <c r="AAG99" s="403"/>
      <c r="AAH99" s="403"/>
      <c r="AAI99" s="403"/>
      <c r="AAJ99" s="403"/>
      <c r="AAK99" s="403"/>
      <c r="AAL99" s="403"/>
      <c r="AAM99" s="403"/>
      <c r="AAN99" s="403"/>
      <c r="AAO99" s="403"/>
      <c r="AAP99" s="403"/>
      <c r="AAQ99" s="403"/>
      <c r="AAR99" s="403"/>
      <c r="AAS99" s="403"/>
      <c r="AAT99" s="403"/>
      <c r="AAU99" s="403"/>
      <c r="AAV99" s="403"/>
      <c r="AAW99" s="403"/>
      <c r="AAX99" s="403"/>
      <c r="AAY99" s="403"/>
      <c r="AAZ99" s="403"/>
      <c r="ABA99" s="403"/>
      <c r="ABB99" s="403"/>
      <c r="ABC99" s="403"/>
      <c r="ABD99" s="403"/>
      <c r="ABE99" s="403"/>
      <c r="ABF99" s="403"/>
      <c r="ABG99" s="403"/>
      <c r="ABH99" s="403"/>
      <c r="ABI99" s="403"/>
      <c r="ABJ99" s="403"/>
      <c r="ABK99" s="403"/>
      <c r="ABL99" s="403"/>
      <c r="ABM99" s="403"/>
      <c r="ABN99" s="403"/>
      <c r="ABO99" s="403"/>
      <c r="ABP99" s="403"/>
      <c r="ABQ99" s="403"/>
      <c r="ABR99" s="403"/>
      <c r="ABS99" s="403"/>
      <c r="ABT99" s="403"/>
      <c r="ABU99" s="403"/>
      <c r="ABV99" s="403"/>
      <c r="ABW99" s="403"/>
      <c r="ABX99" s="403"/>
      <c r="ABY99" s="403"/>
      <c r="ABZ99" s="403"/>
      <c r="ACA99" s="403"/>
      <c r="ACB99" s="403"/>
      <c r="ACC99" s="403"/>
      <c r="ACD99" s="403"/>
      <c r="ACE99" s="403"/>
      <c r="ACF99" s="403"/>
      <c r="ACG99" s="403"/>
      <c r="ACH99" s="403"/>
      <c r="ACI99" s="403"/>
      <c r="ACJ99" s="403"/>
      <c r="ACK99" s="403"/>
      <c r="ACL99" s="403"/>
      <c r="ACM99" s="403"/>
      <c r="ACN99" s="403"/>
      <c r="ACO99" s="403"/>
      <c r="ACP99" s="403"/>
      <c r="ACQ99" s="403"/>
      <c r="ACR99" s="403"/>
      <c r="ACS99" s="403"/>
      <c r="ACT99" s="403"/>
      <c r="ACU99" s="403"/>
      <c r="ACV99" s="403"/>
      <c r="ACW99" s="403"/>
      <c r="ACX99" s="403"/>
      <c r="ACY99" s="403"/>
      <c r="ACZ99" s="403"/>
      <c r="ADA99" s="403"/>
      <c r="ADB99" s="403"/>
      <c r="ADC99" s="403"/>
      <c r="ADD99" s="403"/>
      <c r="ADE99" s="403"/>
      <c r="ADF99" s="403"/>
      <c r="ADG99" s="403"/>
      <c r="ADH99" s="403"/>
      <c r="ADI99" s="403"/>
      <c r="ADJ99" s="403"/>
      <c r="ADK99" s="403"/>
      <c r="ADL99" s="403"/>
      <c r="ADM99" s="403"/>
      <c r="ADN99" s="403"/>
      <c r="ADO99" s="403"/>
      <c r="ADP99" s="403"/>
      <c r="ADQ99" s="403"/>
      <c r="ADR99" s="403"/>
      <c r="ADS99" s="403"/>
      <c r="ADT99" s="403"/>
      <c r="ADU99" s="403"/>
      <c r="ADV99" s="403"/>
      <c r="ADW99" s="403"/>
      <c r="ADX99" s="403"/>
      <c r="ADY99" s="403"/>
      <c r="ADZ99" s="403"/>
      <c r="AEA99" s="403"/>
      <c r="AEB99" s="403"/>
      <c r="AEC99" s="403"/>
      <c r="AED99" s="403"/>
      <c r="AEE99" s="403"/>
      <c r="AEF99" s="403"/>
      <c r="AEG99" s="403"/>
      <c r="AEH99" s="403"/>
      <c r="AEI99" s="403"/>
      <c r="AEJ99" s="403"/>
      <c r="AEK99" s="403"/>
      <c r="AEL99" s="403"/>
      <c r="AEM99" s="403"/>
      <c r="AEN99" s="403"/>
      <c r="AEO99" s="403"/>
      <c r="AEP99" s="403"/>
      <c r="AEQ99" s="403"/>
      <c r="AER99" s="403"/>
      <c r="AES99" s="403"/>
      <c r="AET99" s="403"/>
      <c r="AEU99" s="403"/>
      <c r="AEV99" s="403"/>
      <c r="AEW99" s="403"/>
      <c r="AEX99" s="403"/>
      <c r="AEY99" s="403"/>
      <c r="AEZ99" s="403"/>
      <c r="AFA99" s="403"/>
      <c r="AFB99" s="403"/>
      <c r="AFC99" s="403"/>
      <c r="AFD99" s="403"/>
      <c r="AFE99" s="403"/>
      <c r="AFF99" s="403"/>
      <c r="AFG99" s="403"/>
      <c r="AFH99" s="403"/>
      <c r="AFI99" s="403"/>
      <c r="AFJ99" s="403"/>
      <c r="AFK99" s="403"/>
      <c r="AFL99" s="403"/>
      <c r="AFM99" s="403"/>
      <c r="AFN99" s="403"/>
      <c r="AFO99" s="403"/>
      <c r="AFP99" s="403"/>
      <c r="AFQ99" s="403"/>
      <c r="AFR99" s="403"/>
      <c r="AFS99" s="403"/>
      <c r="AFT99" s="403"/>
      <c r="AFU99" s="403"/>
      <c r="AFV99" s="403"/>
      <c r="AFW99" s="403"/>
      <c r="AFX99" s="403"/>
      <c r="AFY99" s="403"/>
      <c r="AFZ99" s="403"/>
      <c r="AGA99" s="403"/>
      <c r="AGB99" s="403"/>
      <c r="AGC99" s="403"/>
      <c r="AGD99" s="403"/>
      <c r="AGE99" s="403"/>
      <c r="AGF99" s="403"/>
      <c r="AGG99" s="403"/>
      <c r="AGH99" s="403"/>
      <c r="AGI99" s="403"/>
      <c r="AGJ99" s="403"/>
      <c r="AGK99" s="403"/>
      <c r="AGL99" s="403"/>
      <c r="AGM99" s="403"/>
      <c r="AGN99" s="403"/>
      <c r="AGO99" s="403"/>
      <c r="AGP99" s="403"/>
      <c r="AGQ99" s="403"/>
      <c r="AGR99" s="403"/>
      <c r="AGS99" s="403"/>
      <c r="AGT99" s="403"/>
      <c r="AGU99" s="403"/>
      <c r="AGV99" s="403"/>
      <c r="AGW99" s="403"/>
      <c r="AGX99" s="403"/>
      <c r="AGY99" s="403"/>
      <c r="AGZ99" s="403"/>
      <c r="AHA99" s="403"/>
      <c r="AHB99" s="403"/>
      <c r="AHC99" s="403"/>
      <c r="AHD99" s="403"/>
      <c r="AHE99" s="403"/>
      <c r="AHF99" s="403"/>
      <c r="AHG99" s="403"/>
      <c r="AHH99" s="403"/>
      <c r="AHI99" s="403"/>
      <c r="AHJ99" s="403"/>
      <c r="AHK99" s="403"/>
      <c r="AHL99" s="403"/>
      <c r="AHM99" s="403"/>
      <c r="AHN99" s="403"/>
      <c r="AHO99" s="403"/>
      <c r="AHP99" s="403"/>
      <c r="AHQ99" s="403"/>
      <c r="AHR99" s="403"/>
      <c r="AHS99" s="403"/>
      <c r="AHT99" s="403"/>
      <c r="AHU99" s="403"/>
      <c r="AHV99" s="403"/>
      <c r="AHW99" s="403"/>
      <c r="AHX99" s="403"/>
      <c r="AHY99" s="403"/>
      <c r="AHZ99" s="403"/>
      <c r="AIA99" s="403"/>
      <c r="AIB99" s="403"/>
      <c r="AIC99" s="403"/>
      <c r="AID99" s="403"/>
      <c r="AIE99" s="403"/>
      <c r="AIF99" s="403"/>
      <c r="AIG99" s="403"/>
      <c r="AIH99" s="403"/>
      <c r="AII99" s="403"/>
      <c r="AIJ99" s="403"/>
      <c r="AIK99" s="403"/>
      <c r="AIL99" s="403"/>
      <c r="AIM99" s="403"/>
      <c r="AIN99" s="403"/>
      <c r="AIO99" s="403"/>
      <c r="AIP99" s="403"/>
      <c r="AIQ99" s="403"/>
      <c r="AIR99" s="403"/>
      <c r="AIS99" s="403"/>
      <c r="AIT99" s="403"/>
      <c r="AIU99" s="403"/>
      <c r="AIV99" s="403"/>
      <c r="AIW99" s="403"/>
      <c r="AIX99" s="403"/>
      <c r="AIY99" s="403"/>
      <c r="AIZ99" s="403"/>
      <c r="AJA99" s="403"/>
      <c r="AJB99" s="403"/>
      <c r="AJC99" s="403"/>
      <c r="AJD99" s="403"/>
      <c r="AJE99" s="403"/>
      <c r="AJF99" s="403"/>
      <c r="AJG99" s="403"/>
      <c r="AJH99" s="403"/>
      <c r="AJI99" s="403"/>
      <c r="AJJ99" s="403"/>
      <c r="AJK99" s="403"/>
      <c r="AJL99" s="403"/>
      <c r="AJM99" s="403"/>
      <c r="AJN99" s="403"/>
      <c r="AJO99" s="403"/>
      <c r="AJP99" s="403"/>
      <c r="AJQ99" s="403"/>
      <c r="AJR99" s="403"/>
      <c r="AJS99" s="403"/>
      <c r="AJT99" s="403"/>
      <c r="AJU99" s="403"/>
      <c r="AJV99" s="403"/>
      <c r="AJW99" s="403"/>
      <c r="AJX99" s="403"/>
      <c r="AJY99" s="403"/>
      <c r="AJZ99" s="403"/>
      <c r="AKA99" s="403"/>
      <c r="AKB99" s="403"/>
      <c r="AKC99" s="403"/>
      <c r="AKD99" s="403"/>
      <c r="AKE99" s="403"/>
      <c r="AKF99" s="403"/>
      <c r="AKG99" s="403"/>
      <c r="AKH99" s="403"/>
      <c r="AKI99" s="403"/>
      <c r="AKJ99" s="403"/>
      <c r="AKK99" s="403"/>
      <c r="AKL99" s="403"/>
      <c r="AKM99" s="403"/>
      <c r="AKN99" s="403"/>
      <c r="AKO99" s="403"/>
      <c r="AKP99" s="403"/>
      <c r="AKQ99" s="403"/>
      <c r="AKR99" s="403"/>
      <c r="AKS99" s="403"/>
      <c r="AKT99" s="403"/>
      <c r="AKU99" s="403"/>
      <c r="AKV99" s="403"/>
      <c r="AKW99" s="403"/>
      <c r="AKX99" s="403"/>
      <c r="AKY99" s="403"/>
      <c r="AKZ99" s="403"/>
      <c r="ALA99" s="403"/>
      <c r="ALB99" s="403"/>
      <c r="ALC99" s="403"/>
      <c r="ALD99" s="403"/>
      <c r="ALE99" s="403"/>
      <c r="ALF99" s="403"/>
      <c r="ALG99" s="403"/>
      <c r="ALH99" s="403"/>
      <c r="ALI99" s="403"/>
      <c r="ALJ99" s="403"/>
      <c r="ALK99" s="403"/>
      <c r="ALL99" s="403"/>
      <c r="ALM99" s="403"/>
      <c r="ALN99" s="403"/>
      <c r="ALO99" s="403"/>
      <c r="ALP99" s="403"/>
      <c r="ALQ99" s="403"/>
      <c r="ALR99" s="403"/>
      <c r="ALS99" s="403"/>
      <c r="ALT99" s="403"/>
      <c r="ALU99" s="403"/>
      <c r="ALV99" s="403"/>
      <c r="ALW99" s="403"/>
      <c r="ALX99" s="403"/>
      <c r="ALY99" s="403"/>
      <c r="ALZ99" s="403"/>
      <c r="AMA99" s="403"/>
      <c r="AMB99" s="403"/>
      <c r="AMC99" s="403"/>
      <c r="AMD99" s="403"/>
      <c r="AME99" s="403"/>
      <c r="AMF99" s="403"/>
      <c r="AMG99" s="403"/>
      <c r="AMH99" s="403"/>
      <c r="AMI99" s="403"/>
      <c r="AMJ99" s="403"/>
      <c r="AMK99" s="403"/>
      <c r="AML99" s="403"/>
      <c r="AMM99" s="403"/>
      <c r="AMN99" s="403"/>
      <c r="AMO99" s="403"/>
      <c r="AMP99" s="403"/>
      <c r="AMQ99" s="403"/>
      <c r="AMR99" s="403"/>
      <c r="AMS99" s="403"/>
      <c r="AMT99" s="403"/>
      <c r="AMU99" s="403"/>
      <c r="AMV99" s="403"/>
      <c r="AMW99" s="403"/>
      <c r="AMX99" s="403"/>
      <c r="AMY99" s="403"/>
      <c r="AMZ99" s="403"/>
      <c r="ANA99" s="403"/>
      <c r="ANB99" s="403"/>
      <c r="ANC99" s="403"/>
      <c r="AND99" s="403"/>
      <c r="ANE99" s="403"/>
      <c r="ANF99" s="403"/>
      <c r="ANG99" s="403"/>
      <c r="ANH99" s="403"/>
      <c r="ANI99" s="403"/>
      <c r="ANJ99" s="403"/>
      <c r="ANK99" s="403"/>
      <c r="ANL99" s="403"/>
      <c r="ANM99" s="403"/>
      <c r="ANN99" s="403"/>
      <c r="ANO99" s="403"/>
      <c r="ANP99" s="403"/>
      <c r="ANQ99" s="403"/>
      <c r="ANR99" s="403"/>
      <c r="ANS99" s="403"/>
      <c r="ANT99" s="403"/>
      <c r="ANU99" s="403"/>
      <c r="ANV99" s="403"/>
      <c r="ANW99" s="403"/>
      <c r="ANX99" s="403"/>
      <c r="ANY99" s="403"/>
      <c r="ANZ99" s="403"/>
      <c r="AOA99" s="403"/>
      <c r="AOB99" s="403"/>
      <c r="AOC99" s="403"/>
      <c r="AOD99" s="403"/>
      <c r="AOE99" s="403"/>
      <c r="AOF99" s="403"/>
      <c r="AOG99" s="403"/>
      <c r="AOH99" s="403"/>
      <c r="AOI99" s="403"/>
      <c r="AOJ99" s="403"/>
      <c r="AOK99" s="403"/>
      <c r="AOL99" s="403"/>
      <c r="AOM99" s="403"/>
      <c r="AON99" s="403"/>
      <c r="AOO99" s="403"/>
      <c r="AOP99" s="403"/>
      <c r="AOQ99" s="403"/>
      <c r="AOR99" s="403"/>
      <c r="AOS99" s="403"/>
      <c r="AOT99" s="403"/>
      <c r="AOU99" s="403"/>
      <c r="AOV99" s="403"/>
      <c r="AOW99" s="403"/>
      <c r="AOX99" s="403"/>
      <c r="AOY99" s="403"/>
      <c r="AOZ99" s="403"/>
      <c r="APA99" s="403"/>
      <c r="APB99" s="403"/>
      <c r="APC99" s="403"/>
      <c r="APD99" s="403"/>
      <c r="APE99" s="403"/>
      <c r="APF99" s="403"/>
      <c r="APG99" s="403"/>
      <c r="APH99" s="403"/>
      <c r="API99" s="403"/>
      <c r="APJ99" s="403"/>
      <c r="APK99" s="403"/>
      <c r="APL99" s="403"/>
      <c r="APM99" s="403"/>
      <c r="APN99" s="403"/>
      <c r="APO99" s="403"/>
      <c r="APP99" s="403"/>
      <c r="APQ99" s="403"/>
      <c r="APR99" s="403"/>
      <c r="APS99" s="403"/>
      <c r="APT99" s="403"/>
      <c r="APU99" s="403"/>
      <c r="APV99" s="403"/>
      <c r="APW99" s="403"/>
      <c r="APX99" s="403"/>
      <c r="APY99" s="403"/>
      <c r="APZ99" s="403"/>
      <c r="AQA99" s="403"/>
      <c r="AQB99" s="403"/>
      <c r="AQC99" s="403"/>
      <c r="AQD99" s="403"/>
      <c r="AQE99" s="403"/>
      <c r="AQF99" s="403"/>
      <c r="AQG99" s="403"/>
      <c r="AQH99" s="403"/>
      <c r="AQI99" s="403"/>
      <c r="AQJ99" s="403"/>
      <c r="AQK99" s="403"/>
      <c r="AQL99" s="403"/>
      <c r="AQM99" s="403"/>
      <c r="AQN99" s="403"/>
      <c r="AQO99" s="403"/>
      <c r="AQP99" s="403"/>
      <c r="AQQ99" s="403"/>
      <c r="AQR99" s="403"/>
      <c r="AQS99" s="403"/>
      <c r="AQT99" s="403"/>
      <c r="AQU99" s="403"/>
      <c r="AQV99" s="403"/>
      <c r="AQW99" s="403"/>
      <c r="AQX99" s="403"/>
      <c r="AQY99" s="403"/>
      <c r="AQZ99" s="403"/>
      <c r="ARA99" s="403"/>
      <c r="ARB99" s="403"/>
      <c r="ARC99" s="403"/>
      <c r="ARD99" s="403"/>
      <c r="ARE99" s="403"/>
      <c r="ARF99" s="403"/>
      <c r="ARG99" s="403"/>
      <c r="ARH99" s="403"/>
      <c r="ARI99" s="403"/>
      <c r="ARJ99" s="403"/>
      <c r="ARK99" s="403"/>
      <c r="ARL99" s="403"/>
      <c r="ARM99" s="403"/>
      <c r="ARN99" s="403"/>
      <c r="ARO99" s="403"/>
      <c r="ARP99" s="403"/>
      <c r="ARQ99" s="403"/>
      <c r="ARR99" s="403"/>
      <c r="ARS99" s="403"/>
      <c r="ART99" s="403"/>
      <c r="ARU99" s="403"/>
      <c r="ARV99" s="403"/>
      <c r="ARW99" s="403"/>
      <c r="ARX99" s="403"/>
      <c r="ARY99" s="403"/>
      <c r="ARZ99" s="403"/>
      <c r="ASA99" s="403"/>
      <c r="ASB99" s="403"/>
      <c r="ASC99" s="403"/>
      <c r="ASD99" s="403"/>
      <c r="ASE99" s="403"/>
      <c r="ASF99" s="403"/>
      <c r="ASG99" s="403"/>
      <c r="ASH99" s="403"/>
      <c r="ASI99" s="403"/>
      <c r="ASJ99" s="403"/>
      <c r="ASK99" s="403"/>
      <c r="ASL99" s="403"/>
      <c r="ASM99" s="403"/>
      <c r="ASN99" s="403"/>
      <c r="ASO99" s="403"/>
      <c r="ASP99" s="403"/>
      <c r="ASQ99" s="403"/>
      <c r="ASR99" s="403"/>
      <c r="ASS99" s="403"/>
      <c r="AST99" s="403"/>
      <c r="ASU99" s="403"/>
      <c r="ASV99" s="403"/>
      <c r="ASW99" s="403"/>
      <c r="ASX99" s="403"/>
      <c r="ASY99" s="403"/>
      <c r="ASZ99" s="403"/>
      <c r="ATA99" s="403"/>
      <c r="ATB99" s="403"/>
      <c r="ATC99" s="403"/>
      <c r="ATD99" s="403"/>
      <c r="ATE99" s="403"/>
      <c r="ATF99" s="403"/>
      <c r="ATG99" s="403"/>
      <c r="ATH99" s="403"/>
      <c r="ATI99" s="403"/>
      <c r="ATJ99" s="403"/>
      <c r="ATK99" s="403"/>
      <c r="ATL99" s="403"/>
      <c r="ATM99" s="403"/>
      <c r="ATN99" s="403"/>
      <c r="ATO99" s="403"/>
      <c r="ATP99" s="403"/>
      <c r="ATQ99" s="403"/>
      <c r="ATR99" s="403"/>
      <c r="ATS99" s="403"/>
      <c r="ATT99" s="403"/>
      <c r="ATU99" s="403"/>
      <c r="ATV99" s="403"/>
      <c r="ATW99" s="403"/>
      <c r="ATX99" s="403"/>
      <c r="ATY99" s="403"/>
      <c r="ATZ99" s="403"/>
      <c r="AUA99" s="403"/>
      <c r="AUB99" s="403"/>
      <c r="AUC99" s="403"/>
      <c r="AUD99" s="403"/>
      <c r="AUE99" s="403"/>
      <c r="AUF99" s="403"/>
      <c r="AUG99" s="403"/>
      <c r="AUH99" s="403"/>
      <c r="AUI99" s="403"/>
      <c r="AUJ99" s="403"/>
      <c r="AUK99" s="403"/>
      <c r="AUL99" s="403"/>
      <c r="AUM99" s="403"/>
      <c r="AUN99" s="403"/>
      <c r="AUO99" s="403"/>
      <c r="AUP99" s="403"/>
      <c r="AUQ99" s="403"/>
      <c r="AUR99" s="403"/>
      <c r="AUS99" s="403"/>
      <c r="AUT99" s="403"/>
      <c r="AUU99" s="403"/>
      <c r="AUV99" s="403"/>
      <c r="AUW99" s="403"/>
      <c r="AUX99" s="403"/>
      <c r="AUY99" s="403"/>
      <c r="AUZ99" s="403"/>
      <c r="AVA99" s="403"/>
      <c r="AVB99" s="403"/>
      <c r="AVC99" s="403"/>
      <c r="AVD99" s="403"/>
      <c r="AVE99" s="403"/>
      <c r="AVF99" s="403"/>
      <c r="AVG99" s="403"/>
      <c r="AVH99" s="403"/>
      <c r="AVI99" s="403"/>
      <c r="AVJ99" s="403"/>
      <c r="AVK99" s="403"/>
      <c r="AVL99" s="403"/>
      <c r="AVM99" s="403"/>
      <c r="AVN99" s="403"/>
      <c r="AVO99" s="403"/>
      <c r="AVP99" s="403"/>
      <c r="AVQ99" s="403"/>
      <c r="AVR99" s="403"/>
      <c r="AVS99" s="403"/>
      <c r="AVT99" s="403"/>
      <c r="AVU99" s="403"/>
      <c r="AVV99" s="403"/>
      <c r="AVW99" s="403"/>
      <c r="AVX99" s="403"/>
      <c r="AVY99" s="403"/>
      <c r="AVZ99" s="403"/>
      <c r="AWA99" s="403"/>
      <c r="AWB99" s="403"/>
      <c r="AWC99" s="403"/>
      <c r="AWD99" s="403"/>
      <c r="AWE99" s="403"/>
      <c r="AWF99" s="403"/>
      <c r="AWG99" s="403"/>
      <c r="AWH99" s="403"/>
      <c r="AWI99" s="403"/>
      <c r="AWJ99" s="403"/>
      <c r="AWK99" s="403"/>
      <c r="AWL99" s="403"/>
      <c r="AWM99" s="403"/>
      <c r="AWN99" s="403"/>
      <c r="AWO99" s="403"/>
      <c r="AWP99" s="403"/>
      <c r="AWQ99" s="403"/>
      <c r="AWR99" s="403"/>
      <c r="AWS99" s="403"/>
      <c r="AWT99" s="403"/>
      <c r="AWU99" s="403"/>
      <c r="AWV99" s="403"/>
      <c r="AWW99" s="403"/>
      <c r="AWX99" s="403"/>
      <c r="AWY99" s="403"/>
      <c r="AWZ99" s="403"/>
      <c r="AXA99" s="403"/>
      <c r="AXB99" s="403"/>
      <c r="AXC99" s="403"/>
      <c r="AXD99" s="403"/>
      <c r="AXE99" s="403"/>
      <c r="AXF99" s="403"/>
      <c r="AXG99" s="403"/>
      <c r="AXH99" s="403"/>
      <c r="AXI99" s="403"/>
      <c r="AXJ99" s="403"/>
      <c r="AXK99" s="403"/>
      <c r="AXL99" s="403"/>
      <c r="AXM99" s="403"/>
      <c r="AXN99" s="403"/>
      <c r="AXO99" s="403"/>
      <c r="AXP99" s="403"/>
      <c r="AXQ99" s="403"/>
      <c r="AXR99" s="403"/>
      <c r="AXS99" s="403"/>
      <c r="AXT99" s="403"/>
      <c r="AXU99" s="403"/>
      <c r="AXV99" s="403"/>
      <c r="AXW99" s="403"/>
      <c r="AXX99" s="403"/>
      <c r="AXY99" s="403"/>
      <c r="AXZ99" s="403"/>
      <c r="AYA99" s="403"/>
      <c r="AYB99" s="403"/>
      <c r="AYC99" s="403"/>
      <c r="AYD99" s="403"/>
      <c r="AYE99" s="403"/>
      <c r="AYF99" s="403"/>
      <c r="AYG99" s="403"/>
      <c r="AYH99" s="403"/>
      <c r="AYI99" s="403"/>
      <c r="AYJ99" s="403"/>
      <c r="AYK99" s="403"/>
      <c r="AYL99" s="403"/>
      <c r="AYM99" s="403"/>
      <c r="AYN99" s="403"/>
      <c r="AYO99" s="403"/>
      <c r="AYP99" s="403"/>
      <c r="AYQ99" s="403"/>
      <c r="AYR99" s="403"/>
      <c r="AYS99" s="403"/>
      <c r="AYT99" s="403"/>
      <c r="AYU99" s="403"/>
      <c r="AYV99" s="403"/>
      <c r="AYW99" s="403"/>
      <c r="AYX99" s="403"/>
      <c r="AYY99" s="403"/>
      <c r="AYZ99" s="403"/>
      <c r="AZA99" s="403"/>
      <c r="AZB99" s="403"/>
      <c r="AZC99" s="403"/>
      <c r="AZD99" s="403"/>
      <c r="AZE99" s="403"/>
      <c r="AZF99" s="403"/>
      <c r="AZG99" s="403"/>
      <c r="AZH99" s="403"/>
      <c r="AZI99" s="403"/>
      <c r="AZJ99" s="403"/>
      <c r="AZK99" s="403"/>
      <c r="AZL99" s="403"/>
      <c r="AZM99" s="403"/>
      <c r="AZN99" s="403"/>
      <c r="AZO99" s="403"/>
      <c r="AZP99" s="403"/>
      <c r="AZQ99" s="403"/>
      <c r="AZR99" s="403"/>
      <c r="AZS99" s="403"/>
      <c r="AZT99" s="403"/>
      <c r="AZU99" s="403"/>
      <c r="AZV99" s="403"/>
      <c r="AZW99" s="403"/>
      <c r="AZX99" s="403"/>
      <c r="AZY99" s="403"/>
      <c r="AZZ99" s="403"/>
      <c r="BAA99" s="403"/>
      <c r="BAB99" s="403"/>
      <c r="BAC99" s="403"/>
      <c r="BAD99" s="403"/>
      <c r="BAE99" s="403"/>
      <c r="BAF99" s="403"/>
      <c r="BAG99" s="403"/>
      <c r="BAH99" s="403"/>
      <c r="BAI99" s="403"/>
      <c r="BAJ99" s="403"/>
      <c r="BAK99" s="403"/>
      <c r="BAL99" s="403"/>
      <c r="BAM99" s="403"/>
      <c r="BAN99" s="403"/>
      <c r="BAO99" s="403"/>
      <c r="BAP99" s="403"/>
      <c r="BAQ99" s="403"/>
      <c r="BAR99" s="403"/>
      <c r="BAS99" s="403"/>
      <c r="BAT99" s="403"/>
      <c r="BAU99" s="403"/>
      <c r="BAV99" s="403"/>
      <c r="BAW99" s="403"/>
      <c r="BAX99" s="403"/>
      <c r="BAY99" s="403"/>
      <c r="BAZ99" s="403"/>
      <c r="BBA99" s="403"/>
      <c r="BBB99" s="403"/>
      <c r="BBC99" s="403"/>
      <c r="BBD99" s="403"/>
      <c r="BBE99" s="403"/>
      <c r="BBF99" s="403"/>
      <c r="BBG99" s="403"/>
      <c r="BBH99" s="403"/>
      <c r="BBI99" s="403"/>
      <c r="BBJ99" s="403"/>
      <c r="BBK99" s="403"/>
      <c r="BBL99" s="403"/>
      <c r="BBM99" s="403"/>
      <c r="BBN99" s="403"/>
      <c r="BBO99" s="403"/>
      <c r="BBP99" s="403"/>
      <c r="BBQ99" s="403"/>
      <c r="BBR99" s="403"/>
      <c r="BBS99" s="403"/>
      <c r="BBT99" s="403"/>
      <c r="BBU99" s="403"/>
      <c r="BBV99" s="403"/>
      <c r="BBW99" s="403"/>
      <c r="BBX99" s="403"/>
      <c r="BBY99" s="403"/>
      <c r="BBZ99" s="403"/>
      <c r="BCA99" s="403"/>
      <c r="BCB99" s="403"/>
      <c r="BCC99" s="403"/>
      <c r="BCD99" s="403"/>
      <c r="BCE99" s="403"/>
      <c r="BCF99" s="403"/>
      <c r="BCG99" s="403"/>
      <c r="BCH99" s="403"/>
      <c r="BCI99" s="403"/>
      <c r="BCJ99" s="403"/>
      <c r="BCK99" s="403"/>
      <c r="BCL99" s="403"/>
      <c r="BCM99" s="403"/>
      <c r="BCN99" s="403"/>
      <c r="BCO99" s="403"/>
      <c r="BCP99" s="403"/>
      <c r="BCQ99" s="403"/>
      <c r="BCR99" s="403"/>
      <c r="BCS99" s="403"/>
      <c r="BCT99" s="403"/>
      <c r="BCU99" s="403"/>
      <c r="BCV99" s="403"/>
      <c r="BCW99" s="403"/>
      <c r="BCX99" s="403"/>
      <c r="BCY99" s="403"/>
      <c r="BCZ99" s="403"/>
      <c r="BDA99" s="403"/>
      <c r="BDB99" s="403"/>
      <c r="BDC99" s="403"/>
      <c r="BDD99" s="403"/>
      <c r="BDE99" s="403"/>
      <c r="BDF99" s="403"/>
      <c r="BDG99" s="403"/>
      <c r="BDH99" s="403"/>
      <c r="BDI99" s="403"/>
      <c r="BDJ99" s="403"/>
      <c r="BDK99" s="403"/>
      <c r="BDL99" s="403"/>
      <c r="BDM99" s="403"/>
      <c r="BDN99" s="403"/>
      <c r="BDO99" s="403"/>
      <c r="BDP99" s="403"/>
      <c r="BDQ99" s="403"/>
      <c r="BDR99" s="403"/>
      <c r="BDS99" s="403"/>
      <c r="BDT99" s="403"/>
      <c r="BDU99" s="403"/>
      <c r="BDV99" s="403"/>
      <c r="BDW99" s="403"/>
      <c r="BDX99" s="403"/>
      <c r="BDY99" s="403"/>
      <c r="BDZ99" s="403"/>
      <c r="BEA99" s="403"/>
      <c r="BEB99" s="403"/>
      <c r="BEC99" s="403"/>
      <c r="BED99" s="403"/>
      <c r="BEE99" s="403"/>
      <c r="BEF99" s="403"/>
      <c r="BEG99" s="403"/>
      <c r="BEH99" s="403"/>
      <c r="BEI99" s="403"/>
      <c r="BEJ99" s="403"/>
      <c r="BEK99" s="403"/>
      <c r="BEL99" s="403"/>
      <c r="BEM99" s="403"/>
      <c r="BEN99" s="403"/>
      <c r="BEO99" s="403"/>
      <c r="BEP99" s="403"/>
      <c r="BEQ99" s="403"/>
      <c r="BER99" s="403"/>
      <c r="BES99" s="403"/>
      <c r="BET99" s="403"/>
      <c r="BEU99" s="403"/>
      <c r="BEV99" s="403"/>
      <c r="BEW99" s="403"/>
      <c r="BEX99" s="403"/>
      <c r="BEY99" s="403"/>
      <c r="BEZ99" s="403"/>
      <c r="BFA99" s="403"/>
      <c r="BFB99" s="403"/>
      <c r="BFC99" s="403"/>
      <c r="BFD99" s="403"/>
      <c r="BFE99" s="403"/>
      <c r="BFF99" s="403"/>
      <c r="BFG99" s="403"/>
      <c r="BFH99" s="403"/>
      <c r="BFI99" s="403"/>
      <c r="BFJ99" s="403"/>
      <c r="BFK99" s="403"/>
      <c r="BFL99" s="403"/>
      <c r="BFM99" s="403"/>
      <c r="BFN99" s="403"/>
      <c r="BFO99" s="403"/>
      <c r="BFP99" s="403"/>
      <c r="BFQ99" s="403"/>
      <c r="BFR99" s="403"/>
      <c r="BFS99" s="403"/>
      <c r="BFT99" s="403"/>
      <c r="BFU99" s="403"/>
      <c r="BFV99" s="403"/>
      <c r="BFW99" s="403"/>
      <c r="BFX99" s="403"/>
      <c r="BFY99" s="403"/>
      <c r="BFZ99" s="403"/>
      <c r="BGA99" s="403"/>
      <c r="BGB99" s="403"/>
      <c r="BGC99" s="403"/>
      <c r="BGD99" s="403"/>
      <c r="BGE99" s="403"/>
      <c r="BGF99" s="403"/>
      <c r="BGG99" s="403"/>
      <c r="BGH99" s="403"/>
      <c r="BGI99" s="403"/>
      <c r="BGJ99" s="403"/>
      <c r="BGK99" s="403"/>
      <c r="BGL99" s="403"/>
      <c r="BGM99" s="403"/>
      <c r="BGN99" s="403"/>
      <c r="BGO99" s="403"/>
      <c r="BGP99" s="403"/>
      <c r="BGQ99" s="403"/>
      <c r="BGR99" s="403"/>
      <c r="BGS99" s="403"/>
      <c r="BGT99" s="403"/>
      <c r="BGU99" s="403"/>
      <c r="BGV99" s="403"/>
      <c r="BGW99" s="403"/>
      <c r="BGX99" s="403"/>
      <c r="BGY99" s="403"/>
      <c r="BGZ99" s="403"/>
      <c r="BHA99" s="403"/>
      <c r="BHB99" s="403"/>
      <c r="BHC99" s="403"/>
      <c r="BHD99" s="403"/>
      <c r="BHE99" s="403"/>
      <c r="BHF99" s="403"/>
      <c r="BHG99" s="403"/>
      <c r="BHH99" s="403"/>
      <c r="BHI99" s="403"/>
      <c r="BHJ99" s="403"/>
      <c r="BHK99" s="403"/>
      <c r="BHL99" s="403"/>
      <c r="BHM99" s="403"/>
      <c r="BHN99" s="403"/>
      <c r="BHO99" s="403"/>
      <c r="BHP99" s="403"/>
      <c r="BHQ99" s="403"/>
      <c r="BHR99" s="403"/>
      <c r="BHS99" s="403"/>
      <c r="BHT99" s="403"/>
      <c r="BHU99" s="403"/>
      <c r="BHV99" s="403"/>
      <c r="BHW99" s="403"/>
      <c r="BHX99" s="403"/>
      <c r="BHY99" s="403"/>
      <c r="BHZ99" s="403"/>
      <c r="BIA99" s="403"/>
      <c r="BIB99" s="403"/>
      <c r="BIC99" s="403"/>
      <c r="BID99" s="403"/>
      <c r="BIE99" s="403"/>
      <c r="BIF99" s="403"/>
      <c r="BIG99" s="403"/>
      <c r="BIH99" s="403"/>
      <c r="BII99" s="403"/>
      <c r="BIJ99" s="403"/>
      <c r="BIK99" s="403"/>
      <c r="BIL99" s="403"/>
      <c r="BIM99" s="403"/>
      <c r="BIN99" s="403"/>
      <c r="BIO99" s="403"/>
      <c r="BIP99" s="403"/>
      <c r="BIQ99" s="403"/>
      <c r="BIR99" s="403"/>
      <c r="BIS99" s="403"/>
      <c r="BIT99" s="403"/>
      <c r="BIU99" s="403"/>
      <c r="BIV99" s="403"/>
      <c r="BIW99" s="403"/>
      <c r="BIX99" s="403"/>
      <c r="BIY99" s="403"/>
      <c r="BIZ99" s="403"/>
      <c r="BJA99" s="403"/>
      <c r="BJB99" s="403"/>
      <c r="BJC99" s="403"/>
      <c r="BJD99" s="403"/>
      <c r="BJE99" s="403"/>
      <c r="BJF99" s="403"/>
      <c r="BJG99" s="403"/>
      <c r="BJH99" s="403"/>
      <c r="BJI99" s="403"/>
      <c r="BJJ99" s="403"/>
      <c r="BJK99" s="403"/>
      <c r="BJL99" s="403"/>
      <c r="BJM99" s="403"/>
      <c r="BJN99" s="403"/>
      <c r="BJO99" s="403"/>
      <c r="BJP99" s="403"/>
      <c r="BJQ99" s="403"/>
      <c r="BJR99" s="403"/>
      <c r="BJS99" s="403"/>
      <c r="BJT99" s="403"/>
      <c r="BJU99" s="403"/>
      <c r="BJV99" s="403"/>
      <c r="BJW99" s="403"/>
      <c r="BJX99" s="403"/>
      <c r="BJY99" s="403"/>
      <c r="BJZ99" s="403"/>
      <c r="BKA99" s="403"/>
      <c r="BKB99" s="403"/>
      <c r="BKC99" s="403"/>
      <c r="BKD99" s="403"/>
      <c r="BKE99" s="403"/>
      <c r="BKF99" s="403"/>
      <c r="BKG99" s="403"/>
      <c r="BKH99" s="403"/>
      <c r="BKI99" s="403"/>
      <c r="BKJ99" s="403"/>
      <c r="BKK99" s="403"/>
      <c r="BKL99" s="403"/>
      <c r="BKM99" s="403"/>
      <c r="BKN99" s="403"/>
      <c r="BKO99" s="403"/>
      <c r="BKP99" s="403"/>
      <c r="BKQ99" s="403"/>
      <c r="BKR99" s="403"/>
      <c r="BKS99" s="403"/>
      <c r="BKT99" s="403"/>
      <c r="BKU99" s="403"/>
      <c r="BKV99" s="403"/>
      <c r="BKW99" s="403"/>
      <c r="BKX99" s="403"/>
      <c r="BKY99" s="403"/>
      <c r="BKZ99" s="403"/>
      <c r="BLA99" s="403"/>
      <c r="BLB99" s="403"/>
      <c r="BLC99" s="403"/>
      <c r="BLD99" s="403"/>
      <c r="BLE99" s="403"/>
      <c r="BLF99" s="403"/>
      <c r="BLG99" s="403"/>
      <c r="BLH99" s="403"/>
      <c r="BLI99" s="403"/>
      <c r="BLJ99" s="403"/>
      <c r="BLK99" s="403"/>
      <c r="BLL99" s="403"/>
      <c r="BLM99" s="403"/>
      <c r="BLN99" s="403"/>
      <c r="BLO99" s="403"/>
      <c r="BLP99" s="403"/>
      <c r="BLQ99" s="403"/>
      <c r="BLR99" s="403"/>
      <c r="BLS99" s="403"/>
      <c r="BLT99" s="403"/>
      <c r="BLU99" s="403"/>
      <c r="BLV99" s="403"/>
      <c r="BLW99" s="403"/>
      <c r="BLX99" s="403"/>
      <c r="BLY99" s="403"/>
      <c r="BLZ99" s="403"/>
      <c r="BMA99" s="403"/>
      <c r="BMB99" s="403"/>
      <c r="BMC99" s="403"/>
      <c r="BMD99" s="403"/>
      <c r="BME99" s="403"/>
      <c r="BMF99" s="403"/>
      <c r="BMG99" s="403"/>
      <c r="BMH99" s="403"/>
      <c r="BMI99" s="403"/>
      <c r="BMJ99" s="403"/>
      <c r="BMK99" s="403"/>
      <c r="BML99" s="403"/>
      <c r="BMM99" s="403"/>
      <c r="BMN99" s="403"/>
      <c r="BMO99" s="403"/>
      <c r="BMP99" s="403"/>
      <c r="BMQ99" s="403"/>
      <c r="BMR99" s="403"/>
      <c r="BMS99" s="403"/>
      <c r="BMT99" s="403"/>
      <c r="BMU99" s="403"/>
      <c r="BMV99" s="403"/>
      <c r="BMW99" s="403"/>
      <c r="BMX99" s="403"/>
      <c r="BMY99" s="403"/>
      <c r="BMZ99" s="403"/>
      <c r="BNA99" s="403"/>
      <c r="BNB99" s="403"/>
      <c r="BNC99" s="403"/>
      <c r="BND99" s="403"/>
      <c r="BNE99" s="403"/>
      <c r="BNF99" s="403"/>
      <c r="BNG99" s="403"/>
      <c r="BNH99" s="403"/>
      <c r="BNI99" s="403"/>
      <c r="BNJ99" s="403"/>
      <c r="BNK99" s="403"/>
      <c r="BNL99" s="403"/>
      <c r="BNM99" s="403"/>
      <c r="BNN99" s="403"/>
      <c r="BNO99" s="403"/>
      <c r="BNP99" s="403"/>
      <c r="BNQ99" s="403"/>
      <c r="BNR99" s="403"/>
      <c r="BNS99" s="403"/>
      <c r="BNT99" s="403"/>
      <c r="BNU99" s="403"/>
      <c r="BNV99" s="403"/>
      <c r="BNW99" s="403"/>
      <c r="BNX99" s="403"/>
      <c r="BNY99" s="403"/>
      <c r="BNZ99" s="403"/>
      <c r="BOA99" s="403"/>
      <c r="BOB99" s="403"/>
      <c r="BOC99" s="403"/>
      <c r="BOD99" s="403"/>
      <c r="BOE99" s="403"/>
      <c r="BOF99" s="403"/>
      <c r="BOG99" s="403"/>
      <c r="BOH99" s="403"/>
      <c r="BOI99" s="403"/>
      <c r="BOJ99" s="403"/>
      <c r="BOK99" s="403"/>
      <c r="BOL99" s="403"/>
      <c r="BOM99" s="403"/>
      <c r="BON99" s="403"/>
      <c r="BOO99" s="403"/>
      <c r="BOP99" s="403"/>
      <c r="BOQ99" s="403"/>
      <c r="BOR99" s="403"/>
      <c r="BOS99" s="403"/>
      <c r="BOT99" s="403"/>
      <c r="BOU99" s="403"/>
      <c r="BOV99" s="403"/>
      <c r="BOW99" s="403"/>
      <c r="BOX99" s="403"/>
      <c r="BOY99" s="403"/>
      <c r="BOZ99" s="403"/>
      <c r="BPA99" s="403"/>
      <c r="BPB99" s="403"/>
      <c r="BPC99" s="403"/>
      <c r="BPD99" s="403"/>
      <c r="BPE99" s="403"/>
      <c r="BPF99" s="403"/>
      <c r="BPG99" s="403"/>
      <c r="BPH99" s="403"/>
      <c r="BPI99" s="403"/>
      <c r="BPJ99" s="403"/>
      <c r="BPK99" s="403"/>
      <c r="BPL99" s="403"/>
      <c r="BPM99" s="403"/>
      <c r="BPN99" s="403"/>
      <c r="BPO99" s="403"/>
      <c r="BPP99" s="403"/>
      <c r="BPQ99" s="403"/>
      <c r="BPR99" s="403"/>
      <c r="BPS99" s="403"/>
      <c r="BPT99" s="403"/>
      <c r="BPU99" s="403"/>
      <c r="BPV99" s="403"/>
      <c r="BPW99" s="403"/>
      <c r="BPX99" s="403"/>
      <c r="BPY99" s="403"/>
      <c r="BPZ99" s="403"/>
      <c r="BQA99" s="403"/>
      <c r="BQB99" s="403"/>
      <c r="BQC99" s="403"/>
      <c r="BQD99" s="403"/>
      <c r="BQE99" s="403"/>
      <c r="BQF99" s="403"/>
      <c r="BQG99" s="403"/>
      <c r="BQH99" s="403"/>
      <c r="BQI99" s="403"/>
      <c r="BQJ99" s="403"/>
      <c r="BQK99" s="403"/>
      <c r="BQL99" s="403"/>
      <c r="BQM99" s="403"/>
      <c r="BQN99" s="403"/>
      <c r="BQO99" s="403"/>
      <c r="BQP99" s="403"/>
      <c r="BQQ99" s="403"/>
      <c r="BQR99" s="403"/>
      <c r="BQS99" s="403"/>
      <c r="BQT99" s="403"/>
      <c r="BQU99" s="403"/>
      <c r="BQV99" s="403"/>
      <c r="BQW99" s="403"/>
      <c r="BQX99" s="403"/>
      <c r="BQY99" s="403"/>
      <c r="BQZ99" s="403"/>
      <c r="BRA99" s="403"/>
      <c r="BRB99" s="403"/>
      <c r="BRC99" s="403"/>
      <c r="BRD99" s="403"/>
      <c r="BRE99" s="403"/>
      <c r="BRF99" s="403"/>
      <c r="BRG99" s="403"/>
      <c r="BRH99" s="403"/>
      <c r="BRI99" s="403"/>
      <c r="BRJ99" s="403"/>
      <c r="BRK99" s="403"/>
      <c r="BRL99" s="403"/>
      <c r="BRM99" s="403"/>
      <c r="BRN99" s="403"/>
      <c r="BRO99" s="403"/>
      <c r="BRP99" s="403"/>
      <c r="BRQ99" s="403"/>
      <c r="BRR99" s="403"/>
      <c r="BRS99" s="403"/>
      <c r="BRT99" s="403"/>
      <c r="BRU99" s="403"/>
      <c r="BRV99" s="403"/>
      <c r="BRW99" s="403"/>
      <c r="BRX99" s="403"/>
      <c r="BRY99" s="403"/>
      <c r="BRZ99" s="403"/>
      <c r="BSA99" s="403"/>
      <c r="BSB99" s="403"/>
      <c r="BSC99" s="403"/>
      <c r="BSD99" s="403"/>
      <c r="BSE99" s="403"/>
      <c r="BSF99" s="403"/>
      <c r="BSG99" s="403"/>
      <c r="BSH99" s="403"/>
      <c r="BSI99" s="403"/>
      <c r="BSJ99" s="403"/>
      <c r="BSK99" s="403"/>
      <c r="BSL99" s="403"/>
      <c r="BSM99" s="403"/>
      <c r="BSN99" s="403"/>
      <c r="BSO99" s="403"/>
      <c r="BSP99" s="403"/>
      <c r="BSQ99" s="403"/>
      <c r="BSR99" s="403"/>
      <c r="BSS99" s="403"/>
      <c r="BST99" s="403"/>
      <c r="BSU99" s="403"/>
      <c r="BSV99" s="403"/>
      <c r="BSW99" s="403"/>
      <c r="BSX99" s="403"/>
      <c r="BSY99" s="403"/>
      <c r="BSZ99" s="403"/>
      <c r="BTA99" s="403"/>
      <c r="BTB99" s="403"/>
      <c r="BTC99" s="403"/>
      <c r="BTD99" s="403"/>
      <c r="BTE99" s="403"/>
      <c r="BTF99" s="403"/>
      <c r="BTG99" s="403"/>
      <c r="BTH99" s="403"/>
      <c r="BTI99" s="403"/>
      <c r="BTJ99" s="403"/>
      <c r="BTK99" s="403"/>
      <c r="BTL99" s="403"/>
      <c r="BTM99" s="403"/>
      <c r="BTN99" s="403"/>
      <c r="BTO99" s="403"/>
      <c r="BTP99" s="403"/>
      <c r="BTQ99" s="403"/>
      <c r="BTR99" s="403"/>
      <c r="BTS99" s="403"/>
      <c r="BTT99" s="403"/>
      <c r="BTU99" s="403"/>
      <c r="BTV99" s="403"/>
      <c r="BTW99" s="403"/>
      <c r="BTX99" s="403"/>
      <c r="BTY99" s="403"/>
      <c r="BTZ99" s="403"/>
      <c r="BUA99" s="403"/>
      <c r="BUB99" s="403"/>
      <c r="BUC99" s="403"/>
      <c r="BUD99" s="403"/>
      <c r="BUE99" s="403"/>
      <c r="BUF99" s="403"/>
      <c r="BUG99" s="403"/>
      <c r="BUH99" s="403"/>
      <c r="BUI99" s="403"/>
      <c r="BUJ99" s="403"/>
      <c r="BUK99" s="403"/>
      <c r="BUL99" s="403"/>
      <c r="BUM99" s="403"/>
      <c r="BUN99" s="403"/>
      <c r="BUO99" s="403"/>
      <c r="BUP99" s="403"/>
      <c r="BUQ99" s="403"/>
      <c r="BUR99" s="403"/>
      <c r="BUS99" s="403"/>
      <c r="BUT99" s="403"/>
      <c r="BUU99" s="403"/>
      <c r="BUV99" s="403"/>
      <c r="BUW99" s="403"/>
      <c r="BUX99" s="403"/>
      <c r="BUY99" s="403"/>
      <c r="BUZ99" s="403"/>
      <c r="BVA99" s="403"/>
      <c r="BVB99" s="403"/>
      <c r="BVC99" s="403"/>
      <c r="BVD99" s="403"/>
      <c r="BVE99" s="403"/>
      <c r="BVF99" s="403"/>
      <c r="BVG99" s="403"/>
      <c r="BVH99" s="403"/>
      <c r="BVI99" s="403"/>
      <c r="BVJ99" s="403"/>
      <c r="BVK99" s="403"/>
      <c r="BVL99" s="403"/>
      <c r="BVM99" s="403"/>
      <c r="BVN99" s="403"/>
      <c r="BVO99" s="403"/>
      <c r="BVP99" s="403"/>
      <c r="BVQ99" s="403"/>
      <c r="BVR99" s="403"/>
      <c r="BVS99" s="403"/>
      <c r="BVT99" s="403"/>
      <c r="BVU99" s="403"/>
      <c r="BVV99" s="403"/>
      <c r="BVW99" s="403"/>
      <c r="BVX99" s="403"/>
      <c r="BVY99" s="403"/>
      <c r="BVZ99" s="403"/>
      <c r="BWA99" s="403"/>
      <c r="BWB99" s="403"/>
      <c r="BWC99" s="403"/>
      <c r="BWD99" s="403"/>
      <c r="BWE99" s="403"/>
      <c r="BWF99" s="403"/>
      <c r="BWG99" s="403"/>
      <c r="BWH99" s="403"/>
      <c r="BWI99" s="403"/>
      <c r="BWJ99" s="403"/>
      <c r="BWK99" s="403"/>
      <c r="BWL99" s="403"/>
      <c r="BWM99" s="403"/>
      <c r="BWN99" s="403"/>
      <c r="BWO99" s="403"/>
      <c r="BWP99" s="403"/>
      <c r="BWQ99" s="403"/>
      <c r="BWR99" s="403"/>
      <c r="BWS99" s="403"/>
      <c r="BWT99" s="403"/>
      <c r="BWU99" s="403"/>
      <c r="BWV99" s="403"/>
      <c r="BWW99" s="403"/>
      <c r="BWX99" s="403"/>
      <c r="BWY99" s="403"/>
      <c r="BWZ99" s="403"/>
      <c r="BXA99" s="403"/>
      <c r="BXB99" s="403"/>
      <c r="BXC99" s="403"/>
      <c r="BXD99" s="403"/>
      <c r="BXE99" s="403"/>
      <c r="BXF99" s="403"/>
      <c r="BXG99" s="403"/>
      <c r="BXH99" s="403"/>
      <c r="BXI99" s="403"/>
      <c r="BXJ99" s="403"/>
      <c r="BXK99" s="403"/>
      <c r="BXL99" s="403"/>
      <c r="BXM99" s="403"/>
      <c r="BXN99" s="403"/>
      <c r="BXO99" s="403"/>
      <c r="BXP99" s="403"/>
      <c r="BXQ99" s="403"/>
      <c r="BXR99" s="403"/>
      <c r="BXS99" s="403"/>
      <c r="BXT99" s="403"/>
      <c r="BXU99" s="403"/>
      <c r="BXV99" s="403"/>
      <c r="BXW99" s="403"/>
      <c r="BXX99" s="403"/>
      <c r="BXY99" s="403"/>
      <c r="BXZ99" s="403"/>
      <c r="BYA99" s="403"/>
      <c r="BYB99" s="403"/>
      <c r="BYC99" s="403"/>
      <c r="BYD99" s="403"/>
      <c r="BYE99" s="403"/>
      <c r="BYF99" s="403"/>
      <c r="BYG99" s="403"/>
      <c r="BYH99" s="403"/>
      <c r="BYI99" s="403"/>
      <c r="BYJ99" s="403"/>
      <c r="BYK99" s="403"/>
      <c r="BYL99" s="403"/>
      <c r="BYM99" s="403"/>
      <c r="BYN99" s="403"/>
      <c r="BYO99" s="403"/>
      <c r="BYP99" s="403"/>
      <c r="BYQ99" s="403"/>
      <c r="BYR99" s="403"/>
      <c r="BYS99" s="403"/>
      <c r="BYT99" s="403"/>
      <c r="BYU99" s="403"/>
      <c r="BYV99" s="403"/>
      <c r="BYW99" s="403"/>
      <c r="BYX99" s="403"/>
      <c r="BYY99" s="403"/>
      <c r="BYZ99" s="403"/>
      <c r="BZA99" s="403"/>
      <c r="BZB99" s="403"/>
      <c r="BZC99" s="403"/>
      <c r="BZD99" s="403"/>
      <c r="BZE99" s="403"/>
      <c r="BZF99" s="403"/>
      <c r="BZG99" s="403"/>
      <c r="BZH99" s="403"/>
      <c r="BZI99" s="403"/>
      <c r="BZJ99" s="403"/>
      <c r="BZK99" s="403"/>
      <c r="BZL99" s="403"/>
      <c r="BZM99" s="403"/>
      <c r="BZN99" s="403"/>
      <c r="BZO99" s="403"/>
      <c r="BZP99" s="403"/>
      <c r="BZQ99" s="403"/>
      <c r="BZR99" s="403"/>
      <c r="BZS99" s="403"/>
      <c r="BZT99" s="403"/>
      <c r="BZU99" s="403"/>
      <c r="BZV99" s="403"/>
      <c r="BZW99" s="403"/>
      <c r="BZX99" s="403"/>
      <c r="BZY99" s="403"/>
      <c r="BZZ99" s="403"/>
      <c r="CAA99" s="403"/>
      <c r="CAB99" s="403"/>
      <c r="CAC99" s="403"/>
      <c r="CAD99" s="403"/>
      <c r="CAE99" s="403"/>
      <c r="CAF99" s="403"/>
      <c r="CAG99" s="403"/>
      <c r="CAH99" s="403"/>
      <c r="CAI99" s="403"/>
      <c r="CAJ99" s="403"/>
      <c r="CAK99" s="403"/>
      <c r="CAL99" s="403"/>
      <c r="CAM99" s="403"/>
      <c r="CAN99" s="403"/>
      <c r="CAO99" s="403"/>
      <c r="CAP99" s="403"/>
      <c r="CAQ99" s="403"/>
      <c r="CAR99" s="403"/>
      <c r="CAS99" s="403"/>
      <c r="CAT99" s="403"/>
      <c r="CAU99" s="403"/>
      <c r="CAV99" s="403"/>
      <c r="CAW99" s="403"/>
      <c r="CAX99" s="403"/>
      <c r="CAY99" s="403"/>
      <c r="CAZ99" s="403"/>
      <c r="CBA99" s="403"/>
      <c r="CBB99" s="403"/>
      <c r="CBC99" s="403"/>
      <c r="CBD99" s="403"/>
      <c r="CBE99" s="403"/>
      <c r="CBF99" s="403"/>
      <c r="CBG99" s="403"/>
      <c r="CBH99" s="403"/>
      <c r="CBI99" s="403"/>
      <c r="CBJ99" s="403"/>
      <c r="CBK99" s="403"/>
      <c r="CBL99" s="403"/>
      <c r="CBM99" s="403"/>
      <c r="CBN99" s="403"/>
      <c r="CBO99" s="403"/>
      <c r="CBP99" s="403"/>
      <c r="CBQ99" s="403"/>
      <c r="CBR99" s="403"/>
      <c r="CBS99" s="403"/>
      <c r="CBT99" s="403"/>
      <c r="CBU99" s="403"/>
      <c r="CBV99" s="403"/>
      <c r="CBW99" s="403"/>
      <c r="CBX99" s="403"/>
      <c r="CBY99" s="403"/>
      <c r="CBZ99" s="403"/>
      <c r="CCA99" s="403"/>
      <c r="CCB99" s="403"/>
      <c r="CCC99" s="403"/>
      <c r="CCD99" s="403"/>
      <c r="CCE99" s="403"/>
      <c r="CCF99" s="403"/>
      <c r="CCG99" s="403"/>
      <c r="CCH99" s="403"/>
      <c r="CCI99" s="403"/>
      <c r="CCJ99" s="403"/>
      <c r="CCK99" s="403"/>
      <c r="CCL99" s="403"/>
      <c r="CCM99" s="403"/>
      <c r="CCN99" s="403"/>
      <c r="CCO99" s="403"/>
      <c r="CCP99" s="403"/>
      <c r="CCQ99" s="403"/>
      <c r="CCR99" s="403"/>
      <c r="CCS99" s="403"/>
      <c r="CCT99" s="403"/>
      <c r="CCU99" s="403"/>
      <c r="CCV99" s="403"/>
      <c r="CCW99" s="403"/>
      <c r="CCX99" s="403"/>
      <c r="CCY99" s="403"/>
      <c r="CCZ99" s="403"/>
      <c r="CDA99" s="403"/>
      <c r="CDB99" s="403"/>
      <c r="CDC99" s="403"/>
      <c r="CDD99" s="403"/>
      <c r="CDE99" s="403"/>
      <c r="CDF99" s="403"/>
      <c r="CDG99" s="403"/>
      <c r="CDH99" s="403"/>
      <c r="CDI99" s="403"/>
      <c r="CDJ99" s="403"/>
      <c r="CDK99" s="403"/>
      <c r="CDL99" s="403"/>
      <c r="CDM99" s="403"/>
      <c r="CDN99" s="403"/>
      <c r="CDO99" s="403"/>
      <c r="CDP99" s="403"/>
      <c r="CDQ99" s="403"/>
      <c r="CDR99" s="403"/>
      <c r="CDS99" s="403"/>
      <c r="CDT99" s="403"/>
      <c r="CDU99" s="403"/>
      <c r="CDV99" s="403"/>
      <c r="CDW99" s="403"/>
      <c r="CDX99" s="403"/>
      <c r="CDY99" s="403"/>
      <c r="CDZ99" s="403"/>
      <c r="CEA99" s="403"/>
      <c r="CEB99" s="403"/>
      <c r="CEC99" s="403"/>
      <c r="CED99" s="403"/>
      <c r="CEE99" s="403"/>
      <c r="CEF99" s="403"/>
      <c r="CEG99" s="403"/>
      <c r="CEH99" s="403"/>
      <c r="CEI99" s="403"/>
      <c r="CEJ99" s="403"/>
      <c r="CEK99" s="403"/>
      <c r="CEL99" s="403"/>
      <c r="CEM99" s="403"/>
      <c r="CEN99" s="403"/>
      <c r="CEO99" s="403"/>
      <c r="CEP99" s="403"/>
      <c r="CEQ99" s="403"/>
      <c r="CER99" s="403"/>
      <c r="CES99" s="403"/>
      <c r="CET99" s="403"/>
      <c r="CEU99" s="403"/>
      <c r="CEV99" s="403"/>
      <c r="CEW99" s="403"/>
      <c r="CEX99" s="403"/>
      <c r="CEY99" s="403"/>
      <c r="CEZ99" s="403"/>
      <c r="CFA99" s="403"/>
      <c r="CFB99" s="403"/>
      <c r="CFC99" s="403"/>
      <c r="CFD99" s="403"/>
      <c r="CFE99" s="403"/>
      <c r="CFF99" s="403"/>
      <c r="CFG99" s="403"/>
      <c r="CFH99" s="403"/>
      <c r="CFI99" s="403"/>
      <c r="CFJ99" s="403"/>
      <c r="CFK99" s="403"/>
      <c r="CFL99" s="403"/>
      <c r="CFM99" s="403"/>
      <c r="CFN99" s="403"/>
      <c r="CFO99" s="403"/>
      <c r="CFP99" s="403"/>
      <c r="CFQ99" s="403"/>
      <c r="CFR99" s="403"/>
      <c r="CFS99" s="403"/>
      <c r="CFT99" s="403"/>
      <c r="CFU99" s="403"/>
      <c r="CFV99" s="403"/>
      <c r="CFW99" s="403"/>
      <c r="CFX99" s="403"/>
      <c r="CFY99" s="403"/>
      <c r="CFZ99" s="403"/>
      <c r="CGA99" s="403"/>
      <c r="CGB99" s="403"/>
      <c r="CGC99" s="403"/>
      <c r="CGD99" s="403"/>
      <c r="CGE99" s="403"/>
      <c r="CGF99" s="403"/>
      <c r="CGG99" s="403"/>
      <c r="CGH99" s="403"/>
      <c r="CGI99" s="403"/>
      <c r="CGJ99" s="403"/>
      <c r="CGK99" s="403"/>
      <c r="CGL99" s="403"/>
      <c r="CGM99" s="403"/>
      <c r="CGN99" s="403"/>
      <c r="CGO99" s="403"/>
      <c r="CGP99" s="403"/>
      <c r="CGQ99" s="403"/>
      <c r="CGR99" s="403"/>
      <c r="CGS99" s="403"/>
      <c r="CGT99" s="403"/>
      <c r="CGU99" s="403"/>
      <c r="CGV99" s="403"/>
      <c r="CGW99" s="403"/>
      <c r="CGX99" s="403"/>
      <c r="CGY99" s="403"/>
      <c r="CGZ99" s="403"/>
      <c r="CHA99" s="403"/>
      <c r="CHB99" s="403"/>
      <c r="CHC99" s="403"/>
      <c r="CHD99" s="403"/>
      <c r="CHE99" s="403"/>
      <c r="CHF99" s="403"/>
      <c r="CHG99" s="403"/>
      <c r="CHH99" s="403"/>
      <c r="CHI99" s="403"/>
      <c r="CHJ99" s="403"/>
      <c r="CHK99" s="403"/>
      <c r="CHL99" s="403"/>
      <c r="CHM99" s="403"/>
      <c r="CHN99" s="403"/>
      <c r="CHO99" s="403"/>
      <c r="CHP99" s="403"/>
      <c r="CHQ99" s="403"/>
      <c r="CHR99" s="403"/>
      <c r="CHS99" s="403"/>
      <c r="CHT99" s="403"/>
      <c r="CHU99" s="403"/>
      <c r="CHV99" s="403"/>
      <c r="CHW99" s="403"/>
      <c r="CHX99" s="403"/>
      <c r="CHY99" s="403"/>
      <c r="CHZ99" s="403"/>
      <c r="CIA99" s="403"/>
      <c r="CIB99" s="403"/>
      <c r="CIC99" s="403"/>
      <c r="CID99" s="403"/>
      <c r="CIE99" s="403"/>
      <c r="CIF99" s="403"/>
      <c r="CIG99" s="403"/>
      <c r="CIH99" s="403"/>
      <c r="CII99" s="403"/>
      <c r="CIJ99" s="403"/>
      <c r="CIK99" s="403"/>
      <c r="CIL99" s="403"/>
      <c r="CIM99" s="403"/>
      <c r="CIN99" s="403"/>
      <c r="CIO99" s="403"/>
      <c r="CIP99" s="403"/>
      <c r="CIQ99" s="403"/>
      <c r="CIR99" s="403"/>
      <c r="CIS99" s="403"/>
      <c r="CIT99" s="403"/>
      <c r="CIU99" s="403"/>
      <c r="CIV99" s="403"/>
      <c r="CIW99" s="403"/>
      <c r="CIX99" s="403"/>
      <c r="CIY99" s="403"/>
      <c r="CIZ99" s="403"/>
      <c r="CJA99" s="403"/>
      <c r="CJB99" s="403"/>
      <c r="CJC99" s="403"/>
      <c r="CJD99" s="403"/>
      <c r="CJE99" s="403"/>
      <c r="CJF99" s="403"/>
      <c r="CJG99" s="403"/>
      <c r="CJH99" s="403"/>
      <c r="CJI99" s="403"/>
      <c r="CJJ99" s="403"/>
      <c r="CJK99" s="403"/>
      <c r="CJL99" s="403"/>
      <c r="CJM99" s="403"/>
      <c r="CJN99" s="403"/>
      <c r="CJO99" s="403"/>
      <c r="CJP99" s="403"/>
      <c r="CJQ99" s="403"/>
      <c r="CJR99" s="403"/>
      <c r="CJS99" s="403"/>
      <c r="CJT99" s="403"/>
      <c r="CJU99" s="403"/>
      <c r="CJV99" s="403"/>
      <c r="CJW99" s="403"/>
      <c r="CJX99" s="403"/>
      <c r="CJY99" s="403"/>
      <c r="CJZ99" s="403"/>
      <c r="CKA99" s="403"/>
      <c r="CKB99" s="403"/>
      <c r="CKC99" s="403"/>
      <c r="CKD99" s="403"/>
      <c r="CKE99" s="403"/>
      <c r="CKF99" s="403"/>
      <c r="CKG99" s="403"/>
      <c r="CKH99" s="403"/>
      <c r="CKI99" s="403"/>
      <c r="CKJ99" s="403"/>
      <c r="CKK99" s="403"/>
      <c r="CKL99" s="403"/>
      <c r="CKM99" s="403"/>
      <c r="CKN99" s="403"/>
      <c r="CKO99" s="403"/>
      <c r="CKP99" s="403"/>
      <c r="CKQ99" s="403"/>
      <c r="CKR99" s="403"/>
      <c r="CKS99" s="403"/>
      <c r="CKT99" s="403"/>
      <c r="CKU99" s="403"/>
      <c r="CKV99" s="403"/>
      <c r="CKW99" s="403"/>
      <c r="CKX99" s="403"/>
      <c r="CKY99" s="403"/>
      <c r="CKZ99" s="403"/>
      <c r="CLA99" s="403"/>
      <c r="CLB99" s="403"/>
      <c r="CLC99" s="403"/>
      <c r="CLD99" s="403"/>
      <c r="CLE99" s="403"/>
      <c r="CLF99" s="403"/>
      <c r="CLG99" s="403"/>
      <c r="CLH99" s="403"/>
      <c r="CLI99" s="403"/>
      <c r="CLJ99" s="403"/>
      <c r="CLK99" s="403"/>
      <c r="CLL99" s="403"/>
      <c r="CLM99" s="403"/>
      <c r="CLN99" s="403"/>
      <c r="CLO99" s="403"/>
      <c r="CLP99" s="403"/>
      <c r="CLQ99" s="403"/>
      <c r="CLR99" s="403"/>
      <c r="CLS99" s="403"/>
      <c r="CLT99" s="403"/>
      <c r="CLU99" s="403"/>
      <c r="CLV99" s="403"/>
      <c r="CLW99" s="403"/>
      <c r="CLX99" s="403"/>
      <c r="CLY99" s="403"/>
      <c r="CLZ99" s="403"/>
      <c r="CMA99" s="403"/>
      <c r="CMB99" s="403"/>
      <c r="CMC99" s="403"/>
      <c r="CMD99" s="403"/>
      <c r="CME99" s="403"/>
      <c r="CMF99" s="403"/>
      <c r="CMG99" s="403"/>
      <c r="CMH99" s="403"/>
      <c r="CMI99" s="403"/>
      <c r="CMJ99" s="403"/>
      <c r="CMK99" s="403"/>
      <c r="CML99" s="403"/>
      <c r="CMM99" s="403"/>
      <c r="CMN99" s="403"/>
      <c r="CMO99" s="403"/>
      <c r="CMP99" s="403"/>
      <c r="CMQ99" s="403"/>
      <c r="CMR99" s="403"/>
      <c r="CMS99" s="403"/>
      <c r="CMT99" s="403"/>
      <c r="CMU99" s="403"/>
      <c r="CMV99" s="403"/>
      <c r="CMW99" s="403"/>
      <c r="CMX99" s="403"/>
      <c r="CMY99" s="403"/>
      <c r="CMZ99" s="403"/>
      <c r="CNA99" s="403"/>
      <c r="CNB99" s="403"/>
      <c r="CNC99" s="403"/>
      <c r="CND99" s="403"/>
      <c r="CNE99" s="403"/>
      <c r="CNF99" s="403"/>
      <c r="CNG99" s="403"/>
      <c r="CNH99" s="403"/>
      <c r="CNI99" s="403"/>
      <c r="CNJ99" s="403"/>
      <c r="CNK99" s="403"/>
      <c r="CNL99" s="403"/>
      <c r="CNM99" s="403"/>
      <c r="CNN99" s="403"/>
      <c r="CNO99" s="403"/>
      <c r="CNP99" s="403"/>
      <c r="CNQ99" s="403"/>
      <c r="CNR99" s="403"/>
      <c r="CNS99" s="403"/>
      <c r="CNT99" s="403"/>
      <c r="CNU99" s="403"/>
      <c r="CNV99" s="403"/>
      <c r="CNW99" s="403"/>
      <c r="CNX99" s="403"/>
      <c r="CNY99" s="403"/>
      <c r="CNZ99" s="403"/>
      <c r="COA99" s="403"/>
      <c r="COB99" s="403"/>
      <c r="COC99" s="403"/>
      <c r="COD99" s="403"/>
      <c r="COE99" s="403"/>
      <c r="COF99" s="403"/>
      <c r="COG99" s="403"/>
      <c r="COH99" s="403"/>
      <c r="COI99" s="403"/>
      <c r="COJ99" s="403"/>
      <c r="COK99" s="403"/>
      <c r="COL99" s="403"/>
      <c r="COM99" s="403"/>
      <c r="CON99" s="403"/>
      <c r="COO99" s="403"/>
      <c r="COP99" s="403"/>
      <c r="COQ99" s="403"/>
      <c r="COR99" s="403"/>
      <c r="COS99" s="403"/>
      <c r="COT99" s="403"/>
      <c r="COU99" s="403"/>
      <c r="COV99" s="403"/>
      <c r="COW99" s="403"/>
      <c r="COX99" s="403"/>
      <c r="COY99" s="403"/>
      <c r="COZ99" s="403"/>
      <c r="CPA99" s="403"/>
      <c r="CPB99" s="403"/>
      <c r="CPC99" s="403"/>
      <c r="CPD99" s="403"/>
      <c r="CPE99" s="403"/>
      <c r="CPF99" s="403"/>
      <c r="CPG99" s="403"/>
      <c r="CPH99" s="403"/>
      <c r="CPI99" s="403"/>
      <c r="CPJ99" s="403"/>
      <c r="CPK99" s="403"/>
      <c r="CPL99" s="403"/>
      <c r="CPM99" s="403"/>
      <c r="CPN99" s="403"/>
      <c r="CPO99" s="403"/>
      <c r="CPP99" s="403"/>
      <c r="CPQ99" s="403"/>
      <c r="CPR99" s="403"/>
      <c r="CPS99" s="403"/>
      <c r="CPT99" s="403"/>
      <c r="CPU99" s="403"/>
      <c r="CPV99" s="403"/>
      <c r="CPW99" s="403"/>
      <c r="CPX99" s="403"/>
      <c r="CPY99" s="403"/>
      <c r="CPZ99" s="403"/>
      <c r="CQA99" s="403"/>
      <c r="CQB99" s="403"/>
      <c r="CQC99" s="403"/>
      <c r="CQD99" s="403"/>
      <c r="CQE99" s="403"/>
      <c r="CQF99" s="403"/>
      <c r="CQG99" s="403"/>
      <c r="CQH99" s="403"/>
      <c r="CQI99" s="403"/>
      <c r="CQJ99" s="403"/>
      <c r="CQK99" s="403"/>
      <c r="CQL99" s="403"/>
      <c r="CQM99" s="403"/>
      <c r="CQN99" s="403"/>
      <c r="CQO99" s="403"/>
      <c r="CQP99" s="403"/>
      <c r="CQQ99" s="403"/>
      <c r="CQR99" s="403"/>
      <c r="CQS99" s="403"/>
      <c r="CQT99" s="403"/>
      <c r="CQU99" s="403"/>
      <c r="CQV99" s="403"/>
      <c r="CQW99" s="403"/>
      <c r="CQX99" s="403"/>
      <c r="CQY99" s="403"/>
      <c r="CQZ99" s="403"/>
      <c r="CRA99" s="403"/>
      <c r="CRB99" s="403"/>
      <c r="CRC99" s="403"/>
      <c r="CRD99" s="403"/>
      <c r="CRE99" s="403"/>
      <c r="CRF99" s="403"/>
      <c r="CRG99" s="403"/>
      <c r="CRH99" s="403"/>
      <c r="CRI99" s="403"/>
      <c r="CRJ99" s="403"/>
      <c r="CRK99" s="403"/>
      <c r="CRL99" s="403"/>
      <c r="CRM99" s="403"/>
      <c r="CRN99" s="403"/>
      <c r="CRO99" s="403"/>
      <c r="CRP99" s="403"/>
      <c r="CRQ99" s="403"/>
      <c r="CRR99" s="403"/>
      <c r="CRS99" s="403"/>
      <c r="CRT99" s="403"/>
      <c r="CRU99" s="403"/>
      <c r="CRV99" s="403"/>
      <c r="CRW99" s="403"/>
      <c r="CRX99" s="403"/>
      <c r="CRY99" s="403"/>
      <c r="CRZ99" s="403"/>
      <c r="CSA99" s="403"/>
      <c r="CSB99" s="403"/>
      <c r="CSC99" s="403"/>
      <c r="CSD99" s="403"/>
      <c r="CSE99" s="403"/>
      <c r="CSF99" s="403"/>
      <c r="CSG99" s="403"/>
      <c r="CSH99" s="403"/>
      <c r="CSI99" s="403"/>
      <c r="CSJ99" s="403"/>
      <c r="CSK99" s="403"/>
      <c r="CSL99" s="403"/>
      <c r="CSM99" s="403"/>
      <c r="CSN99" s="403"/>
      <c r="CSO99" s="403"/>
      <c r="CSP99" s="403"/>
      <c r="CSQ99" s="403"/>
      <c r="CSR99" s="403"/>
      <c r="CSS99" s="403"/>
      <c r="CST99" s="403"/>
      <c r="CSU99" s="403"/>
      <c r="CSV99" s="403"/>
      <c r="CSW99" s="403"/>
      <c r="CSX99" s="403"/>
      <c r="CSY99" s="403"/>
      <c r="CSZ99" s="403"/>
      <c r="CTA99" s="403"/>
      <c r="CTB99" s="403"/>
      <c r="CTC99" s="403"/>
      <c r="CTD99" s="403"/>
      <c r="CTE99" s="403"/>
      <c r="CTF99" s="403"/>
      <c r="CTG99" s="403"/>
      <c r="CTH99" s="403"/>
      <c r="CTI99" s="403"/>
      <c r="CTJ99" s="403"/>
      <c r="CTK99" s="403"/>
      <c r="CTL99" s="403"/>
      <c r="CTM99" s="403"/>
      <c r="CTN99" s="403"/>
      <c r="CTO99" s="403"/>
      <c r="CTP99" s="403"/>
      <c r="CTQ99" s="403"/>
      <c r="CTR99" s="403"/>
      <c r="CTS99" s="403"/>
      <c r="CTT99" s="403"/>
      <c r="CTU99" s="403"/>
      <c r="CTV99" s="403"/>
      <c r="CTW99" s="403"/>
      <c r="CTX99" s="403"/>
      <c r="CTY99" s="403"/>
      <c r="CTZ99" s="403"/>
      <c r="CUA99" s="403"/>
      <c r="CUB99" s="403"/>
      <c r="CUC99" s="403"/>
      <c r="CUD99" s="403"/>
      <c r="CUE99" s="403"/>
      <c r="CUF99" s="403"/>
      <c r="CUG99" s="403"/>
      <c r="CUH99" s="403"/>
      <c r="CUI99" s="403"/>
      <c r="CUJ99" s="403"/>
      <c r="CUK99" s="403"/>
      <c r="CUL99" s="403"/>
      <c r="CUM99" s="403"/>
      <c r="CUN99" s="403"/>
      <c r="CUO99" s="403"/>
      <c r="CUP99" s="403"/>
      <c r="CUQ99" s="403"/>
      <c r="CUR99" s="403"/>
      <c r="CUS99" s="403"/>
      <c r="CUT99" s="403"/>
      <c r="CUU99" s="403"/>
      <c r="CUV99" s="403"/>
      <c r="CUW99" s="403"/>
      <c r="CUX99" s="403"/>
      <c r="CUY99" s="403"/>
      <c r="CUZ99" s="403"/>
      <c r="CVA99" s="403"/>
      <c r="CVB99" s="403"/>
      <c r="CVC99" s="403"/>
      <c r="CVD99" s="403"/>
      <c r="CVE99" s="403"/>
      <c r="CVF99" s="403"/>
      <c r="CVG99" s="403"/>
      <c r="CVH99" s="403"/>
      <c r="CVI99" s="403"/>
      <c r="CVJ99" s="403"/>
      <c r="CVK99" s="403"/>
      <c r="CVL99" s="403"/>
      <c r="CVM99" s="403"/>
      <c r="CVN99" s="403"/>
      <c r="CVO99" s="403"/>
      <c r="CVP99" s="403"/>
      <c r="CVQ99" s="403"/>
      <c r="CVR99" s="403"/>
      <c r="CVS99" s="403"/>
      <c r="CVT99" s="403"/>
      <c r="CVU99" s="403"/>
      <c r="CVV99" s="403"/>
      <c r="CVW99" s="403"/>
      <c r="CVX99" s="403"/>
      <c r="CVY99" s="403"/>
      <c r="CVZ99" s="403"/>
      <c r="CWA99" s="403"/>
      <c r="CWB99" s="403"/>
      <c r="CWC99" s="403"/>
      <c r="CWD99" s="403"/>
      <c r="CWE99" s="403"/>
      <c r="CWF99" s="403"/>
      <c r="CWG99" s="403"/>
      <c r="CWH99" s="403"/>
      <c r="CWI99" s="403"/>
      <c r="CWJ99" s="403"/>
      <c r="CWK99" s="403"/>
      <c r="CWL99" s="403"/>
      <c r="CWM99" s="403"/>
      <c r="CWN99" s="403"/>
      <c r="CWO99" s="403"/>
      <c r="CWP99" s="403"/>
      <c r="CWQ99" s="403"/>
      <c r="CWR99" s="403"/>
      <c r="CWS99" s="403"/>
      <c r="CWT99" s="403"/>
      <c r="CWU99" s="403"/>
      <c r="CWV99" s="403"/>
      <c r="CWW99" s="403"/>
      <c r="CWX99" s="403"/>
      <c r="CWY99" s="403"/>
      <c r="CWZ99" s="403"/>
      <c r="CXA99" s="403"/>
      <c r="CXB99" s="403"/>
      <c r="CXC99" s="403"/>
      <c r="CXD99" s="403"/>
      <c r="CXE99" s="403"/>
      <c r="CXF99" s="403"/>
      <c r="CXG99" s="403"/>
      <c r="CXH99" s="403"/>
      <c r="CXI99" s="403"/>
      <c r="CXJ99" s="403"/>
      <c r="CXK99" s="403"/>
      <c r="CXL99" s="403"/>
      <c r="CXM99" s="403"/>
      <c r="CXN99" s="403"/>
      <c r="CXO99" s="403"/>
      <c r="CXP99" s="403"/>
      <c r="CXQ99" s="403"/>
      <c r="CXR99" s="403"/>
      <c r="CXS99" s="403"/>
      <c r="CXT99" s="403"/>
      <c r="CXU99" s="403"/>
      <c r="CXV99" s="403"/>
      <c r="CXW99" s="403"/>
      <c r="CXX99" s="403"/>
      <c r="CXY99" s="403"/>
      <c r="CXZ99" s="403"/>
      <c r="CYA99" s="403"/>
      <c r="CYB99" s="403"/>
      <c r="CYC99" s="403"/>
      <c r="CYD99" s="403"/>
      <c r="CYE99" s="403"/>
      <c r="CYF99" s="403"/>
      <c r="CYG99" s="403"/>
      <c r="CYH99" s="403"/>
      <c r="CYI99" s="403"/>
      <c r="CYJ99" s="403"/>
      <c r="CYK99" s="403"/>
      <c r="CYL99" s="403"/>
      <c r="CYM99" s="403"/>
      <c r="CYN99" s="403"/>
      <c r="CYO99" s="403"/>
      <c r="CYP99" s="403"/>
      <c r="CYQ99" s="403"/>
      <c r="CYR99" s="403"/>
      <c r="CYS99" s="403"/>
      <c r="CYT99" s="403"/>
      <c r="CYU99" s="403"/>
      <c r="CYV99" s="403"/>
      <c r="CYW99" s="403"/>
      <c r="CYX99" s="403"/>
      <c r="CYY99" s="403"/>
      <c r="CYZ99" s="403"/>
      <c r="CZA99" s="403"/>
      <c r="CZB99" s="403"/>
      <c r="CZC99" s="403"/>
      <c r="CZD99" s="403"/>
      <c r="CZE99" s="403"/>
      <c r="CZF99" s="403"/>
      <c r="CZG99" s="403"/>
      <c r="CZH99" s="403"/>
      <c r="CZI99" s="403"/>
      <c r="CZJ99" s="403"/>
      <c r="CZK99" s="403"/>
      <c r="CZL99" s="403"/>
      <c r="CZM99" s="403"/>
      <c r="CZN99" s="403"/>
      <c r="CZO99" s="403"/>
      <c r="CZP99" s="403"/>
      <c r="CZQ99" s="403"/>
      <c r="CZR99" s="403"/>
      <c r="CZS99" s="403"/>
      <c r="CZT99" s="403"/>
      <c r="CZU99" s="403"/>
      <c r="CZV99" s="403"/>
      <c r="CZW99" s="403"/>
      <c r="CZX99" s="403"/>
      <c r="CZY99" s="403"/>
      <c r="CZZ99" s="403"/>
      <c r="DAA99" s="403"/>
      <c r="DAB99" s="403"/>
      <c r="DAC99" s="403"/>
      <c r="DAD99" s="403"/>
      <c r="DAE99" s="403"/>
      <c r="DAF99" s="403"/>
      <c r="DAG99" s="403"/>
      <c r="DAH99" s="403"/>
      <c r="DAI99" s="403"/>
      <c r="DAJ99" s="403"/>
      <c r="DAK99" s="403"/>
      <c r="DAL99" s="403"/>
      <c r="DAM99" s="403"/>
      <c r="DAN99" s="403"/>
      <c r="DAO99" s="403"/>
      <c r="DAP99" s="403"/>
      <c r="DAQ99" s="403"/>
      <c r="DAR99" s="403"/>
      <c r="DAS99" s="403"/>
      <c r="DAT99" s="403"/>
      <c r="DAU99" s="403"/>
      <c r="DAV99" s="403"/>
      <c r="DAW99" s="403"/>
      <c r="DAX99" s="403"/>
      <c r="DAY99" s="403"/>
      <c r="DAZ99" s="403"/>
      <c r="DBA99" s="403"/>
      <c r="DBB99" s="403"/>
      <c r="DBC99" s="403"/>
      <c r="DBD99" s="403"/>
      <c r="DBE99" s="403"/>
      <c r="DBF99" s="403"/>
      <c r="DBG99" s="403"/>
      <c r="DBH99" s="403"/>
      <c r="DBI99" s="403"/>
      <c r="DBJ99" s="403"/>
      <c r="DBK99" s="403"/>
      <c r="DBL99" s="403"/>
      <c r="DBM99" s="403"/>
      <c r="DBN99" s="403"/>
      <c r="DBO99" s="403"/>
      <c r="DBP99" s="403"/>
      <c r="DBQ99" s="403"/>
      <c r="DBR99" s="403"/>
      <c r="DBS99" s="403"/>
      <c r="DBT99" s="403"/>
      <c r="DBU99" s="403"/>
      <c r="DBV99" s="403"/>
      <c r="DBW99" s="403"/>
      <c r="DBX99" s="403"/>
      <c r="DBY99" s="403"/>
      <c r="DBZ99" s="403"/>
      <c r="DCA99" s="403"/>
      <c r="DCB99" s="403"/>
      <c r="DCC99" s="403"/>
      <c r="DCD99" s="403"/>
      <c r="DCE99" s="403"/>
      <c r="DCF99" s="403"/>
      <c r="DCG99" s="403"/>
      <c r="DCH99" s="403"/>
      <c r="DCI99" s="403"/>
      <c r="DCJ99" s="403"/>
      <c r="DCK99" s="403"/>
      <c r="DCL99" s="403"/>
      <c r="DCM99" s="403"/>
      <c r="DCN99" s="403"/>
      <c r="DCO99" s="403"/>
      <c r="DCP99" s="403"/>
      <c r="DCQ99" s="403"/>
      <c r="DCR99" s="403"/>
      <c r="DCS99" s="403"/>
      <c r="DCT99" s="403"/>
      <c r="DCU99" s="403"/>
      <c r="DCV99" s="403"/>
      <c r="DCW99" s="403"/>
      <c r="DCX99" s="403"/>
      <c r="DCY99" s="403"/>
      <c r="DCZ99" s="403"/>
      <c r="DDA99" s="403"/>
      <c r="DDB99" s="403"/>
      <c r="DDC99" s="403"/>
      <c r="DDD99" s="403"/>
      <c r="DDE99" s="403"/>
      <c r="DDF99" s="403"/>
      <c r="DDG99" s="403"/>
      <c r="DDH99" s="403"/>
      <c r="DDI99" s="403"/>
      <c r="DDJ99" s="403"/>
      <c r="DDK99" s="403"/>
      <c r="DDL99" s="403"/>
      <c r="DDM99" s="403"/>
      <c r="DDN99" s="403"/>
      <c r="DDO99" s="403"/>
      <c r="DDP99" s="403"/>
      <c r="DDQ99" s="403"/>
      <c r="DDR99" s="403"/>
      <c r="DDS99" s="403"/>
      <c r="DDT99" s="403"/>
      <c r="DDU99" s="403"/>
      <c r="DDV99" s="403"/>
      <c r="DDW99" s="403"/>
      <c r="DDX99" s="403"/>
      <c r="DDY99" s="403"/>
      <c r="DDZ99" s="403"/>
      <c r="DEA99" s="403"/>
      <c r="DEB99" s="403"/>
      <c r="DEC99" s="403"/>
      <c r="DED99" s="403"/>
      <c r="DEE99" s="403"/>
      <c r="DEF99" s="403"/>
      <c r="DEG99" s="403"/>
      <c r="DEH99" s="403"/>
      <c r="DEI99" s="403"/>
      <c r="DEJ99" s="403"/>
      <c r="DEK99" s="403"/>
      <c r="DEL99" s="403"/>
      <c r="DEM99" s="403"/>
      <c r="DEN99" s="403"/>
      <c r="DEO99" s="403"/>
      <c r="DEP99" s="403"/>
      <c r="DEQ99" s="403"/>
      <c r="DER99" s="403"/>
      <c r="DES99" s="403"/>
      <c r="DET99" s="403"/>
      <c r="DEU99" s="403"/>
      <c r="DEV99" s="403"/>
      <c r="DEW99" s="403"/>
      <c r="DEX99" s="403"/>
      <c r="DEY99" s="403"/>
      <c r="DEZ99" s="403"/>
      <c r="DFA99" s="403"/>
      <c r="DFB99" s="403"/>
      <c r="DFC99" s="403"/>
      <c r="DFD99" s="403"/>
      <c r="DFE99" s="403"/>
      <c r="DFF99" s="403"/>
      <c r="DFG99" s="403"/>
      <c r="DFH99" s="403"/>
      <c r="DFI99" s="403"/>
      <c r="DFJ99" s="403"/>
      <c r="DFK99" s="403"/>
      <c r="DFL99" s="403"/>
      <c r="DFM99" s="403"/>
      <c r="DFN99" s="403"/>
      <c r="DFO99" s="403"/>
      <c r="DFP99" s="403"/>
      <c r="DFQ99" s="403"/>
      <c r="DFR99" s="403"/>
      <c r="DFS99" s="403"/>
      <c r="DFT99" s="403"/>
      <c r="DFU99" s="403"/>
      <c r="DFV99" s="403"/>
      <c r="DFW99" s="403"/>
      <c r="DFX99" s="403"/>
      <c r="DFY99" s="403"/>
      <c r="DFZ99" s="403"/>
      <c r="DGA99" s="403"/>
      <c r="DGB99" s="403"/>
      <c r="DGC99" s="403"/>
      <c r="DGD99" s="403"/>
      <c r="DGE99" s="403"/>
      <c r="DGF99" s="403"/>
      <c r="DGG99" s="403"/>
      <c r="DGH99" s="403"/>
      <c r="DGI99" s="403"/>
      <c r="DGJ99" s="403"/>
      <c r="DGK99" s="403"/>
      <c r="DGL99" s="403"/>
      <c r="DGM99" s="403"/>
      <c r="DGN99" s="403"/>
      <c r="DGO99" s="403"/>
      <c r="DGP99" s="403"/>
      <c r="DGQ99" s="403"/>
      <c r="DGR99" s="403"/>
      <c r="DGS99" s="403"/>
      <c r="DGT99" s="403"/>
      <c r="DGU99" s="403"/>
      <c r="DGV99" s="403"/>
      <c r="DGW99" s="403"/>
      <c r="DGX99" s="403"/>
      <c r="DGY99" s="403"/>
      <c r="DGZ99" s="403"/>
      <c r="DHA99" s="403"/>
      <c r="DHB99" s="403"/>
      <c r="DHC99" s="403"/>
      <c r="DHD99" s="403"/>
      <c r="DHE99" s="403"/>
      <c r="DHF99" s="403"/>
      <c r="DHG99" s="403"/>
      <c r="DHH99" s="403"/>
      <c r="DHI99" s="403"/>
      <c r="DHJ99" s="403"/>
      <c r="DHK99" s="403"/>
      <c r="DHL99" s="403"/>
      <c r="DHM99" s="403"/>
      <c r="DHN99" s="403"/>
      <c r="DHO99" s="403"/>
      <c r="DHP99" s="403"/>
      <c r="DHQ99" s="403"/>
      <c r="DHR99" s="403"/>
      <c r="DHS99" s="403"/>
      <c r="DHT99" s="403"/>
      <c r="DHU99" s="403"/>
      <c r="DHV99" s="403"/>
      <c r="DHW99" s="403"/>
      <c r="DHX99" s="403"/>
      <c r="DHY99" s="403"/>
      <c r="DHZ99" s="403"/>
      <c r="DIA99" s="403"/>
      <c r="DIB99" s="403"/>
      <c r="DIC99" s="403"/>
      <c r="DID99" s="403"/>
      <c r="DIE99" s="403"/>
      <c r="DIF99" s="403"/>
      <c r="DIG99" s="403"/>
      <c r="DIH99" s="403"/>
      <c r="DII99" s="403"/>
      <c r="DIJ99" s="403"/>
      <c r="DIK99" s="403"/>
      <c r="DIL99" s="403"/>
      <c r="DIM99" s="403"/>
      <c r="DIN99" s="403"/>
      <c r="DIO99" s="403"/>
      <c r="DIP99" s="403"/>
      <c r="DIQ99" s="403"/>
      <c r="DIR99" s="403"/>
      <c r="DIS99" s="403"/>
      <c r="DIT99" s="403"/>
      <c r="DIU99" s="403"/>
      <c r="DIV99" s="403"/>
      <c r="DIW99" s="403"/>
      <c r="DIX99" s="403"/>
      <c r="DIY99" s="403"/>
      <c r="DIZ99" s="403"/>
      <c r="DJA99" s="403"/>
      <c r="DJB99" s="403"/>
      <c r="DJC99" s="403"/>
      <c r="DJD99" s="403"/>
      <c r="DJE99" s="403"/>
      <c r="DJF99" s="403"/>
      <c r="DJG99" s="403"/>
      <c r="DJH99" s="403"/>
      <c r="DJI99" s="403"/>
      <c r="DJJ99" s="403"/>
      <c r="DJK99" s="403"/>
      <c r="DJL99" s="403"/>
      <c r="DJM99" s="403"/>
      <c r="DJN99" s="403"/>
      <c r="DJO99" s="403"/>
      <c r="DJP99" s="403"/>
      <c r="DJQ99" s="403"/>
      <c r="DJR99" s="403"/>
      <c r="DJS99" s="403"/>
      <c r="DJT99" s="403"/>
      <c r="DJU99" s="403"/>
      <c r="DJV99" s="403"/>
      <c r="DJW99" s="403"/>
      <c r="DJX99" s="403"/>
      <c r="DJY99" s="403"/>
      <c r="DJZ99" s="403"/>
      <c r="DKA99" s="403"/>
      <c r="DKB99" s="403"/>
      <c r="DKC99" s="403"/>
      <c r="DKD99" s="403"/>
      <c r="DKE99" s="403"/>
      <c r="DKF99" s="403"/>
      <c r="DKG99" s="403"/>
      <c r="DKH99" s="403"/>
      <c r="DKI99" s="403"/>
      <c r="DKJ99" s="403"/>
      <c r="DKK99" s="403"/>
      <c r="DKL99" s="403"/>
      <c r="DKM99" s="403"/>
      <c r="DKN99" s="403"/>
      <c r="DKO99" s="403"/>
      <c r="DKP99" s="403"/>
      <c r="DKQ99" s="403"/>
      <c r="DKR99" s="403"/>
      <c r="DKS99" s="403"/>
      <c r="DKT99" s="403"/>
      <c r="DKU99" s="403"/>
      <c r="DKV99" s="403"/>
      <c r="DKW99" s="403"/>
      <c r="DKX99" s="403"/>
      <c r="DKY99" s="403"/>
      <c r="DKZ99" s="403"/>
      <c r="DLA99" s="403"/>
      <c r="DLB99" s="403"/>
      <c r="DLC99" s="403"/>
      <c r="DLD99" s="403"/>
      <c r="DLE99" s="403"/>
      <c r="DLF99" s="403"/>
      <c r="DLG99" s="403"/>
      <c r="DLH99" s="403"/>
      <c r="DLI99" s="403"/>
      <c r="DLJ99" s="403"/>
      <c r="DLK99" s="403"/>
      <c r="DLL99" s="403"/>
      <c r="DLM99" s="403"/>
      <c r="DLN99" s="403"/>
      <c r="DLO99" s="403"/>
      <c r="DLP99" s="403"/>
      <c r="DLQ99" s="403"/>
      <c r="DLR99" s="403"/>
      <c r="DLS99" s="403"/>
      <c r="DLT99" s="403"/>
      <c r="DLU99" s="403"/>
      <c r="DLV99" s="403"/>
      <c r="DLW99" s="403"/>
      <c r="DLX99" s="403"/>
      <c r="DLY99" s="403"/>
      <c r="DLZ99" s="403"/>
      <c r="DMA99" s="403"/>
      <c r="DMB99" s="403"/>
      <c r="DMC99" s="403"/>
      <c r="DMD99" s="403"/>
      <c r="DME99" s="403"/>
      <c r="DMF99" s="403"/>
      <c r="DMG99" s="403"/>
      <c r="DMH99" s="403"/>
      <c r="DMI99" s="403"/>
      <c r="DMJ99" s="403"/>
      <c r="DMK99" s="403"/>
      <c r="DML99" s="403"/>
      <c r="DMM99" s="403"/>
      <c r="DMN99" s="403"/>
      <c r="DMO99" s="403"/>
      <c r="DMP99" s="403"/>
      <c r="DMQ99" s="403"/>
      <c r="DMR99" s="403"/>
      <c r="DMS99" s="403"/>
      <c r="DMT99" s="403"/>
      <c r="DMU99" s="403"/>
      <c r="DMV99" s="403"/>
      <c r="DMW99" s="403"/>
      <c r="DMX99" s="403"/>
      <c r="DMY99" s="403"/>
      <c r="DMZ99" s="403"/>
      <c r="DNA99" s="403"/>
      <c r="DNB99" s="403"/>
      <c r="DNC99" s="403"/>
      <c r="DND99" s="403"/>
      <c r="DNE99" s="403"/>
      <c r="DNF99" s="403"/>
      <c r="DNG99" s="403"/>
      <c r="DNH99" s="403"/>
      <c r="DNI99" s="403"/>
      <c r="DNJ99" s="403"/>
      <c r="DNK99" s="403"/>
      <c r="DNL99" s="403"/>
      <c r="DNM99" s="403"/>
      <c r="DNN99" s="403"/>
      <c r="DNO99" s="403"/>
      <c r="DNP99" s="403"/>
      <c r="DNQ99" s="403"/>
      <c r="DNR99" s="403"/>
      <c r="DNS99" s="403"/>
      <c r="DNT99" s="403"/>
      <c r="DNU99" s="403"/>
      <c r="DNV99" s="403"/>
      <c r="DNW99" s="403"/>
      <c r="DNX99" s="403"/>
      <c r="DNY99" s="403"/>
      <c r="DNZ99" s="403"/>
      <c r="DOA99" s="403"/>
      <c r="DOB99" s="403"/>
      <c r="DOC99" s="403"/>
      <c r="DOD99" s="403"/>
      <c r="DOE99" s="403"/>
      <c r="DOF99" s="403"/>
      <c r="DOG99" s="403"/>
      <c r="DOH99" s="403"/>
      <c r="DOI99" s="403"/>
      <c r="DOJ99" s="403"/>
      <c r="DOK99" s="403"/>
      <c r="DOL99" s="403"/>
      <c r="DOM99" s="403"/>
      <c r="DON99" s="403"/>
      <c r="DOO99" s="403"/>
      <c r="DOP99" s="403"/>
      <c r="DOQ99" s="403"/>
      <c r="DOR99" s="403"/>
      <c r="DOS99" s="403"/>
      <c r="DOT99" s="403"/>
      <c r="DOU99" s="403"/>
      <c r="DOV99" s="403"/>
      <c r="DOW99" s="403"/>
      <c r="DOX99" s="403"/>
      <c r="DOY99" s="403"/>
      <c r="DOZ99" s="403"/>
      <c r="DPA99" s="403"/>
      <c r="DPB99" s="403"/>
      <c r="DPC99" s="403"/>
      <c r="DPD99" s="403"/>
      <c r="DPE99" s="403"/>
      <c r="DPF99" s="403"/>
      <c r="DPG99" s="403"/>
      <c r="DPH99" s="403"/>
      <c r="DPI99" s="403"/>
      <c r="DPJ99" s="403"/>
      <c r="DPK99" s="403"/>
      <c r="DPL99" s="403"/>
      <c r="DPM99" s="403"/>
      <c r="DPN99" s="403"/>
      <c r="DPO99" s="403"/>
      <c r="DPP99" s="403"/>
      <c r="DPQ99" s="403"/>
      <c r="DPR99" s="403"/>
      <c r="DPS99" s="403"/>
      <c r="DPT99" s="403"/>
      <c r="DPU99" s="403"/>
      <c r="DPV99" s="403"/>
      <c r="DPW99" s="403"/>
      <c r="DPX99" s="403"/>
      <c r="DPY99" s="403"/>
      <c r="DPZ99" s="403"/>
      <c r="DQA99" s="403"/>
      <c r="DQB99" s="403"/>
      <c r="DQC99" s="403"/>
      <c r="DQD99" s="403"/>
      <c r="DQE99" s="403"/>
      <c r="DQF99" s="403"/>
      <c r="DQG99" s="403"/>
      <c r="DQH99" s="403"/>
      <c r="DQI99" s="403"/>
      <c r="DQJ99" s="403"/>
      <c r="DQK99" s="403"/>
      <c r="DQL99" s="403"/>
      <c r="DQM99" s="403"/>
      <c r="DQN99" s="403"/>
      <c r="DQO99" s="403"/>
      <c r="DQP99" s="403"/>
      <c r="DQQ99" s="403"/>
      <c r="DQR99" s="403"/>
      <c r="DQS99" s="403"/>
      <c r="DQT99" s="403"/>
      <c r="DQU99" s="403"/>
      <c r="DQV99" s="403"/>
      <c r="DQW99" s="403"/>
      <c r="DQX99" s="403"/>
      <c r="DQY99" s="403"/>
      <c r="DQZ99" s="403"/>
      <c r="DRA99" s="403"/>
      <c r="DRB99" s="403"/>
      <c r="DRC99" s="403"/>
      <c r="DRD99" s="403"/>
      <c r="DRE99" s="403"/>
      <c r="DRF99" s="403"/>
      <c r="DRG99" s="403"/>
      <c r="DRH99" s="403"/>
      <c r="DRI99" s="403"/>
      <c r="DRJ99" s="403"/>
      <c r="DRK99" s="403"/>
      <c r="DRL99" s="403"/>
      <c r="DRM99" s="403"/>
      <c r="DRN99" s="403"/>
      <c r="DRO99" s="403"/>
      <c r="DRP99" s="403"/>
      <c r="DRQ99" s="403"/>
      <c r="DRR99" s="403"/>
      <c r="DRS99" s="403"/>
      <c r="DRT99" s="403"/>
      <c r="DRU99" s="403"/>
      <c r="DRV99" s="403"/>
      <c r="DRW99" s="403"/>
      <c r="DRX99" s="403"/>
      <c r="DRY99" s="403"/>
      <c r="DRZ99" s="403"/>
      <c r="DSA99" s="403"/>
      <c r="DSB99" s="403"/>
      <c r="DSC99" s="403"/>
      <c r="DSD99" s="403"/>
      <c r="DSE99" s="403"/>
      <c r="DSF99" s="403"/>
      <c r="DSG99" s="403"/>
      <c r="DSH99" s="403"/>
      <c r="DSI99" s="403"/>
      <c r="DSJ99" s="403"/>
      <c r="DSK99" s="403"/>
      <c r="DSL99" s="403"/>
      <c r="DSM99" s="403"/>
      <c r="DSN99" s="403"/>
      <c r="DSO99" s="403"/>
      <c r="DSP99" s="403"/>
      <c r="DSQ99" s="403"/>
      <c r="DSR99" s="403"/>
      <c r="DSS99" s="403"/>
      <c r="DST99" s="403"/>
      <c r="DSU99" s="403"/>
      <c r="DSV99" s="403"/>
      <c r="DSW99" s="403"/>
      <c r="DSX99" s="403"/>
      <c r="DSY99" s="403"/>
      <c r="DSZ99" s="403"/>
      <c r="DTA99" s="403"/>
      <c r="DTB99" s="403"/>
      <c r="DTC99" s="403"/>
      <c r="DTD99" s="403"/>
      <c r="DTE99" s="403"/>
      <c r="DTF99" s="403"/>
      <c r="DTG99" s="403"/>
      <c r="DTH99" s="403"/>
      <c r="DTI99" s="403"/>
      <c r="DTJ99" s="403"/>
      <c r="DTK99" s="403"/>
      <c r="DTL99" s="403"/>
      <c r="DTM99" s="403"/>
      <c r="DTN99" s="403"/>
      <c r="DTO99" s="403"/>
      <c r="DTP99" s="403"/>
      <c r="DTQ99" s="403"/>
      <c r="DTR99" s="403"/>
      <c r="DTS99" s="403"/>
      <c r="DTT99" s="403"/>
      <c r="DTU99" s="403"/>
      <c r="DTV99" s="403"/>
      <c r="DTW99" s="403"/>
      <c r="DTX99" s="403"/>
      <c r="DTY99" s="403"/>
      <c r="DTZ99" s="403"/>
      <c r="DUA99" s="403"/>
      <c r="DUB99" s="403"/>
      <c r="DUC99" s="403"/>
      <c r="DUD99" s="403"/>
      <c r="DUE99" s="403"/>
      <c r="DUF99" s="403"/>
      <c r="DUG99" s="403"/>
      <c r="DUH99" s="403"/>
      <c r="DUI99" s="403"/>
      <c r="DUJ99" s="403"/>
      <c r="DUK99" s="403"/>
      <c r="DUL99" s="403"/>
      <c r="DUM99" s="403"/>
      <c r="DUN99" s="403"/>
      <c r="DUO99" s="403"/>
      <c r="DUP99" s="403"/>
      <c r="DUQ99" s="403"/>
      <c r="DUR99" s="403"/>
      <c r="DUS99" s="403"/>
      <c r="DUT99" s="403"/>
      <c r="DUU99" s="403"/>
      <c r="DUV99" s="403"/>
      <c r="DUW99" s="403"/>
      <c r="DUX99" s="403"/>
      <c r="DUY99" s="403"/>
      <c r="DUZ99" s="403"/>
      <c r="DVA99" s="403"/>
      <c r="DVB99" s="403"/>
      <c r="DVC99" s="403"/>
      <c r="DVD99" s="403"/>
      <c r="DVE99" s="403"/>
      <c r="DVF99" s="403"/>
      <c r="DVG99" s="403"/>
      <c r="DVH99" s="403"/>
      <c r="DVI99" s="403"/>
      <c r="DVJ99" s="403"/>
      <c r="DVK99" s="403"/>
      <c r="DVL99" s="403"/>
      <c r="DVM99" s="403"/>
      <c r="DVN99" s="403"/>
      <c r="DVO99" s="403"/>
      <c r="DVP99" s="403"/>
      <c r="DVQ99" s="403"/>
      <c r="DVR99" s="403"/>
      <c r="DVS99" s="403"/>
      <c r="DVT99" s="403"/>
      <c r="DVU99" s="403"/>
      <c r="DVV99" s="403"/>
      <c r="DVW99" s="403"/>
      <c r="DVX99" s="403"/>
      <c r="DVY99" s="403"/>
      <c r="DVZ99" s="403"/>
      <c r="DWA99" s="403"/>
      <c r="DWB99" s="403"/>
      <c r="DWC99" s="403"/>
      <c r="DWD99" s="403"/>
      <c r="DWE99" s="403"/>
      <c r="DWF99" s="403"/>
      <c r="DWG99" s="403"/>
      <c r="DWH99" s="403"/>
      <c r="DWI99" s="403"/>
      <c r="DWJ99" s="403"/>
      <c r="DWK99" s="403"/>
      <c r="DWL99" s="403"/>
      <c r="DWM99" s="403"/>
      <c r="DWN99" s="403"/>
      <c r="DWO99" s="403"/>
      <c r="DWP99" s="403"/>
      <c r="DWQ99" s="403"/>
      <c r="DWR99" s="403"/>
      <c r="DWS99" s="403"/>
      <c r="DWT99" s="403"/>
      <c r="DWU99" s="403"/>
      <c r="DWV99" s="403"/>
      <c r="DWW99" s="403"/>
      <c r="DWX99" s="403"/>
      <c r="DWY99" s="403"/>
      <c r="DWZ99" s="403"/>
      <c r="DXA99" s="403"/>
      <c r="DXB99" s="403"/>
      <c r="DXC99" s="403"/>
      <c r="DXD99" s="403"/>
      <c r="DXE99" s="403"/>
      <c r="DXF99" s="403"/>
      <c r="DXG99" s="403"/>
      <c r="DXH99" s="403"/>
      <c r="DXI99" s="403"/>
      <c r="DXJ99" s="403"/>
      <c r="DXK99" s="403"/>
      <c r="DXL99" s="403"/>
      <c r="DXM99" s="403"/>
      <c r="DXN99" s="403"/>
      <c r="DXO99" s="403"/>
      <c r="DXP99" s="403"/>
      <c r="DXQ99" s="403"/>
      <c r="DXR99" s="403"/>
      <c r="DXS99" s="403"/>
      <c r="DXT99" s="403"/>
      <c r="DXU99" s="403"/>
      <c r="DXV99" s="403"/>
      <c r="DXW99" s="403"/>
      <c r="DXX99" s="403"/>
      <c r="DXY99" s="403"/>
      <c r="DXZ99" s="403"/>
      <c r="DYA99" s="403"/>
      <c r="DYB99" s="403"/>
      <c r="DYC99" s="403"/>
      <c r="DYD99" s="403"/>
      <c r="DYE99" s="403"/>
      <c r="DYF99" s="403"/>
      <c r="DYG99" s="403"/>
      <c r="DYH99" s="403"/>
      <c r="DYI99" s="403"/>
      <c r="DYJ99" s="403"/>
      <c r="DYK99" s="403"/>
      <c r="DYL99" s="403"/>
      <c r="DYM99" s="403"/>
      <c r="DYN99" s="403"/>
      <c r="DYO99" s="403"/>
      <c r="DYP99" s="403"/>
      <c r="DYQ99" s="403"/>
      <c r="DYR99" s="403"/>
      <c r="DYS99" s="403"/>
      <c r="DYT99" s="403"/>
      <c r="DYU99" s="403"/>
      <c r="DYV99" s="403"/>
      <c r="DYW99" s="403"/>
      <c r="DYX99" s="403"/>
      <c r="DYY99" s="403"/>
      <c r="DYZ99" s="403"/>
      <c r="DZA99" s="403"/>
      <c r="DZB99" s="403"/>
      <c r="DZC99" s="403"/>
      <c r="DZD99" s="403"/>
      <c r="DZE99" s="403"/>
      <c r="DZF99" s="403"/>
      <c r="DZG99" s="403"/>
      <c r="DZH99" s="403"/>
      <c r="DZI99" s="403"/>
      <c r="DZJ99" s="403"/>
      <c r="DZK99" s="403"/>
      <c r="DZL99" s="403"/>
      <c r="DZM99" s="403"/>
      <c r="DZN99" s="403"/>
      <c r="DZO99" s="403"/>
      <c r="DZP99" s="403"/>
      <c r="DZQ99" s="403"/>
      <c r="DZR99" s="403"/>
      <c r="DZS99" s="403"/>
      <c r="DZT99" s="403"/>
      <c r="DZU99" s="403"/>
      <c r="DZV99" s="403"/>
      <c r="DZW99" s="403"/>
      <c r="DZX99" s="403"/>
      <c r="DZY99" s="403"/>
      <c r="DZZ99" s="403"/>
      <c r="EAA99" s="403"/>
      <c r="EAB99" s="403"/>
      <c r="EAC99" s="403"/>
      <c r="EAD99" s="403"/>
      <c r="EAE99" s="403"/>
      <c r="EAF99" s="403"/>
      <c r="EAG99" s="403"/>
      <c r="EAH99" s="403"/>
      <c r="EAI99" s="403"/>
      <c r="EAJ99" s="403"/>
      <c r="EAK99" s="403"/>
      <c r="EAL99" s="403"/>
      <c r="EAM99" s="403"/>
      <c r="EAN99" s="403"/>
      <c r="EAO99" s="403"/>
      <c r="EAP99" s="403"/>
      <c r="EAQ99" s="403"/>
      <c r="EAR99" s="403"/>
      <c r="EAS99" s="403"/>
      <c r="EAT99" s="403"/>
      <c r="EAU99" s="403"/>
      <c r="EAV99" s="403"/>
      <c r="EAW99" s="403"/>
      <c r="EAX99" s="403"/>
      <c r="EAY99" s="403"/>
      <c r="EAZ99" s="403"/>
      <c r="EBA99" s="403"/>
      <c r="EBB99" s="403"/>
      <c r="EBC99" s="403"/>
      <c r="EBD99" s="403"/>
      <c r="EBE99" s="403"/>
      <c r="EBF99" s="403"/>
      <c r="EBG99" s="403"/>
      <c r="EBH99" s="403"/>
      <c r="EBI99" s="403"/>
      <c r="EBJ99" s="403"/>
      <c r="EBK99" s="403"/>
      <c r="EBL99" s="403"/>
      <c r="EBM99" s="403"/>
      <c r="EBN99" s="403"/>
      <c r="EBO99" s="403"/>
      <c r="EBP99" s="403"/>
      <c r="EBQ99" s="403"/>
      <c r="EBR99" s="403"/>
      <c r="EBS99" s="403"/>
      <c r="EBT99" s="403"/>
      <c r="EBU99" s="403"/>
      <c r="EBV99" s="403"/>
      <c r="EBW99" s="403"/>
      <c r="EBX99" s="403"/>
      <c r="EBY99" s="403"/>
      <c r="EBZ99" s="403"/>
      <c r="ECA99" s="403"/>
      <c r="ECB99" s="403"/>
      <c r="ECC99" s="403"/>
      <c r="ECD99" s="403"/>
      <c r="ECE99" s="403"/>
      <c r="ECF99" s="403"/>
      <c r="ECG99" s="403"/>
      <c r="ECH99" s="403"/>
      <c r="ECI99" s="403"/>
      <c r="ECJ99" s="403"/>
      <c r="ECK99" s="403"/>
      <c r="ECL99" s="403"/>
      <c r="ECM99" s="403"/>
      <c r="ECN99" s="403"/>
      <c r="ECO99" s="403"/>
      <c r="ECP99" s="403"/>
      <c r="ECQ99" s="403"/>
      <c r="ECR99" s="403"/>
      <c r="ECS99" s="403"/>
      <c r="ECT99" s="403"/>
      <c r="ECU99" s="403"/>
      <c r="ECV99" s="403"/>
      <c r="ECW99" s="403"/>
      <c r="ECX99" s="403"/>
      <c r="ECY99" s="403"/>
      <c r="ECZ99" s="403"/>
      <c r="EDA99" s="403"/>
      <c r="EDB99" s="403"/>
      <c r="EDC99" s="403"/>
      <c r="EDD99" s="403"/>
      <c r="EDE99" s="403"/>
      <c r="EDF99" s="403"/>
      <c r="EDG99" s="403"/>
      <c r="EDH99" s="403"/>
      <c r="EDI99" s="403"/>
      <c r="EDJ99" s="403"/>
      <c r="EDK99" s="403"/>
      <c r="EDL99" s="403"/>
      <c r="EDM99" s="403"/>
      <c r="EDN99" s="403"/>
      <c r="EDO99" s="403"/>
      <c r="EDP99" s="403"/>
      <c r="EDQ99" s="403"/>
      <c r="EDR99" s="403"/>
      <c r="EDS99" s="403"/>
      <c r="EDT99" s="403"/>
      <c r="EDU99" s="403"/>
      <c r="EDV99" s="403"/>
      <c r="EDW99" s="403"/>
      <c r="EDX99" s="403"/>
      <c r="EDY99" s="403"/>
      <c r="EDZ99" s="403"/>
      <c r="EEA99" s="403"/>
      <c r="EEB99" s="403"/>
      <c r="EEC99" s="403"/>
      <c r="EED99" s="403"/>
      <c r="EEE99" s="403"/>
      <c r="EEF99" s="403"/>
      <c r="EEG99" s="403"/>
      <c r="EEH99" s="403"/>
      <c r="EEI99" s="403"/>
      <c r="EEJ99" s="403"/>
      <c r="EEK99" s="403"/>
      <c r="EEL99" s="403"/>
      <c r="EEM99" s="403"/>
      <c r="EEN99" s="403"/>
      <c r="EEO99" s="403"/>
      <c r="EEP99" s="403"/>
      <c r="EEQ99" s="403"/>
      <c r="EER99" s="403"/>
      <c r="EES99" s="403"/>
      <c r="EET99" s="403"/>
      <c r="EEU99" s="403"/>
      <c r="EEV99" s="403"/>
      <c r="EEW99" s="403"/>
      <c r="EEX99" s="403"/>
      <c r="EEY99" s="403"/>
      <c r="EEZ99" s="403"/>
      <c r="EFA99" s="403"/>
      <c r="EFB99" s="403"/>
      <c r="EFC99" s="403"/>
      <c r="EFD99" s="403"/>
      <c r="EFE99" s="403"/>
      <c r="EFF99" s="403"/>
      <c r="EFG99" s="403"/>
      <c r="EFH99" s="403"/>
      <c r="EFI99" s="403"/>
      <c r="EFJ99" s="403"/>
      <c r="EFK99" s="403"/>
      <c r="EFL99" s="403"/>
      <c r="EFM99" s="403"/>
      <c r="EFN99" s="403"/>
      <c r="EFO99" s="403"/>
      <c r="EFP99" s="403"/>
      <c r="EFQ99" s="403"/>
      <c r="EFR99" s="403"/>
      <c r="EFS99" s="403"/>
      <c r="EFT99" s="403"/>
      <c r="EFU99" s="403"/>
      <c r="EFV99" s="403"/>
      <c r="EFW99" s="403"/>
      <c r="EFX99" s="403"/>
      <c r="EFY99" s="403"/>
      <c r="EFZ99" s="403"/>
      <c r="EGA99" s="403"/>
      <c r="EGB99" s="403"/>
      <c r="EGC99" s="403"/>
      <c r="EGD99" s="403"/>
      <c r="EGE99" s="403"/>
      <c r="EGF99" s="403"/>
      <c r="EGG99" s="403"/>
      <c r="EGH99" s="403"/>
      <c r="EGI99" s="403"/>
      <c r="EGJ99" s="403"/>
      <c r="EGK99" s="403"/>
      <c r="EGL99" s="403"/>
      <c r="EGM99" s="403"/>
      <c r="EGN99" s="403"/>
      <c r="EGO99" s="403"/>
      <c r="EGP99" s="403"/>
      <c r="EGQ99" s="403"/>
      <c r="EGR99" s="403"/>
      <c r="EGS99" s="403"/>
      <c r="EGT99" s="403"/>
      <c r="EGU99" s="403"/>
      <c r="EGV99" s="403"/>
      <c r="EGW99" s="403"/>
      <c r="EGX99" s="403"/>
      <c r="EGY99" s="403"/>
      <c r="EGZ99" s="403"/>
      <c r="EHA99" s="403"/>
      <c r="EHB99" s="403"/>
      <c r="EHC99" s="403"/>
      <c r="EHD99" s="403"/>
      <c r="EHE99" s="403"/>
      <c r="EHF99" s="403"/>
      <c r="EHG99" s="403"/>
      <c r="EHH99" s="403"/>
      <c r="EHI99" s="403"/>
      <c r="EHJ99" s="403"/>
      <c r="EHK99" s="403"/>
      <c r="EHL99" s="403"/>
      <c r="EHM99" s="403"/>
      <c r="EHN99" s="403"/>
      <c r="EHO99" s="403"/>
      <c r="EHP99" s="403"/>
      <c r="EHQ99" s="403"/>
      <c r="EHR99" s="403"/>
      <c r="EHS99" s="403"/>
      <c r="EHT99" s="403"/>
      <c r="EHU99" s="403"/>
      <c r="EHV99" s="403"/>
      <c r="EHW99" s="403"/>
      <c r="EHX99" s="403"/>
      <c r="EHY99" s="403"/>
      <c r="EHZ99" s="403"/>
      <c r="EIA99" s="403"/>
      <c r="EIB99" s="403"/>
      <c r="EIC99" s="403"/>
      <c r="EID99" s="403"/>
      <c r="EIE99" s="403"/>
      <c r="EIF99" s="403"/>
      <c r="EIG99" s="403"/>
      <c r="EIH99" s="403"/>
      <c r="EII99" s="403"/>
      <c r="EIJ99" s="403"/>
      <c r="EIK99" s="403"/>
      <c r="EIL99" s="403"/>
      <c r="EIM99" s="403"/>
      <c r="EIN99" s="403"/>
      <c r="EIO99" s="403"/>
      <c r="EIP99" s="403"/>
      <c r="EIQ99" s="403"/>
      <c r="EIR99" s="403"/>
      <c r="EIS99" s="403"/>
      <c r="EIT99" s="403"/>
      <c r="EIU99" s="403"/>
      <c r="EIV99" s="403"/>
      <c r="EIW99" s="403"/>
      <c r="EIX99" s="403"/>
      <c r="EIY99" s="403"/>
      <c r="EIZ99" s="403"/>
      <c r="EJA99" s="403"/>
      <c r="EJB99" s="403"/>
      <c r="EJC99" s="403"/>
      <c r="EJD99" s="403"/>
      <c r="EJE99" s="403"/>
      <c r="EJF99" s="403"/>
      <c r="EJG99" s="403"/>
      <c r="EJH99" s="403"/>
      <c r="EJI99" s="403"/>
      <c r="EJJ99" s="403"/>
      <c r="EJK99" s="403"/>
      <c r="EJL99" s="403"/>
      <c r="EJM99" s="403"/>
      <c r="EJN99" s="403"/>
      <c r="EJO99" s="403"/>
      <c r="EJP99" s="403"/>
      <c r="EJQ99" s="403"/>
      <c r="EJR99" s="403"/>
      <c r="EJS99" s="403"/>
      <c r="EJT99" s="403"/>
      <c r="EJU99" s="403"/>
      <c r="EJV99" s="403"/>
      <c r="EJW99" s="403"/>
      <c r="EJX99" s="403"/>
      <c r="EJY99" s="403"/>
      <c r="EJZ99" s="403"/>
      <c r="EKA99" s="403"/>
      <c r="EKB99" s="403"/>
      <c r="EKC99" s="403"/>
      <c r="EKD99" s="403"/>
      <c r="EKE99" s="403"/>
      <c r="EKF99" s="403"/>
      <c r="EKG99" s="403"/>
      <c r="EKH99" s="403"/>
      <c r="EKI99" s="403"/>
      <c r="EKJ99" s="403"/>
      <c r="EKK99" s="403"/>
      <c r="EKL99" s="403"/>
      <c r="EKM99" s="403"/>
      <c r="EKN99" s="403"/>
      <c r="EKO99" s="403"/>
      <c r="EKP99" s="403"/>
      <c r="EKQ99" s="403"/>
      <c r="EKR99" s="403"/>
      <c r="EKS99" s="403"/>
      <c r="EKT99" s="403"/>
      <c r="EKU99" s="403"/>
      <c r="EKV99" s="403"/>
      <c r="EKW99" s="403"/>
      <c r="EKX99" s="403"/>
      <c r="EKY99" s="403"/>
      <c r="EKZ99" s="403"/>
      <c r="ELA99" s="403"/>
      <c r="ELB99" s="403"/>
      <c r="ELC99" s="403"/>
      <c r="ELD99" s="403"/>
      <c r="ELE99" s="403"/>
      <c r="ELF99" s="403"/>
      <c r="ELG99" s="403"/>
      <c r="ELH99" s="403"/>
      <c r="ELI99" s="403"/>
      <c r="ELJ99" s="403"/>
      <c r="ELK99" s="403"/>
      <c r="ELL99" s="403"/>
      <c r="ELM99" s="403"/>
      <c r="ELN99" s="403"/>
      <c r="ELO99" s="403"/>
      <c r="ELP99" s="403"/>
      <c r="ELQ99" s="403"/>
      <c r="ELR99" s="403"/>
      <c r="ELS99" s="403"/>
      <c r="ELT99" s="403"/>
      <c r="ELU99" s="403"/>
      <c r="ELV99" s="403"/>
      <c r="ELW99" s="403"/>
      <c r="ELX99" s="403"/>
      <c r="ELY99" s="403"/>
      <c r="ELZ99" s="403"/>
      <c r="EMA99" s="403"/>
      <c r="EMB99" s="403"/>
      <c r="EMC99" s="403"/>
      <c r="EMD99" s="403"/>
      <c r="EME99" s="403"/>
      <c r="EMF99" s="403"/>
      <c r="EMG99" s="403"/>
      <c r="EMH99" s="403"/>
      <c r="EMI99" s="403"/>
      <c r="EMJ99" s="403"/>
      <c r="EMK99" s="403"/>
      <c r="EML99" s="403"/>
      <c r="EMM99" s="403"/>
      <c r="EMN99" s="403"/>
      <c r="EMO99" s="403"/>
      <c r="EMP99" s="403"/>
      <c r="EMQ99" s="403"/>
      <c r="EMR99" s="403"/>
      <c r="EMS99" s="403"/>
      <c r="EMT99" s="403"/>
      <c r="EMU99" s="403"/>
      <c r="EMV99" s="403"/>
      <c r="EMW99" s="403"/>
      <c r="EMX99" s="403"/>
      <c r="EMY99" s="403"/>
      <c r="EMZ99" s="403"/>
      <c r="ENA99" s="403"/>
      <c r="ENB99" s="403"/>
      <c r="ENC99" s="403"/>
      <c r="END99" s="403"/>
      <c r="ENE99" s="403"/>
      <c r="ENF99" s="403"/>
      <c r="ENG99" s="403"/>
      <c r="ENH99" s="403"/>
      <c r="ENI99" s="403"/>
      <c r="ENJ99" s="403"/>
      <c r="ENK99" s="403"/>
      <c r="ENL99" s="403"/>
      <c r="ENM99" s="403"/>
      <c r="ENN99" s="403"/>
      <c r="ENO99" s="403"/>
      <c r="ENP99" s="403"/>
      <c r="ENQ99" s="403"/>
      <c r="ENR99" s="403"/>
      <c r="ENS99" s="403"/>
      <c r="ENT99" s="403"/>
      <c r="ENU99" s="403"/>
      <c r="ENV99" s="403"/>
      <c r="ENW99" s="403"/>
      <c r="ENX99" s="403"/>
      <c r="ENY99" s="403"/>
      <c r="ENZ99" s="403"/>
      <c r="EOA99" s="403"/>
      <c r="EOB99" s="403"/>
      <c r="EOC99" s="403"/>
      <c r="EOD99" s="403"/>
      <c r="EOE99" s="403"/>
      <c r="EOF99" s="403"/>
      <c r="EOG99" s="403"/>
      <c r="EOH99" s="403"/>
      <c r="EOI99" s="403"/>
      <c r="EOJ99" s="403"/>
      <c r="EOK99" s="403"/>
      <c r="EOL99" s="403"/>
      <c r="EOM99" s="403"/>
      <c r="EON99" s="403"/>
      <c r="EOO99" s="403"/>
      <c r="EOP99" s="403"/>
      <c r="EOQ99" s="403"/>
      <c r="EOR99" s="403"/>
      <c r="EOS99" s="403"/>
      <c r="EOT99" s="403"/>
      <c r="EOU99" s="403"/>
      <c r="EOV99" s="403"/>
      <c r="EOW99" s="403"/>
      <c r="EOX99" s="403"/>
      <c r="EOY99" s="403"/>
      <c r="EOZ99" s="403"/>
      <c r="EPA99" s="403"/>
      <c r="EPB99" s="403"/>
      <c r="EPC99" s="403"/>
      <c r="EPD99" s="403"/>
      <c r="EPE99" s="403"/>
      <c r="EPF99" s="403"/>
      <c r="EPG99" s="403"/>
      <c r="EPH99" s="403"/>
      <c r="EPI99" s="403"/>
      <c r="EPJ99" s="403"/>
      <c r="EPK99" s="403"/>
      <c r="EPL99" s="403"/>
      <c r="EPM99" s="403"/>
      <c r="EPN99" s="403"/>
      <c r="EPO99" s="403"/>
      <c r="EPP99" s="403"/>
      <c r="EPQ99" s="403"/>
      <c r="EPR99" s="403"/>
      <c r="EPS99" s="403"/>
      <c r="EPT99" s="403"/>
      <c r="EPU99" s="403"/>
      <c r="EPV99" s="403"/>
      <c r="EPW99" s="403"/>
      <c r="EPX99" s="403"/>
      <c r="EPY99" s="403"/>
      <c r="EPZ99" s="403"/>
      <c r="EQA99" s="403"/>
      <c r="EQB99" s="403"/>
      <c r="EQC99" s="403"/>
      <c r="EQD99" s="403"/>
      <c r="EQE99" s="403"/>
      <c r="EQF99" s="403"/>
      <c r="EQG99" s="403"/>
      <c r="EQH99" s="403"/>
      <c r="EQI99" s="403"/>
      <c r="EQJ99" s="403"/>
      <c r="EQK99" s="403"/>
      <c r="EQL99" s="403"/>
      <c r="EQM99" s="403"/>
      <c r="EQN99" s="403"/>
      <c r="EQO99" s="403"/>
      <c r="EQP99" s="403"/>
      <c r="EQQ99" s="403"/>
      <c r="EQR99" s="403"/>
      <c r="EQS99" s="403"/>
      <c r="EQT99" s="403"/>
      <c r="EQU99" s="403"/>
      <c r="EQV99" s="403"/>
      <c r="EQW99" s="403"/>
      <c r="EQX99" s="403"/>
      <c r="EQY99" s="403"/>
      <c r="EQZ99" s="403"/>
      <c r="ERA99" s="403"/>
      <c r="ERB99" s="403"/>
      <c r="ERC99" s="403"/>
      <c r="ERD99" s="403"/>
      <c r="ERE99" s="403"/>
      <c r="ERF99" s="403"/>
      <c r="ERG99" s="403"/>
      <c r="ERH99" s="403"/>
      <c r="ERI99" s="403"/>
      <c r="ERJ99" s="403"/>
      <c r="ERK99" s="403"/>
      <c r="ERL99" s="403"/>
      <c r="ERM99" s="403"/>
      <c r="ERN99" s="403"/>
      <c r="ERO99" s="403"/>
      <c r="ERP99" s="403"/>
      <c r="ERQ99" s="403"/>
      <c r="ERR99" s="403"/>
      <c r="ERS99" s="403"/>
      <c r="ERT99" s="403"/>
      <c r="ERU99" s="403"/>
      <c r="ERV99" s="403"/>
      <c r="ERW99" s="403"/>
      <c r="ERX99" s="403"/>
      <c r="ERY99" s="403"/>
      <c r="ERZ99" s="403"/>
      <c r="ESA99" s="403"/>
      <c r="ESB99" s="403"/>
      <c r="ESC99" s="403"/>
      <c r="ESD99" s="403"/>
      <c r="ESE99" s="403"/>
      <c r="ESF99" s="403"/>
      <c r="ESG99" s="403"/>
      <c r="ESH99" s="403"/>
      <c r="ESI99" s="403"/>
      <c r="ESJ99" s="403"/>
      <c r="ESK99" s="403"/>
      <c r="ESL99" s="403"/>
      <c r="ESM99" s="403"/>
      <c r="ESN99" s="403"/>
      <c r="ESO99" s="403"/>
      <c r="ESP99" s="403"/>
      <c r="ESQ99" s="403"/>
      <c r="ESR99" s="403"/>
      <c r="ESS99" s="403"/>
      <c r="EST99" s="403"/>
      <c r="ESU99" s="403"/>
      <c r="ESV99" s="403"/>
      <c r="ESW99" s="403"/>
      <c r="ESX99" s="403"/>
      <c r="ESY99" s="403"/>
      <c r="ESZ99" s="403"/>
      <c r="ETA99" s="403"/>
      <c r="ETB99" s="403"/>
      <c r="ETC99" s="403"/>
      <c r="ETD99" s="403"/>
      <c r="ETE99" s="403"/>
      <c r="ETF99" s="403"/>
      <c r="ETG99" s="403"/>
      <c r="ETH99" s="403"/>
      <c r="ETI99" s="403"/>
      <c r="ETJ99" s="403"/>
      <c r="ETK99" s="403"/>
      <c r="ETL99" s="403"/>
      <c r="ETM99" s="403"/>
      <c r="ETN99" s="403"/>
      <c r="ETO99" s="403"/>
      <c r="ETP99" s="403"/>
      <c r="ETQ99" s="403"/>
      <c r="ETR99" s="403"/>
      <c r="ETS99" s="403"/>
      <c r="ETT99" s="403"/>
      <c r="ETU99" s="403"/>
      <c r="ETV99" s="403"/>
      <c r="ETW99" s="403"/>
      <c r="ETX99" s="403"/>
      <c r="ETY99" s="403"/>
      <c r="ETZ99" s="403"/>
      <c r="EUA99" s="403"/>
      <c r="EUB99" s="403"/>
      <c r="EUC99" s="403"/>
      <c r="EUD99" s="403"/>
      <c r="EUE99" s="403"/>
      <c r="EUF99" s="403"/>
      <c r="EUG99" s="403"/>
      <c r="EUH99" s="403"/>
      <c r="EUI99" s="403"/>
      <c r="EUJ99" s="403"/>
      <c r="EUK99" s="403"/>
      <c r="EUL99" s="403"/>
      <c r="EUM99" s="403"/>
      <c r="EUN99" s="403"/>
      <c r="EUO99" s="403"/>
      <c r="EUP99" s="403"/>
      <c r="EUQ99" s="403"/>
      <c r="EUR99" s="403"/>
      <c r="EUS99" s="403"/>
      <c r="EUT99" s="403"/>
      <c r="EUU99" s="403"/>
      <c r="EUV99" s="403"/>
      <c r="EUW99" s="403"/>
      <c r="EUX99" s="403"/>
      <c r="EUY99" s="403"/>
      <c r="EUZ99" s="403"/>
      <c r="EVA99" s="403"/>
      <c r="EVB99" s="403"/>
      <c r="EVC99" s="403"/>
      <c r="EVD99" s="403"/>
      <c r="EVE99" s="403"/>
      <c r="EVF99" s="403"/>
      <c r="EVG99" s="403"/>
      <c r="EVH99" s="403"/>
      <c r="EVI99" s="403"/>
      <c r="EVJ99" s="403"/>
      <c r="EVK99" s="403"/>
      <c r="EVL99" s="403"/>
      <c r="EVM99" s="403"/>
      <c r="EVN99" s="403"/>
      <c r="EVO99" s="403"/>
      <c r="EVP99" s="403"/>
      <c r="EVQ99" s="403"/>
      <c r="EVR99" s="403"/>
      <c r="EVS99" s="403"/>
      <c r="EVT99" s="403"/>
      <c r="EVU99" s="403"/>
      <c r="EVV99" s="403"/>
      <c r="EVW99" s="403"/>
      <c r="EVX99" s="403"/>
      <c r="EVY99" s="403"/>
      <c r="EVZ99" s="403"/>
      <c r="EWA99" s="403"/>
      <c r="EWB99" s="403"/>
      <c r="EWC99" s="403"/>
      <c r="EWD99" s="403"/>
      <c r="EWE99" s="403"/>
      <c r="EWF99" s="403"/>
      <c r="EWG99" s="403"/>
      <c r="EWH99" s="403"/>
      <c r="EWI99" s="403"/>
      <c r="EWJ99" s="403"/>
      <c r="EWK99" s="403"/>
      <c r="EWL99" s="403"/>
      <c r="EWM99" s="403"/>
      <c r="EWN99" s="403"/>
      <c r="EWO99" s="403"/>
      <c r="EWP99" s="403"/>
      <c r="EWQ99" s="403"/>
      <c r="EWR99" s="403"/>
      <c r="EWS99" s="403"/>
      <c r="EWT99" s="403"/>
      <c r="EWU99" s="403"/>
      <c r="EWV99" s="403"/>
      <c r="EWW99" s="403"/>
      <c r="EWX99" s="403"/>
      <c r="EWY99" s="403"/>
      <c r="EWZ99" s="403"/>
      <c r="EXA99" s="403"/>
      <c r="EXB99" s="403"/>
      <c r="EXC99" s="403"/>
      <c r="EXD99" s="403"/>
      <c r="EXE99" s="403"/>
      <c r="EXF99" s="403"/>
      <c r="EXG99" s="403"/>
      <c r="EXH99" s="403"/>
      <c r="EXI99" s="403"/>
      <c r="EXJ99" s="403"/>
      <c r="EXK99" s="403"/>
      <c r="EXL99" s="403"/>
      <c r="EXM99" s="403"/>
      <c r="EXN99" s="403"/>
      <c r="EXO99" s="403"/>
      <c r="EXP99" s="403"/>
      <c r="EXQ99" s="403"/>
      <c r="EXR99" s="403"/>
      <c r="EXS99" s="403"/>
      <c r="EXT99" s="403"/>
      <c r="EXU99" s="403"/>
      <c r="EXV99" s="403"/>
      <c r="EXW99" s="403"/>
      <c r="EXX99" s="403"/>
      <c r="EXY99" s="403"/>
      <c r="EXZ99" s="403"/>
      <c r="EYA99" s="403"/>
      <c r="EYB99" s="403"/>
      <c r="EYC99" s="403"/>
      <c r="EYD99" s="403"/>
      <c r="EYE99" s="403"/>
      <c r="EYF99" s="403"/>
      <c r="EYG99" s="403"/>
      <c r="EYH99" s="403"/>
      <c r="EYI99" s="403"/>
      <c r="EYJ99" s="403"/>
      <c r="EYK99" s="403"/>
      <c r="EYL99" s="403"/>
      <c r="EYM99" s="403"/>
      <c r="EYN99" s="403"/>
      <c r="EYO99" s="403"/>
      <c r="EYP99" s="403"/>
      <c r="EYQ99" s="403"/>
      <c r="EYR99" s="403"/>
      <c r="EYS99" s="403"/>
      <c r="EYT99" s="403"/>
      <c r="EYU99" s="403"/>
      <c r="EYV99" s="403"/>
      <c r="EYW99" s="403"/>
      <c r="EYX99" s="403"/>
      <c r="EYY99" s="403"/>
      <c r="EYZ99" s="403"/>
      <c r="EZA99" s="403"/>
      <c r="EZB99" s="403"/>
      <c r="EZC99" s="403"/>
      <c r="EZD99" s="403"/>
      <c r="EZE99" s="403"/>
      <c r="EZF99" s="403"/>
      <c r="EZG99" s="403"/>
      <c r="EZH99" s="403"/>
      <c r="EZI99" s="403"/>
      <c r="EZJ99" s="403"/>
      <c r="EZK99" s="403"/>
      <c r="EZL99" s="403"/>
      <c r="EZM99" s="403"/>
      <c r="EZN99" s="403"/>
      <c r="EZO99" s="403"/>
      <c r="EZP99" s="403"/>
      <c r="EZQ99" s="403"/>
      <c r="EZR99" s="403"/>
      <c r="EZS99" s="403"/>
      <c r="EZT99" s="403"/>
      <c r="EZU99" s="403"/>
      <c r="EZV99" s="403"/>
      <c r="EZW99" s="403"/>
      <c r="EZX99" s="403"/>
      <c r="EZY99" s="403"/>
      <c r="EZZ99" s="403"/>
      <c r="FAA99" s="403"/>
      <c r="FAB99" s="403"/>
      <c r="FAC99" s="403"/>
      <c r="FAD99" s="403"/>
      <c r="FAE99" s="403"/>
      <c r="FAF99" s="403"/>
      <c r="FAG99" s="403"/>
      <c r="FAH99" s="403"/>
      <c r="FAI99" s="403"/>
      <c r="FAJ99" s="403"/>
      <c r="FAK99" s="403"/>
      <c r="FAL99" s="403"/>
      <c r="FAM99" s="403"/>
      <c r="FAN99" s="403"/>
      <c r="FAO99" s="403"/>
      <c r="FAP99" s="403"/>
      <c r="FAQ99" s="403"/>
      <c r="FAR99" s="403"/>
      <c r="FAS99" s="403"/>
      <c r="FAT99" s="403"/>
      <c r="FAU99" s="403"/>
      <c r="FAV99" s="403"/>
      <c r="FAW99" s="403"/>
      <c r="FAX99" s="403"/>
      <c r="FAY99" s="403"/>
      <c r="FAZ99" s="403"/>
      <c r="FBA99" s="403"/>
      <c r="FBB99" s="403"/>
      <c r="FBC99" s="403"/>
      <c r="FBD99" s="403"/>
      <c r="FBE99" s="403"/>
      <c r="FBF99" s="403"/>
      <c r="FBG99" s="403"/>
      <c r="FBH99" s="403"/>
      <c r="FBI99" s="403"/>
      <c r="FBJ99" s="403"/>
      <c r="FBK99" s="403"/>
      <c r="FBL99" s="403"/>
      <c r="FBM99" s="403"/>
      <c r="FBN99" s="403"/>
      <c r="FBO99" s="403"/>
      <c r="FBP99" s="403"/>
      <c r="FBQ99" s="403"/>
      <c r="FBR99" s="403"/>
      <c r="FBS99" s="403"/>
      <c r="FBT99" s="403"/>
      <c r="FBU99" s="403"/>
      <c r="FBV99" s="403"/>
      <c r="FBW99" s="403"/>
      <c r="FBX99" s="403"/>
      <c r="FBY99" s="403"/>
      <c r="FBZ99" s="403"/>
      <c r="FCA99" s="403"/>
      <c r="FCB99" s="403"/>
      <c r="FCC99" s="403"/>
      <c r="FCD99" s="403"/>
      <c r="FCE99" s="403"/>
      <c r="FCF99" s="403"/>
      <c r="FCG99" s="403"/>
      <c r="FCH99" s="403"/>
      <c r="FCI99" s="403"/>
      <c r="FCJ99" s="403"/>
      <c r="FCK99" s="403"/>
      <c r="FCL99" s="403"/>
      <c r="FCM99" s="403"/>
      <c r="FCN99" s="403"/>
      <c r="FCO99" s="403"/>
      <c r="FCP99" s="403"/>
      <c r="FCQ99" s="403"/>
      <c r="FCR99" s="403"/>
      <c r="FCS99" s="403"/>
      <c r="FCT99" s="403"/>
      <c r="FCU99" s="403"/>
      <c r="FCV99" s="403"/>
      <c r="FCW99" s="403"/>
      <c r="FCX99" s="403"/>
      <c r="FCY99" s="403"/>
      <c r="FCZ99" s="403"/>
      <c r="FDA99" s="403"/>
      <c r="FDB99" s="403"/>
      <c r="FDC99" s="403"/>
      <c r="FDD99" s="403"/>
      <c r="FDE99" s="403"/>
      <c r="FDF99" s="403"/>
      <c r="FDG99" s="403"/>
      <c r="FDH99" s="403"/>
      <c r="FDI99" s="403"/>
      <c r="FDJ99" s="403"/>
      <c r="FDK99" s="403"/>
      <c r="FDL99" s="403"/>
      <c r="FDM99" s="403"/>
      <c r="FDN99" s="403"/>
      <c r="FDO99" s="403"/>
      <c r="FDP99" s="403"/>
      <c r="FDQ99" s="403"/>
      <c r="FDR99" s="403"/>
      <c r="FDS99" s="403"/>
      <c r="FDT99" s="403"/>
      <c r="FDU99" s="403"/>
      <c r="FDV99" s="403"/>
      <c r="FDW99" s="403"/>
      <c r="FDX99" s="403"/>
      <c r="FDY99" s="403"/>
      <c r="FDZ99" s="403"/>
      <c r="FEA99" s="403"/>
      <c r="FEB99" s="403"/>
      <c r="FEC99" s="403"/>
      <c r="FED99" s="403"/>
      <c r="FEE99" s="403"/>
      <c r="FEF99" s="403"/>
      <c r="FEG99" s="403"/>
      <c r="FEH99" s="403"/>
      <c r="FEI99" s="403"/>
      <c r="FEJ99" s="403"/>
      <c r="FEK99" s="403"/>
      <c r="FEL99" s="403"/>
      <c r="FEM99" s="403"/>
      <c r="FEN99" s="403"/>
      <c r="FEO99" s="403"/>
      <c r="FEP99" s="403"/>
      <c r="FEQ99" s="403"/>
      <c r="FER99" s="403"/>
      <c r="FES99" s="403"/>
      <c r="FET99" s="403"/>
      <c r="FEU99" s="403"/>
      <c r="FEV99" s="403"/>
      <c r="FEW99" s="403"/>
      <c r="FEX99" s="403"/>
      <c r="FEY99" s="403"/>
      <c r="FEZ99" s="403"/>
      <c r="FFA99" s="403"/>
      <c r="FFB99" s="403"/>
      <c r="FFC99" s="403"/>
      <c r="FFD99" s="403"/>
      <c r="FFE99" s="403"/>
      <c r="FFF99" s="403"/>
      <c r="FFG99" s="403"/>
      <c r="FFH99" s="403"/>
      <c r="FFI99" s="403"/>
      <c r="FFJ99" s="403"/>
      <c r="FFK99" s="403"/>
      <c r="FFL99" s="403"/>
      <c r="FFM99" s="403"/>
      <c r="FFN99" s="403"/>
      <c r="FFO99" s="403"/>
      <c r="FFP99" s="403"/>
      <c r="FFQ99" s="403"/>
      <c r="FFR99" s="403"/>
      <c r="FFS99" s="403"/>
      <c r="FFT99" s="403"/>
      <c r="FFU99" s="403"/>
      <c r="FFV99" s="403"/>
      <c r="FFW99" s="403"/>
      <c r="FFX99" s="403"/>
      <c r="FFY99" s="403"/>
      <c r="FFZ99" s="403"/>
      <c r="FGA99" s="403"/>
      <c r="FGB99" s="403"/>
      <c r="FGC99" s="403"/>
      <c r="FGD99" s="403"/>
      <c r="FGE99" s="403"/>
      <c r="FGF99" s="403"/>
      <c r="FGG99" s="403"/>
      <c r="FGH99" s="403"/>
      <c r="FGI99" s="403"/>
      <c r="FGJ99" s="403"/>
      <c r="FGK99" s="403"/>
      <c r="FGL99" s="403"/>
      <c r="FGM99" s="403"/>
      <c r="FGN99" s="403"/>
      <c r="FGO99" s="403"/>
      <c r="FGP99" s="403"/>
      <c r="FGQ99" s="403"/>
      <c r="FGR99" s="403"/>
      <c r="FGS99" s="403"/>
      <c r="FGT99" s="403"/>
      <c r="FGU99" s="403"/>
      <c r="FGV99" s="403"/>
      <c r="FGW99" s="403"/>
      <c r="FGX99" s="403"/>
      <c r="FGY99" s="403"/>
      <c r="FGZ99" s="403"/>
      <c r="FHA99" s="403"/>
      <c r="FHB99" s="403"/>
      <c r="FHC99" s="403"/>
      <c r="FHD99" s="403"/>
      <c r="FHE99" s="403"/>
      <c r="FHF99" s="403"/>
      <c r="FHG99" s="403"/>
      <c r="FHH99" s="403"/>
      <c r="FHI99" s="403"/>
      <c r="FHJ99" s="403"/>
      <c r="FHK99" s="403"/>
      <c r="FHL99" s="403"/>
      <c r="FHM99" s="403"/>
      <c r="FHN99" s="403"/>
      <c r="FHO99" s="403"/>
      <c r="FHP99" s="403"/>
      <c r="FHQ99" s="403"/>
      <c r="FHR99" s="403"/>
      <c r="FHS99" s="403"/>
      <c r="FHT99" s="403"/>
      <c r="FHU99" s="403"/>
      <c r="FHV99" s="403"/>
      <c r="FHW99" s="403"/>
      <c r="FHX99" s="403"/>
      <c r="FHY99" s="403"/>
      <c r="FHZ99" s="403"/>
      <c r="FIA99" s="403"/>
      <c r="FIB99" s="403"/>
      <c r="FIC99" s="403"/>
      <c r="FID99" s="403"/>
      <c r="FIE99" s="403"/>
      <c r="FIF99" s="403"/>
      <c r="FIG99" s="403"/>
      <c r="FIH99" s="403"/>
      <c r="FII99" s="403"/>
      <c r="FIJ99" s="403"/>
      <c r="FIK99" s="403"/>
      <c r="FIL99" s="403"/>
      <c r="FIM99" s="403"/>
      <c r="FIN99" s="403"/>
      <c r="FIO99" s="403"/>
      <c r="FIP99" s="403"/>
      <c r="FIQ99" s="403"/>
      <c r="FIR99" s="403"/>
      <c r="FIS99" s="403"/>
      <c r="FIT99" s="403"/>
      <c r="FIU99" s="403"/>
      <c r="FIV99" s="403"/>
      <c r="FIW99" s="403"/>
      <c r="FIX99" s="403"/>
      <c r="FIY99" s="403"/>
      <c r="FIZ99" s="403"/>
      <c r="FJA99" s="403"/>
      <c r="FJB99" s="403"/>
      <c r="FJC99" s="403"/>
      <c r="FJD99" s="403"/>
      <c r="FJE99" s="403"/>
      <c r="FJF99" s="403"/>
      <c r="FJG99" s="403"/>
      <c r="FJH99" s="403"/>
      <c r="FJI99" s="403"/>
      <c r="FJJ99" s="403"/>
      <c r="FJK99" s="403"/>
      <c r="FJL99" s="403"/>
      <c r="FJM99" s="403"/>
      <c r="FJN99" s="403"/>
      <c r="FJO99" s="403"/>
      <c r="FJP99" s="403"/>
      <c r="FJQ99" s="403"/>
      <c r="FJR99" s="403"/>
      <c r="FJS99" s="403"/>
      <c r="FJT99" s="403"/>
      <c r="FJU99" s="403"/>
      <c r="FJV99" s="403"/>
      <c r="FJW99" s="403"/>
      <c r="FJX99" s="403"/>
      <c r="FJY99" s="403"/>
      <c r="FJZ99" s="403"/>
      <c r="FKA99" s="403"/>
      <c r="FKB99" s="403"/>
      <c r="FKC99" s="403"/>
      <c r="FKD99" s="403"/>
      <c r="FKE99" s="403"/>
      <c r="FKF99" s="403"/>
      <c r="FKG99" s="403"/>
      <c r="FKH99" s="403"/>
      <c r="FKI99" s="403"/>
      <c r="FKJ99" s="403"/>
      <c r="FKK99" s="403"/>
      <c r="FKL99" s="403"/>
      <c r="FKM99" s="403"/>
      <c r="FKN99" s="403"/>
      <c r="FKO99" s="403"/>
      <c r="FKP99" s="403"/>
      <c r="FKQ99" s="403"/>
      <c r="FKR99" s="403"/>
      <c r="FKS99" s="403"/>
      <c r="FKT99" s="403"/>
      <c r="FKU99" s="403"/>
      <c r="FKV99" s="403"/>
      <c r="FKW99" s="403"/>
      <c r="FKX99" s="403"/>
      <c r="FKY99" s="403"/>
      <c r="FKZ99" s="403"/>
      <c r="FLA99" s="403"/>
      <c r="FLB99" s="403"/>
      <c r="FLC99" s="403"/>
      <c r="FLD99" s="403"/>
      <c r="FLE99" s="403"/>
      <c r="FLF99" s="403"/>
      <c r="FLG99" s="403"/>
      <c r="FLH99" s="403"/>
      <c r="FLI99" s="403"/>
      <c r="FLJ99" s="403"/>
      <c r="FLK99" s="403"/>
      <c r="FLL99" s="403"/>
      <c r="FLM99" s="403"/>
      <c r="FLN99" s="403"/>
      <c r="FLO99" s="403"/>
      <c r="FLP99" s="403"/>
      <c r="FLQ99" s="403"/>
      <c r="FLR99" s="403"/>
      <c r="FLS99" s="403"/>
      <c r="FLT99" s="403"/>
      <c r="FLU99" s="403"/>
      <c r="FLV99" s="403"/>
      <c r="FLW99" s="403"/>
      <c r="FLX99" s="403"/>
      <c r="FLY99" s="403"/>
      <c r="FLZ99" s="403"/>
      <c r="FMA99" s="403"/>
      <c r="FMB99" s="403"/>
      <c r="FMC99" s="403"/>
      <c r="FMD99" s="403"/>
      <c r="FME99" s="403"/>
      <c r="FMF99" s="403"/>
      <c r="FMG99" s="403"/>
      <c r="FMH99" s="403"/>
      <c r="FMI99" s="403"/>
      <c r="FMJ99" s="403"/>
      <c r="FMK99" s="403"/>
      <c r="FML99" s="403"/>
      <c r="FMM99" s="403"/>
      <c r="FMN99" s="403"/>
      <c r="FMO99" s="403"/>
      <c r="FMP99" s="403"/>
      <c r="FMQ99" s="403"/>
      <c r="FMR99" s="403"/>
      <c r="FMS99" s="403"/>
      <c r="FMT99" s="403"/>
      <c r="FMU99" s="403"/>
      <c r="FMV99" s="403"/>
      <c r="FMW99" s="403"/>
      <c r="FMX99" s="403"/>
      <c r="FMY99" s="403"/>
      <c r="FMZ99" s="403"/>
      <c r="FNA99" s="403"/>
      <c r="FNB99" s="403"/>
      <c r="FNC99" s="403"/>
      <c r="FND99" s="403"/>
      <c r="FNE99" s="403"/>
      <c r="FNF99" s="403"/>
      <c r="FNG99" s="403"/>
      <c r="FNH99" s="403"/>
      <c r="FNI99" s="403"/>
      <c r="FNJ99" s="403"/>
      <c r="FNK99" s="403"/>
      <c r="FNL99" s="403"/>
      <c r="FNM99" s="403"/>
      <c r="FNN99" s="403"/>
      <c r="FNO99" s="403"/>
      <c r="FNP99" s="403"/>
      <c r="FNQ99" s="403"/>
      <c r="FNR99" s="403"/>
      <c r="FNS99" s="403"/>
      <c r="FNT99" s="403"/>
      <c r="FNU99" s="403"/>
      <c r="FNV99" s="403"/>
      <c r="FNW99" s="403"/>
      <c r="FNX99" s="403"/>
      <c r="FNY99" s="403"/>
      <c r="FNZ99" s="403"/>
      <c r="FOA99" s="403"/>
      <c r="FOB99" s="403"/>
      <c r="FOC99" s="403"/>
      <c r="FOD99" s="403"/>
      <c r="FOE99" s="403"/>
      <c r="FOF99" s="403"/>
      <c r="FOG99" s="403"/>
      <c r="FOH99" s="403"/>
      <c r="FOI99" s="403"/>
      <c r="FOJ99" s="403"/>
      <c r="FOK99" s="403"/>
      <c r="FOL99" s="403"/>
      <c r="FOM99" s="403"/>
      <c r="FON99" s="403"/>
      <c r="FOO99" s="403"/>
      <c r="FOP99" s="403"/>
      <c r="FOQ99" s="403"/>
      <c r="FOR99" s="403"/>
      <c r="FOS99" s="403"/>
      <c r="FOT99" s="403"/>
      <c r="FOU99" s="403"/>
      <c r="FOV99" s="403"/>
      <c r="FOW99" s="403"/>
      <c r="FOX99" s="403"/>
      <c r="FOY99" s="403"/>
      <c r="FOZ99" s="403"/>
      <c r="FPA99" s="403"/>
      <c r="FPB99" s="403"/>
      <c r="FPC99" s="403"/>
      <c r="FPD99" s="403"/>
      <c r="FPE99" s="403"/>
      <c r="FPF99" s="403"/>
      <c r="FPG99" s="403"/>
      <c r="FPH99" s="403"/>
      <c r="FPI99" s="403"/>
      <c r="FPJ99" s="403"/>
      <c r="FPK99" s="403"/>
      <c r="FPL99" s="403"/>
      <c r="FPM99" s="403"/>
      <c r="FPN99" s="403"/>
      <c r="FPO99" s="403"/>
      <c r="FPP99" s="403"/>
      <c r="FPQ99" s="403"/>
      <c r="FPR99" s="403"/>
      <c r="FPS99" s="403"/>
      <c r="FPT99" s="403"/>
      <c r="FPU99" s="403"/>
      <c r="FPV99" s="403"/>
      <c r="FPW99" s="403"/>
      <c r="FPX99" s="403"/>
      <c r="FPY99" s="403"/>
      <c r="FPZ99" s="403"/>
      <c r="FQA99" s="403"/>
      <c r="FQB99" s="403"/>
      <c r="FQC99" s="403"/>
      <c r="FQD99" s="403"/>
      <c r="FQE99" s="403"/>
      <c r="FQF99" s="403"/>
      <c r="FQG99" s="403"/>
      <c r="FQH99" s="403"/>
      <c r="FQI99" s="403"/>
      <c r="FQJ99" s="403"/>
      <c r="FQK99" s="403"/>
      <c r="FQL99" s="403"/>
      <c r="FQM99" s="403"/>
      <c r="FQN99" s="403"/>
      <c r="FQO99" s="403"/>
      <c r="FQP99" s="403"/>
      <c r="FQQ99" s="403"/>
      <c r="FQR99" s="403"/>
      <c r="FQS99" s="403"/>
      <c r="FQT99" s="403"/>
      <c r="FQU99" s="403"/>
      <c r="FQV99" s="403"/>
      <c r="FQW99" s="403"/>
      <c r="FQX99" s="403"/>
      <c r="FQY99" s="403"/>
      <c r="FQZ99" s="403"/>
      <c r="FRA99" s="403"/>
      <c r="FRB99" s="403"/>
      <c r="FRC99" s="403"/>
      <c r="FRD99" s="403"/>
      <c r="FRE99" s="403"/>
      <c r="FRF99" s="403"/>
      <c r="FRG99" s="403"/>
      <c r="FRH99" s="403"/>
      <c r="FRI99" s="403"/>
      <c r="FRJ99" s="403"/>
      <c r="FRK99" s="403"/>
      <c r="FRL99" s="403"/>
      <c r="FRM99" s="403"/>
      <c r="FRN99" s="403"/>
      <c r="FRO99" s="403"/>
      <c r="FRP99" s="403"/>
      <c r="FRQ99" s="403"/>
      <c r="FRR99" s="403"/>
      <c r="FRS99" s="403"/>
      <c r="FRT99" s="403"/>
      <c r="FRU99" s="403"/>
      <c r="FRV99" s="403"/>
      <c r="FRW99" s="403"/>
      <c r="FRX99" s="403"/>
      <c r="FRY99" s="403"/>
      <c r="FRZ99" s="403"/>
      <c r="FSA99" s="403"/>
      <c r="FSB99" s="403"/>
      <c r="FSC99" s="403"/>
      <c r="FSD99" s="403"/>
      <c r="FSE99" s="403"/>
      <c r="FSF99" s="403"/>
      <c r="FSG99" s="403"/>
      <c r="FSH99" s="403"/>
      <c r="FSI99" s="403"/>
      <c r="FSJ99" s="403"/>
      <c r="FSK99" s="403"/>
      <c r="FSL99" s="403"/>
      <c r="FSM99" s="403"/>
      <c r="FSN99" s="403"/>
      <c r="FSO99" s="403"/>
      <c r="FSP99" s="403"/>
      <c r="FSQ99" s="403"/>
      <c r="FSR99" s="403"/>
      <c r="FSS99" s="403"/>
      <c r="FST99" s="403"/>
      <c r="FSU99" s="403"/>
      <c r="FSV99" s="403"/>
      <c r="FSW99" s="403"/>
      <c r="FSX99" s="403"/>
      <c r="FSY99" s="403"/>
      <c r="FSZ99" s="403"/>
      <c r="FTA99" s="403"/>
      <c r="FTB99" s="403"/>
      <c r="FTC99" s="403"/>
      <c r="FTD99" s="403"/>
      <c r="FTE99" s="403"/>
      <c r="FTF99" s="403"/>
      <c r="FTG99" s="403"/>
      <c r="FTH99" s="403"/>
      <c r="FTI99" s="403"/>
      <c r="FTJ99" s="403"/>
      <c r="FTK99" s="403"/>
      <c r="FTL99" s="403"/>
      <c r="FTM99" s="403"/>
      <c r="FTN99" s="403"/>
      <c r="FTO99" s="403"/>
      <c r="FTP99" s="403"/>
      <c r="FTQ99" s="403"/>
      <c r="FTR99" s="403"/>
      <c r="FTS99" s="403"/>
      <c r="FTT99" s="403"/>
      <c r="FTU99" s="403"/>
      <c r="FTV99" s="403"/>
      <c r="FTW99" s="403"/>
      <c r="FTX99" s="403"/>
      <c r="FTY99" s="403"/>
      <c r="FTZ99" s="403"/>
      <c r="FUA99" s="403"/>
      <c r="FUB99" s="403"/>
      <c r="FUC99" s="403"/>
      <c r="FUD99" s="403"/>
      <c r="FUE99" s="403"/>
      <c r="FUF99" s="403"/>
      <c r="FUG99" s="403"/>
      <c r="FUH99" s="403"/>
      <c r="FUI99" s="403"/>
      <c r="FUJ99" s="403"/>
      <c r="FUK99" s="403"/>
      <c r="FUL99" s="403"/>
      <c r="FUM99" s="403"/>
      <c r="FUN99" s="403"/>
      <c r="FUO99" s="403"/>
      <c r="FUP99" s="403"/>
      <c r="FUQ99" s="403"/>
      <c r="FUR99" s="403"/>
      <c r="FUS99" s="403"/>
      <c r="FUT99" s="403"/>
      <c r="FUU99" s="403"/>
      <c r="FUV99" s="403"/>
      <c r="FUW99" s="403"/>
      <c r="FUX99" s="403"/>
      <c r="FUY99" s="403"/>
      <c r="FUZ99" s="403"/>
      <c r="FVA99" s="403"/>
      <c r="FVB99" s="403"/>
      <c r="FVC99" s="403"/>
      <c r="FVD99" s="403"/>
      <c r="FVE99" s="403"/>
      <c r="FVF99" s="403"/>
      <c r="FVG99" s="403"/>
      <c r="FVH99" s="403"/>
      <c r="FVI99" s="403"/>
      <c r="FVJ99" s="403"/>
      <c r="FVK99" s="403"/>
      <c r="FVL99" s="403"/>
      <c r="FVM99" s="403"/>
      <c r="FVN99" s="403"/>
      <c r="FVO99" s="403"/>
      <c r="FVP99" s="403"/>
      <c r="FVQ99" s="403"/>
      <c r="FVR99" s="403"/>
      <c r="FVS99" s="403"/>
      <c r="FVT99" s="403"/>
      <c r="FVU99" s="403"/>
      <c r="FVV99" s="403"/>
      <c r="FVW99" s="403"/>
      <c r="FVX99" s="403"/>
      <c r="FVY99" s="403"/>
      <c r="FVZ99" s="403"/>
      <c r="FWA99" s="403"/>
      <c r="FWB99" s="403"/>
      <c r="FWC99" s="403"/>
      <c r="FWD99" s="403"/>
      <c r="FWE99" s="403"/>
      <c r="FWF99" s="403"/>
      <c r="FWG99" s="403"/>
      <c r="FWH99" s="403"/>
      <c r="FWI99" s="403"/>
      <c r="FWJ99" s="403"/>
      <c r="FWK99" s="403"/>
      <c r="FWL99" s="403"/>
      <c r="FWM99" s="403"/>
      <c r="FWN99" s="403"/>
      <c r="FWO99" s="403"/>
      <c r="FWP99" s="403"/>
      <c r="FWQ99" s="403"/>
      <c r="FWR99" s="403"/>
      <c r="FWS99" s="403"/>
      <c r="FWT99" s="403"/>
      <c r="FWU99" s="403"/>
      <c r="FWV99" s="403"/>
      <c r="FWW99" s="403"/>
      <c r="FWX99" s="403"/>
      <c r="FWY99" s="403"/>
      <c r="FWZ99" s="403"/>
      <c r="FXA99" s="403"/>
      <c r="FXB99" s="403"/>
      <c r="FXC99" s="403"/>
      <c r="FXD99" s="403"/>
      <c r="FXE99" s="403"/>
      <c r="FXF99" s="403"/>
      <c r="FXG99" s="403"/>
      <c r="FXH99" s="403"/>
      <c r="FXI99" s="403"/>
      <c r="FXJ99" s="403"/>
      <c r="FXK99" s="403"/>
      <c r="FXL99" s="403"/>
      <c r="FXM99" s="403"/>
      <c r="FXN99" s="403"/>
      <c r="FXO99" s="403"/>
      <c r="FXP99" s="403"/>
      <c r="FXQ99" s="403"/>
      <c r="FXR99" s="403"/>
      <c r="FXS99" s="403"/>
      <c r="FXT99" s="403"/>
      <c r="FXU99" s="403"/>
      <c r="FXV99" s="403"/>
      <c r="FXW99" s="403"/>
      <c r="FXX99" s="403"/>
      <c r="FXY99" s="403"/>
      <c r="FXZ99" s="403"/>
      <c r="FYA99" s="403"/>
      <c r="FYB99" s="403"/>
      <c r="FYC99" s="403"/>
      <c r="FYD99" s="403"/>
      <c r="FYE99" s="403"/>
      <c r="FYF99" s="403"/>
      <c r="FYG99" s="403"/>
      <c r="FYH99" s="403"/>
      <c r="FYI99" s="403"/>
      <c r="FYJ99" s="403"/>
      <c r="FYK99" s="403"/>
      <c r="FYL99" s="403"/>
      <c r="FYM99" s="403"/>
      <c r="FYN99" s="403"/>
      <c r="FYO99" s="403"/>
      <c r="FYP99" s="403"/>
      <c r="FYQ99" s="403"/>
      <c r="FYR99" s="403"/>
      <c r="FYS99" s="403"/>
      <c r="FYT99" s="403"/>
      <c r="FYU99" s="403"/>
      <c r="FYV99" s="403"/>
      <c r="FYW99" s="403"/>
      <c r="FYX99" s="403"/>
      <c r="FYY99" s="403"/>
      <c r="FYZ99" s="403"/>
      <c r="FZA99" s="403"/>
      <c r="FZB99" s="403"/>
      <c r="FZC99" s="403"/>
      <c r="FZD99" s="403"/>
      <c r="FZE99" s="403"/>
      <c r="FZF99" s="403"/>
      <c r="FZG99" s="403"/>
      <c r="FZH99" s="403"/>
      <c r="FZI99" s="403"/>
      <c r="FZJ99" s="403"/>
      <c r="FZK99" s="403"/>
      <c r="FZL99" s="403"/>
      <c r="FZM99" s="403"/>
      <c r="FZN99" s="403"/>
      <c r="FZO99" s="403"/>
      <c r="FZP99" s="403"/>
      <c r="FZQ99" s="403"/>
      <c r="FZR99" s="403"/>
      <c r="FZS99" s="403"/>
      <c r="FZT99" s="403"/>
      <c r="FZU99" s="403"/>
      <c r="FZV99" s="403"/>
      <c r="FZW99" s="403"/>
      <c r="FZX99" s="403"/>
      <c r="FZY99" s="403"/>
      <c r="FZZ99" s="403"/>
      <c r="GAA99" s="403"/>
      <c r="GAB99" s="403"/>
      <c r="GAC99" s="403"/>
      <c r="GAD99" s="403"/>
      <c r="GAE99" s="403"/>
      <c r="GAF99" s="403"/>
      <c r="GAG99" s="403"/>
      <c r="GAH99" s="403"/>
      <c r="GAI99" s="403"/>
      <c r="GAJ99" s="403"/>
      <c r="GAK99" s="403"/>
      <c r="GAL99" s="403"/>
      <c r="GAM99" s="403"/>
      <c r="GAN99" s="403"/>
      <c r="GAO99" s="403"/>
      <c r="GAP99" s="403"/>
      <c r="GAQ99" s="403"/>
      <c r="GAR99" s="403"/>
      <c r="GAS99" s="403"/>
      <c r="GAT99" s="403"/>
      <c r="GAU99" s="403"/>
      <c r="GAV99" s="403"/>
      <c r="GAW99" s="403"/>
      <c r="GAX99" s="403"/>
      <c r="GAY99" s="403"/>
      <c r="GAZ99" s="403"/>
      <c r="GBA99" s="403"/>
      <c r="GBB99" s="403"/>
      <c r="GBC99" s="403"/>
      <c r="GBD99" s="403"/>
      <c r="GBE99" s="403"/>
      <c r="GBF99" s="403"/>
      <c r="GBG99" s="403"/>
      <c r="GBH99" s="403"/>
      <c r="GBI99" s="403"/>
      <c r="GBJ99" s="403"/>
      <c r="GBK99" s="403"/>
      <c r="GBL99" s="403"/>
      <c r="GBM99" s="403"/>
      <c r="GBN99" s="403"/>
      <c r="GBO99" s="403"/>
      <c r="GBP99" s="403"/>
      <c r="GBQ99" s="403"/>
      <c r="GBR99" s="403"/>
      <c r="GBS99" s="403"/>
      <c r="GBT99" s="403"/>
      <c r="GBU99" s="403"/>
      <c r="GBV99" s="403"/>
      <c r="GBW99" s="403"/>
      <c r="GBX99" s="403"/>
      <c r="GBY99" s="403"/>
      <c r="GBZ99" s="403"/>
      <c r="GCA99" s="403"/>
      <c r="GCB99" s="403"/>
      <c r="GCC99" s="403"/>
      <c r="GCD99" s="403"/>
      <c r="GCE99" s="403"/>
      <c r="GCF99" s="403"/>
      <c r="GCG99" s="403"/>
      <c r="GCH99" s="403"/>
      <c r="GCI99" s="403"/>
      <c r="GCJ99" s="403"/>
      <c r="GCK99" s="403"/>
      <c r="GCL99" s="403"/>
      <c r="GCM99" s="403"/>
      <c r="GCN99" s="403"/>
      <c r="GCO99" s="403"/>
      <c r="GCP99" s="403"/>
      <c r="GCQ99" s="403"/>
      <c r="GCR99" s="403"/>
      <c r="GCS99" s="403"/>
      <c r="GCT99" s="403"/>
      <c r="GCU99" s="403"/>
      <c r="GCV99" s="403"/>
      <c r="GCW99" s="403"/>
      <c r="GCX99" s="403"/>
      <c r="GCY99" s="403"/>
      <c r="GCZ99" s="403"/>
      <c r="GDA99" s="403"/>
      <c r="GDB99" s="403"/>
      <c r="GDC99" s="403"/>
      <c r="GDD99" s="403"/>
      <c r="GDE99" s="403"/>
      <c r="GDF99" s="403"/>
      <c r="GDG99" s="403"/>
      <c r="GDH99" s="403"/>
      <c r="GDI99" s="403"/>
      <c r="GDJ99" s="403"/>
      <c r="GDK99" s="403"/>
      <c r="GDL99" s="403"/>
      <c r="GDM99" s="403"/>
      <c r="GDN99" s="403"/>
      <c r="GDO99" s="403"/>
      <c r="GDP99" s="403"/>
      <c r="GDQ99" s="403"/>
      <c r="GDR99" s="403"/>
      <c r="GDS99" s="403"/>
      <c r="GDT99" s="403"/>
      <c r="GDU99" s="403"/>
      <c r="GDV99" s="403"/>
      <c r="GDW99" s="403"/>
      <c r="GDX99" s="403"/>
      <c r="GDY99" s="403"/>
      <c r="GDZ99" s="403"/>
      <c r="GEA99" s="403"/>
      <c r="GEB99" s="403"/>
      <c r="GEC99" s="403"/>
      <c r="GED99" s="403"/>
      <c r="GEE99" s="403"/>
      <c r="GEF99" s="403"/>
      <c r="GEG99" s="403"/>
      <c r="GEH99" s="403"/>
      <c r="GEI99" s="403"/>
      <c r="GEJ99" s="403"/>
      <c r="GEK99" s="403"/>
      <c r="GEL99" s="403"/>
      <c r="GEM99" s="403"/>
      <c r="GEN99" s="403"/>
      <c r="GEO99" s="403"/>
      <c r="GEP99" s="403"/>
      <c r="GEQ99" s="403"/>
      <c r="GER99" s="403"/>
      <c r="GES99" s="403"/>
      <c r="GET99" s="403"/>
      <c r="GEU99" s="403"/>
      <c r="GEV99" s="403"/>
      <c r="GEW99" s="403"/>
      <c r="GEX99" s="403"/>
      <c r="GEY99" s="403"/>
      <c r="GEZ99" s="403"/>
      <c r="GFA99" s="403"/>
      <c r="GFB99" s="403"/>
      <c r="GFC99" s="403"/>
      <c r="GFD99" s="403"/>
      <c r="GFE99" s="403"/>
      <c r="GFF99" s="403"/>
      <c r="GFG99" s="403"/>
      <c r="GFH99" s="403"/>
      <c r="GFI99" s="403"/>
      <c r="GFJ99" s="403"/>
      <c r="GFK99" s="403"/>
      <c r="GFL99" s="403"/>
      <c r="GFM99" s="403"/>
      <c r="GFN99" s="403"/>
      <c r="GFO99" s="403"/>
      <c r="GFP99" s="403"/>
      <c r="GFQ99" s="403"/>
      <c r="GFR99" s="403"/>
      <c r="GFS99" s="403"/>
      <c r="GFT99" s="403"/>
      <c r="GFU99" s="403"/>
      <c r="GFV99" s="403"/>
      <c r="GFW99" s="403"/>
      <c r="GFX99" s="403"/>
      <c r="GFY99" s="403"/>
      <c r="GFZ99" s="403"/>
      <c r="GGA99" s="403"/>
      <c r="GGB99" s="403"/>
      <c r="GGC99" s="403"/>
      <c r="GGD99" s="403"/>
      <c r="GGE99" s="403"/>
      <c r="GGF99" s="403"/>
      <c r="GGG99" s="403"/>
      <c r="GGH99" s="403"/>
      <c r="GGI99" s="403"/>
      <c r="GGJ99" s="403"/>
      <c r="GGK99" s="403"/>
      <c r="GGL99" s="403"/>
      <c r="GGM99" s="403"/>
      <c r="GGN99" s="403"/>
      <c r="GGO99" s="403"/>
      <c r="GGP99" s="403"/>
      <c r="GGQ99" s="403"/>
      <c r="GGR99" s="403"/>
      <c r="GGS99" s="403"/>
      <c r="GGT99" s="403"/>
      <c r="GGU99" s="403"/>
      <c r="GGV99" s="403"/>
      <c r="GGW99" s="403"/>
      <c r="GGX99" s="403"/>
      <c r="GGY99" s="403"/>
      <c r="GGZ99" s="403"/>
      <c r="GHA99" s="403"/>
      <c r="GHB99" s="403"/>
      <c r="GHC99" s="403"/>
      <c r="GHD99" s="403"/>
      <c r="GHE99" s="403"/>
      <c r="GHF99" s="403"/>
      <c r="GHG99" s="403"/>
      <c r="GHH99" s="403"/>
      <c r="GHI99" s="403"/>
      <c r="GHJ99" s="403"/>
      <c r="GHK99" s="403"/>
      <c r="GHL99" s="403"/>
      <c r="GHM99" s="403"/>
      <c r="GHN99" s="403"/>
      <c r="GHO99" s="403"/>
      <c r="GHP99" s="403"/>
      <c r="GHQ99" s="403"/>
      <c r="GHR99" s="403"/>
      <c r="GHS99" s="403"/>
      <c r="GHT99" s="403"/>
      <c r="GHU99" s="403"/>
      <c r="GHV99" s="403"/>
      <c r="GHW99" s="403"/>
      <c r="GHX99" s="403"/>
      <c r="GHY99" s="403"/>
      <c r="GHZ99" s="403"/>
      <c r="GIA99" s="403"/>
      <c r="GIB99" s="403"/>
      <c r="GIC99" s="403"/>
      <c r="GID99" s="403"/>
      <c r="GIE99" s="403"/>
      <c r="GIF99" s="403"/>
      <c r="GIG99" s="403"/>
      <c r="GIH99" s="403"/>
      <c r="GII99" s="403"/>
      <c r="GIJ99" s="403"/>
      <c r="GIK99" s="403"/>
      <c r="GIL99" s="403"/>
      <c r="GIM99" s="403"/>
      <c r="GIN99" s="403"/>
      <c r="GIO99" s="403"/>
      <c r="GIP99" s="403"/>
      <c r="GIQ99" s="403"/>
      <c r="GIR99" s="403"/>
      <c r="GIS99" s="403"/>
      <c r="GIT99" s="403"/>
      <c r="GIU99" s="403"/>
      <c r="GIV99" s="403"/>
      <c r="GIW99" s="403"/>
      <c r="GIX99" s="403"/>
      <c r="GIY99" s="403"/>
      <c r="GIZ99" s="403"/>
      <c r="GJA99" s="403"/>
      <c r="GJB99" s="403"/>
      <c r="GJC99" s="403"/>
      <c r="GJD99" s="403"/>
      <c r="GJE99" s="403"/>
      <c r="GJF99" s="403"/>
      <c r="GJG99" s="403"/>
      <c r="GJH99" s="403"/>
      <c r="GJI99" s="403"/>
      <c r="GJJ99" s="403"/>
      <c r="GJK99" s="403"/>
      <c r="GJL99" s="403"/>
      <c r="GJM99" s="403"/>
      <c r="GJN99" s="403"/>
      <c r="GJO99" s="403"/>
      <c r="GJP99" s="403"/>
      <c r="GJQ99" s="403"/>
      <c r="GJR99" s="403"/>
      <c r="GJS99" s="403"/>
      <c r="GJT99" s="403"/>
      <c r="GJU99" s="403"/>
      <c r="GJV99" s="403"/>
      <c r="GJW99" s="403"/>
      <c r="GJX99" s="403"/>
      <c r="GJY99" s="403"/>
      <c r="GJZ99" s="403"/>
      <c r="GKA99" s="403"/>
      <c r="GKB99" s="403"/>
      <c r="GKC99" s="403"/>
      <c r="GKD99" s="403"/>
      <c r="GKE99" s="403"/>
      <c r="GKF99" s="403"/>
      <c r="GKG99" s="403"/>
      <c r="GKH99" s="403"/>
      <c r="GKI99" s="403"/>
      <c r="GKJ99" s="403"/>
      <c r="GKK99" s="403"/>
      <c r="GKL99" s="403"/>
      <c r="GKM99" s="403"/>
      <c r="GKN99" s="403"/>
      <c r="GKO99" s="403"/>
      <c r="GKP99" s="403"/>
      <c r="GKQ99" s="403"/>
      <c r="GKR99" s="403"/>
      <c r="GKS99" s="403"/>
      <c r="GKT99" s="403"/>
      <c r="GKU99" s="403"/>
      <c r="GKV99" s="403"/>
      <c r="GKW99" s="403"/>
      <c r="GKX99" s="403"/>
      <c r="GKY99" s="403"/>
      <c r="GKZ99" s="403"/>
      <c r="GLA99" s="403"/>
      <c r="GLB99" s="403"/>
      <c r="GLC99" s="403"/>
      <c r="GLD99" s="403"/>
      <c r="GLE99" s="403"/>
      <c r="GLF99" s="403"/>
      <c r="GLG99" s="403"/>
      <c r="GLH99" s="403"/>
      <c r="GLI99" s="403"/>
      <c r="GLJ99" s="403"/>
      <c r="GLK99" s="403"/>
      <c r="GLL99" s="403"/>
      <c r="GLM99" s="403"/>
      <c r="GLN99" s="403"/>
      <c r="GLO99" s="403"/>
      <c r="GLP99" s="403"/>
      <c r="GLQ99" s="403"/>
      <c r="GLR99" s="403"/>
      <c r="GLS99" s="403"/>
      <c r="GLT99" s="403"/>
      <c r="GLU99" s="403"/>
      <c r="GLV99" s="403"/>
      <c r="GLW99" s="403"/>
      <c r="GLX99" s="403"/>
      <c r="GLY99" s="403"/>
      <c r="GLZ99" s="403"/>
      <c r="GMA99" s="403"/>
      <c r="GMB99" s="403"/>
      <c r="GMC99" s="403"/>
      <c r="GMD99" s="403"/>
      <c r="GME99" s="403"/>
      <c r="GMF99" s="403"/>
      <c r="GMG99" s="403"/>
      <c r="GMH99" s="403"/>
      <c r="GMI99" s="403"/>
      <c r="GMJ99" s="403"/>
      <c r="GMK99" s="403"/>
      <c r="GML99" s="403"/>
      <c r="GMM99" s="403"/>
      <c r="GMN99" s="403"/>
      <c r="GMO99" s="403"/>
      <c r="GMP99" s="403"/>
      <c r="GMQ99" s="403"/>
      <c r="GMR99" s="403"/>
      <c r="GMS99" s="403"/>
      <c r="GMT99" s="403"/>
      <c r="GMU99" s="403"/>
      <c r="GMV99" s="403"/>
      <c r="GMW99" s="403"/>
      <c r="GMX99" s="403"/>
      <c r="GMY99" s="403"/>
      <c r="GMZ99" s="403"/>
      <c r="GNA99" s="403"/>
      <c r="GNB99" s="403"/>
      <c r="GNC99" s="403"/>
      <c r="GND99" s="403"/>
      <c r="GNE99" s="403"/>
      <c r="GNF99" s="403"/>
      <c r="GNG99" s="403"/>
      <c r="GNH99" s="403"/>
      <c r="GNI99" s="403"/>
      <c r="GNJ99" s="403"/>
      <c r="GNK99" s="403"/>
      <c r="GNL99" s="403"/>
      <c r="GNM99" s="403"/>
      <c r="GNN99" s="403"/>
      <c r="GNO99" s="403"/>
      <c r="GNP99" s="403"/>
      <c r="GNQ99" s="403"/>
      <c r="GNR99" s="403"/>
      <c r="GNS99" s="403"/>
      <c r="GNT99" s="403"/>
      <c r="GNU99" s="403"/>
      <c r="GNV99" s="403"/>
      <c r="GNW99" s="403"/>
      <c r="GNX99" s="403"/>
      <c r="GNY99" s="403"/>
      <c r="GNZ99" s="403"/>
      <c r="GOA99" s="403"/>
      <c r="GOB99" s="403"/>
      <c r="GOC99" s="403"/>
      <c r="GOD99" s="403"/>
      <c r="GOE99" s="403"/>
      <c r="GOF99" s="403"/>
      <c r="GOG99" s="403"/>
      <c r="GOH99" s="403"/>
      <c r="GOI99" s="403"/>
      <c r="GOJ99" s="403"/>
      <c r="GOK99" s="403"/>
      <c r="GOL99" s="403"/>
      <c r="GOM99" s="403"/>
      <c r="GON99" s="403"/>
      <c r="GOO99" s="403"/>
      <c r="GOP99" s="403"/>
      <c r="GOQ99" s="403"/>
      <c r="GOR99" s="403"/>
      <c r="GOS99" s="403"/>
      <c r="GOT99" s="403"/>
      <c r="GOU99" s="403"/>
      <c r="GOV99" s="403"/>
      <c r="GOW99" s="403"/>
      <c r="GOX99" s="403"/>
      <c r="GOY99" s="403"/>
      <c r="GOZ99" s="403"/>
      <c r="GPA99" s="403"/>
      <c r="GPB99" s="403"/>
      <c r="GPC99" s="403"/>
      <c r="GPD99" s="403"/>
      <c r="GPE99" s="403"/>
      <c r="GPF99" s="403"/>
      <c r="GPG99" s="403"/>
      <c r="GPH99" s="403"/>
      <c r="GPI99" s="403"/>
      <c r="GPJ99" s="403"/>
      <c r="GPK99" s="403"/>
      <c r="GPL99" s="403"/>
      <c r="GPM99" s="403"/>
      <c r="GPN99" s="403"/>
      <c r="GPO99" s="403"/>
      <c r="GPP99" s="403"/>
      <c r="GPQ99" s="403"/>
      <c r="GPR99" s="403"/>
      <c r="GPS99" s="403"/>
      <c r="GPT99" s="403"/>
      <c r="GPU99" s="403"/>
      <c r="GPV99" s="403"/>
      <c r="GPW99" s="403"/>
      <c r="GPX99" s="403"/>
      <c r="GPY99" s="403"/>
      <c r="GPZ99" s="403"/>
      <c r="GQA99" s="403"/>
      <c r="GQB99" s="403"/>
      <c r="GQC99" s="403"/>
      <c r="GQD99" s="403"/>
      <c r="GQE99" s="403"/>
      <c r="GQF99" s="403"/>
      <c r="GQG99" s="403"/>
      <c r="GQH99" s="403"/>
      <c r="GQI99" s="403"/>
      <c r="GQJ99" s="403"/>
      <c r="GQK99" s="403"/>
      <c r="GQL99" s="403"/>
      <c r="GQM99" s="403"/>
      <c r="GQN99" s="403"/>
      <c r="GQO99" s="403"/>
      <c r="GQP99" s="403"/>
      <c r="GQQ99" s="403"/>
      <c r="GQR99" s="403"/>
      <c r="GQS99" s="403"/>
      <c r="GQT99" s="403"/>
      <c r="GQU99" s="403"/>
      <c r="GQV99" s="403"/>
      <c r="GQW99" s="403"/>
      <c r="GQX99" s="403"/>
      <c r="GQY99" s="403"/>
      <c r="GQZ99" s="403"/>
      <c r="GRA99" s="403"/>
      <c r="GRB99" s="403"/>
      <c r="GRC99" s="403"/>
      <c r="GRD99" s="403"/>
      <c r="GRE99" s="403"/>
      <c r="GRF99" s="403"/>
      <c r="GRG99" s="403"/>
      <c r="GRH99" s="403"/>
      <c r="GRI99" s="403"/>
      <c r="GRJ99" s="403"/>
      <c r="GRK99" s="403"/>
      <c r="GRL99" s="403"/>
      <c r="GRM99" s="403"/>
      <c r="GRN99" s="403"/>
      <c r="GRO99" s="403"/>
      <c r="GRP99" s="403"/>
      <c r="GRQ99" s="403"/>
      <c r="GRR99" s="403"/>
      <c r="GRS99" s="403"/>
      <c r="GRT99" s="403"/>
      <c r="GRU99" s="403"/>
      <c r="GRV99" s="403"/>
      <c r="GRW99" s="403"/>
      <c r="GRX99" s="403"/>
      <c r="GRY99" s="403"/>
      <c r="GRZ99" s="403"/>
      <c r="GSA99" s="403"/>
      <c r="GSB99" s="403"/>
      <c r="GSC99" s="403"/>
      <c r="GSD99" s="403"/>
      <c r="GSE99" s="403"/>
      <c r="GSF99" s="403"/>
      <c r="GSG99" s="403"/>
      <c r="GSH99" s="403"/>
      <c r="GSI99" s="403"/>
      <c r="GSJ99" s="403"/>
      <c r="GSK99" s="403"/>
      <c r="GSL99" s="403"/>
      <c r="GSM99" s="403"/>
      <c r="GSN99" s="403"/>
      <c r="GSO99" s="403"/>
      <c r="GSP99" s="403"/>
      <c r="GSQ99" s="403"/>
      <c r="GSR99" s="403"/>
      <c r="GSS99" s="403"/>
      <c r="GST99" s="403"/>
      <c r="GSU99" s="403"/>
      <c r="GSV99" s="403"/>
      <c r="GSW99" s="403"/>
      <c r="GSX99" s="403"/>
      <c r="GSY99" s="403"/>
      <c r="GSZ99" s="403"/>
      <c r="GTA99" s="403"/>
      <c r="GTB99" s="403"/>
      <c r="GTC99" s="403"/>
      <c r="GTD99" s="403"/>
      <c r="GTE99" s="403"/>
      <c r="GTF99" s="403"/>
      <c r="GTG99" s="403"/>
      <c r="GTH99" s="403"/>
      <c r="GTI99" s="403"/>
      <c r="GTJ99" s="403"/>
      <c r="GTK99" s="403"/>
      <c r="GTL99" s="403"/>
      <c r="GTM99" s="403"/>
      <c r="GTN99" s="403"/>
      <c r="GTO99" s="403"/>
      <c r="GTP99" s="403"/>
      <c r="GTQ99" s="403"/>
      <c r="GTR99" s="403"/>
      <c r="GTS99" s="403"/>
      <c r="GTT99" s="403"/>
      <c r="GTU99" s="403"/>
      <c r="GTV99" s="403"/>
      <c r="GTW99" s="403"/>
      <c r="GTX99" s="403"/>
      <c r="GTY99" s="403"/>
      <c r="GTZ99" s="403"/>
      <c r="GUA99" s="403"/>
      <c r="GUB99" s="403"/>
      <c r="GUC99" s="403"/>
      <c r="GUD99" s="403"/>
      <c r="GUE99" s="403"/>
      <c r="GUF99" s="403"/>
      <c r="GUG99" s="403"/>
      <c r="GUH99" s="403"/>
      <c r="GUI99" s="403"/>
      <c r="GUJ99" s="403"/>
      <c r="GUK99" s="403"/>
      <c r="GUL99" s="403"/>
      <c r="GUM99" s="403"/>
      <c r="GUN99" s="403"/>
      <c r="GUO99" s="403"/>
      <c r="GUP99" s="403"/>
      <c r="GUQ99" s="403"/>
      <c r="GUR99" s="403"/>
      <c r="GUS99" s="403"/>
      <c r="GUT99" s="403"/>
      <c r="GUU99" s="403"/>
      <c r="GUV99" s="403"/>
      <c r="GUW99" s="403"/>
      <c r="GUX99" s="403"/>
      <c r="GUY99" s="403"/>
      <c r="GUZ99" s="403"/>
      <c r="GVA99" s="403"/>
      <c r="GVB99" s="403"/>
      <c r="GVC99" s="403"/>
      <c r="GVD99" s="403"/>
      <c r="GVE99" s="403"/>
      <c r="GVF99" s="403"/>
      <c r="GVG99" s="403"/>
      <c r="GVH99" s="403"/>
      <c r="GVI99" s="403"/>
      <c r="GVJ99" s="403"/>
      <c r="GVK99" s="403"/>
      <c r="GVL99" s="403"/>
      <c r="GVM99" s="403"/>
      <c r="GVN99" s="403"/>
      <c r="GVO99" s="403"/>
      <c r="GVP99" s="403"/>
      <c r="GVQ99" s="403"/>
      <c r="GVR99" s="403"/>
      <c r="GVS99" s="403"/>
      <c r="GVT99" s="403"/>
      <c r="GVU99" s="403"/>
      <c r="GVV99" s="403"/>
      <c r="GVW99" s="403"/>
      <c r="GVX99" s="403"/>
      <c r="GVY99" s="403"/>
      <c r="GVZ99" s="403"/>
      <c r="GWA99" s="403"/>
      <c r="GWB99" s="403"/>
      <c r="GWC99" s="403"/>
      <c r="GWD99" s="403"/>
      <c r="GWE99" s="403"/>
      <c r="GWF99" s="403"/>
      <c r="GWG99" s="403"/>
      <c r="GWH99" s="403"/>
      <c r="GWI99" s="403"/>
      <c r="GWJ99" s="403"/>
      <c r="GWK99" s="403"/>
      <c r="GWL99" s="403"/>
      <c r="GWM99" s="403"/>
      <c r="GWN99" s="403"/>
      <c r="GWO99" s="403"/>
      <c r="GWP99" s="403"/>
      <c r="GWQ99" s="403"/>
      <c r="GWR99" s="403"/>
      <c r="GWS99" s="403"/>
      <c r="GWT99" s="403"/>
      <c r="GWU99" s="403"/>
      <c r="GWV99" s="403"/>
      <c r="GWW99" s="403"/>
      <c r="GWX99" s="403"/>
      <c r="GWY99" s="403"/>
      <c r="GWZ99" s="403"/>
      <c r="GXA99" s="403"/>
      <c r="GXB99" s="403"/>
      <c r="GXC99" s="403"/>
      <c r="GXD99" s="403"/>
      <c r="GXE99" s="403"/>
      <c r="GXF99" s="403"/>
      <c r="GXG99" s="403"/>
      <c r="GXH99" s="403"/>
      <c r="GXI99" s="403"/>
      <c r="GXJ99" s="403"/>
      <c r="GXK99" s="403"/>
      <c r="GXL99" s="403"/>
      <c r="GXM99" s="403"/>
      <c r="GXN99" s="403"/>
      <c r="GXO99" s="403"/>
      <c r="GXP99" s="403"/>
      <c r="GXQ99" s="403"/>
      <c r="GXR99" s="403"/>
      <c r="GXS99" s="403"/>
      <c r="GXT99" s="403"/>
      <c r="GXU99" s="403"/>
      <c r="GXV99" s="403"/>
      <c r="GXW99" s="403"/>
      <c r="GXX99" s="403"/>
      <c r="GXY99" s="403"/>
      <c r="GXZ99" s="403"/>
      <c r="GYA99" s="403"/>
      <c r="GYB99" s="403"/>
      <c r="GYC99" s="403"/>
      <c r="GYD99" s="403"/>
      <c r="GYE99" s="403"/>
      <c r="GYF99" s="403"/>
      <c r="GYG99" s="403"/>
      <c r="GYH99" s="403"/>
      <c r="GYI99" s="403"/>
      <c r="GYJ99" s="403"/>
      <c r="GYK99" s="403"/>
      <c r="GYL99" s="403"/>
      <c r="GYM99" s="403"/>
      <c r="GYN99" s="403"/>
      <c r="GYO99" s="403"/>
      <c r="GYP99" s="403"/>
      <c r="GYQ99" s="403"/>
      <c r="GYR99" s="403"/>
      <c r="GYS99" s="403"/>
      <c r="GYT99" s="403"/>
      <c r="GYU99" s="403"/>
      <c r="GYV99" s="403"/>
      <c r="GYW99" s="403"/>
      <c r="GYX99" s="403"/>
      <c r="GYY99" s="403"/>
      <c r="GYZ99" s="403"/>
      <c r="GZA99" s="403"/>
      <c r="GZB99" s="403"/>
      <c r="GZC99" s="403"/>
      <c r="GZD99" s="403"/>
      <c r="GZE99" s="403"/>
      <c r="GZF99" s="403"/>
      <c r="GZG99" s="403"/>
      <c r="GZH99" s="403"/>
      <c r="GZI99" s="403"/>
      <c r="GZJ99" s="403"/>
      <c r="GZK99" s="403"/>
      <c r="GZL99" s="403"/>
      <c r="GZM99" s="403"/>
      <c r="GZN99" s="403"/>
      <c r="GZO99" s="403"/>
      <c r="GZP99" s="403"/>
      <c r="GZQ99" s="403"/>
      <c r="GZR99" s="403"/>
      <c r="GZS99" s="403"/>
      <c r="GZT99" s="403"/>
      <c r="GZU99" s="403"/>
      <c r="GZV99" s="403"/>
      <c r="GZW99" s="403"/>
      <c r="GZX99" s="403"/>
      <c r="GZY99" s="403"/>
      <c r="GZZ99" s="403"/>
      <c r="HAA99" s="403"/>
      <c r="HAB99" s="403"/>
      <c r="HAC99" s="403"/>
      <c r="HAD99" s="403"/>
      <c r="HAE99" s="403"/>
      <c r="HAF99" s="403"/>
      <c r="HAG99" s="403"/>
      <c r="HAH99" s="403"/>
      <c r="HAI99" s="403"/>
      <c r="HAJ99" s="403"/>
      <c r="HAK99" s="403"/>
      <c r="HAL99" s="403"/>
      <c r="HAM99" s="403"/>
      <c r="HAN99" s="403"/>
      <c r="HAO99" s="403"/>
      <c r="HAP99" s="403"/>
      <c r="HAQ99" s="403"/>
      <c r="HAR99" s="403"/>
      <c r="HAS99" s="403"/>
      <c r="HAT99" s="403"/>
      <c r="HAU99" s="403"/>
      <c r="HAV99" s="403"/>
      <c r="HAW99" s="403"/>
      <c r="HAX99" s="403"/>
      <c r="HAY99" s="403"/>
      <c r="HAZ99" s="403"/>
      <c r="HBA99" s="403"/>
      <c r="HBB99" s="403"/>
      <c r="HBC99" s="403"/>
      <c r="HBD99" s="403"/>
      <c r="HBE99" s="403"/>
      <c r="HBF99" s="403"/>
      <c r="HBG99" s="403"/>
      <c r="HBH99" s="403"/>
      <c r="HBI99" s="403"/>
      <c r="HBJ99" s="403"/>
      <c r="HBK99" s="403"/>
      <c r="HBL99" s="403"/>
      <c r="HBM99" s="403"/>
      <c r="HBN99" s="403"/>
      <c r="HBO99" s="403"/>
      <c r="HBP99" s="403"/>
      <c r="HBQ99" s="403"/>
      <c r="HBR99" s="403"/>
      <c r="HBS99" s="403"/>
      <c r="HBT99" s="403"/>
      <c r="HBU99" s="403"/>
      <c r="HBV99" s="403"/>
      <c r="HBW99" s="403"/>
      <c r="HBX99" s="403"/>
      <c r="HBY99" s="403"/>
      <c r="HBZ99" s="403"/>
      <c r="HCA99" s="403"/>
      <c r="HCB99" s="403"/>
      <c r="HCC99" s="403"/>
      <c r="HCD99" s="403"/>
      <c r="HCE99" s="403"/>
      <c r="HCF99" s="403"/>
      <c r="HCG99" s="403"/>
      <c r="HCH99" s="403"/>
      <c r="HCI99" s="403"/>
      <c r="HCJ99" s="403"/>
      <c r="HCK99" s="403"/>
      <c r="HCL99" s="403"/>
      <c r="HCM99" s="403"/>
      <c r="HCN99" s="403"/>
      <c r="HCO99" s="403"/>
      <c r="HCP99" s="403"/>
      <c r="HCQ99" s="403"/>
      <c r="HCR99" s="403"/>
      <c r="HCS99" s="403"/>
      <c r="HCT99" s="403"/>
      <c r="HCU99" s="403"/>
      <c r="HCV99" s="403"/>
      <c r="HCW99" s="403"/>
      <c r="HCX99" s="403"/>
      <c r="HCY99" s="403"/>
      <c r="HCZ99" s="403"/>
      <c r="HDA99" s="403"/>
      <c r="HDB99" s="403"/>
      <c r="HDC99" s="403"/>
      <c r="HDD99" s="403"/>
      <c r="HDE99" s="403"/>
      <c r="HDF99" s="403"/>
      <c r="HDG99" s="403"/>
      <c r="HDH99" s="403"/>
      <c r="HDI99" s="403"/>
      <c r="HDJ99" s="403"/>
      <c r="HDK99" s="403"/>
      <c r="HDL99" s="403"/>
      <c r="HDM99" s="403"/>
      <c r="HDN99" s="403"/>
      <c r="HDO99" s="403"/>
      <c r="HDP99" s="403"/>
      <c r="HDQ99" s="403"/>
      <c r="HDR99" s="403"/>
      <c r="HDS99" s="403"/>
      <c r="HDT99" s="403"/>
      <c r="HDU99" s="403"/>
      <c r="HDV99" s="403"/>
      <c r="HDW99" s="403"/>
      <c r="HDX99" s="403"/>
      <c r="HDY99" s="403"/>
      <c r="HDZ99" s="403"/>
      <c r="HEA99" s="403"/>
      <c r="HEB99" s="403"/>
      <c r="HEC99" s="403"/>
      <c r="HED99" s="403"/>
      <c r="HEE99" s="403"/>
      <c r="HEF99" s="403"/>
      <c r="HEG99" s="403"/>
      <c r="HEH99" s="403"/>
      <c r="HEI99" s="403"/>
      <c r="HEJ99" s="403"/>
      <c r="HEK99" s="403"/>
      <c r="HEL99" s="403"/>
      <c r="HEM99" s="403"/>
      <c r="HEN99" s="403"/>
      <c r="HEO99" s="403"/>
      <c r="HEP99" s="403"/>
      <c r="HEQ99" s="403"/>
      <c r="HER99" s="403"/>
      <c r="HES99" s="403"/>
      <c r="HET99" s="403"/>
      <c r="HEU99" s="403"/>
      <c r="HEV99" s="403"/>
      <c r="HEW99" s="403"/>
      <c r="HEX99" s="403"/>
      <c r="HEY99" s="403"/>
      <c r="HEZ99" s="403"/>
      <c r="HFA99" s="403"/>
      <c r="HFB99" s="403"/>
      <c r="HFC99" s="403"/>
      <c r="HFD99" s="403"/>
      <c r="HFE99" s="403"/>
      <c r="HFF99" s="403"/>
      <c r="HFG99" s="403"/>
      <c r="HFH99" s="403"/>
      <c r="HFI99" s="403"/>
      <c r="HFJ99" s="403"/>
      <c r="HFK99" s="403"/>
      <c r="HFL99" s="403"/>
      <c r="HFM99" s="403"/>
      <c r="HFN99" s="403"/>
      <c r="HFO99" s="403"/>
      <c r="HFP99" s="403"/>
      <c r="HFQ99" s="403"/>
      <c r="HFR99" s="403"/>
      <c r="HFS99" s="403"/>
      <c r="HFT99" s="403"/>
      <c r="HFU99" s="403"/>
      <c r="HFV99" s="403"/>
      <c r="HFW99" s="403"/>
      <c r="HFX99" s="403"/>
      <c r="HFY99" s="403"/>
      <c r="HFZ99" s="403"/>
      <c r="HGA99" s="403"/>
      <c r="HGB99" s="403"/>
      <c r="HGC99" s="403"/>
      <c r="HGD99" s="403"/>
      <c r="HGE99" s="403"/>
      <c r="HGF99" s="403"/>
      <c r="HGG99" s="403"/>
      <c r="HGH99" s="403"/>
      <c r="HGI99" s="403"/>
      <c r="HGJ99" s="403"/>
      <c r="HGK99" s="403"/>
      <c r="HGL99" s="403"/>
      <c r="HGM99" s="403"/>
      <c r="HGN99" s="403"/>
      <c r="HGO99" s="403"/>
      <c r="HGP99" s="403"/>
      <c r="HGQ99" s="403"/>
      <c r="HGR99" s="403"/>
      <c r="HGS99" s="403"/>
      <c r="HGT99" s="403"/>
      <c r="HGU99" s="403"/>
      <c r="HGV99" s="403"/>
      <c r="HGW99" s="403"/>
      <c r="HGX99" s="403"/>
      <c r="HGY99" s="403"/>
      <c r="HGZ99" s="403"/>
      <c r="HHA99" s="403"/>
      <c r="HHB99" s="403"/>
      <c r="HHC99" s="403"/>
      <c r="HHD99" s="403"/>
      <c r="HHE99" s="403"/>
      <c r="HHF99" s="403"/>
      <c r="HHG99" s="403"/>
      <c r="HHH99" s="403"/>
      <c r="HHI99" s="403"/>
      <c r="HHJ99" s="403"/>
      <c r="HHK99" s="403"/>
      <c r="HHL99" s="403"/>
      <c r="HHM99" s="403"/>
      <c r="HHN99" s="403"/>
      <c r="HHO99" s="403"/>
      <c r="HHP99" s="403"/>
      <c r="HHQ99" s="403"/>
      <c r="HHR99" s="403"/>
      <c r="HHS99" s="403"/>
      <c r="HHT99" s="403"/>
      <c r="HHU99" s="403"/>
      <c r="HHV99" s="403"/>
      <c r="HHW99" s="403"/>
      <c r="HHX99" s="403"/>
      <c r="HHY99" s="403"/>
      <c r="HHZ99" s="403"/>
      <c r="HIA99" s="403"/>
      <c r="HIB99" s="403"/>
      <c r="HIC99" s="403"/>
      <c r="HID99" s="403"/>
      <c r="HIE99" s="403"/>
      <c r="HIF99" s="403"/>
      <c r="HIG99" s="403"/>
      <c r="HIH99" s="403"/>
      <c r="HII99" s="403"/>
      <c r="HIJ99" s="403"/>
      <c r="HIK99" s="403"/>
      <c r="HIL99" s="403"/>
      <c r="HIM99" s="403"/>
      <c r="HIN99" s="403"/>
      <c r="HIO99" s="403"/>
      <c r="HIP99" s="403"/>
      <c r="HIQ99" s="403"/>
      <c r="HIR99" s="403"/>
      <c r="HIS99" s="403"/>
      <c r="HIT99" s="403"/>
      <c r="HIU99" s="403"/>
      <c r="HIV99" s="403"/>
      <c r="HIW99" s="403"/>
      <c r="HIX99" s="403"/>
      <c r="HIY99" s="403"/>
      <c r="HIZ99" s="403"/>
      <c r="HJA99" s="403"/>
      <c r="HJB99" s="403"/>
      <c r="HJC99" s="403"/>
      <c r="HJD99" s="403"/>
      <c r="HJE99" s="403"/>
      <c r="HJF99" s="403"/>
      <c r="HJG99" s="403"/>
      <c r="HJH99" s="403"/>
      <c r="HJI99" s="403"/>
      <c r="HJJ99" s="403"/>
      <c r="HJK99" s="403"/>
      <c r="HJL99" s="403"/>
      <c r="HJM99" s="403"/>
      <c r="HJN99" s="403"/>
      <c r="HJO99" s="403"/>
      <c r="HJP99" s="403"/>
      <c r="HJQ99" s="403"/>
      <c r="HJR99" s="403"/>
      <c r="HJS99" s="403"/>
      <c r="HJT99" s="403"/>
      <c r="HJU99" s="403"/>
      <c r="HJV99" s="403"/>
      <c r="HJW99" s="403"/>
      <c r="HJX99" s="403"/>
      <c r="HJY99" s="403"/>
      <c r="HJZ99" s="403"/>
      <c r="HKA99" s="403"/>
      <c r="HKB99" s="403"/>
      <c r="HKC99" s="403"/>
      <c r="HKD99" s="403"/>
      <c r="HKE99" s="403"/>
      <c r="HKF99" s="403"/>
      <c r="HKG99" s="403"/>
      <c r="HKH99" s="403"/>
      <c r="HKI99" s="403"/>
      <c r="HKJ99" s="403"/>
      <c r="HKK99" s="403"/>
      <c r="HKL99" s="403"/>
      <c r="HKM99" s="403"/>
      <c r="HKN99" s="403"/>
      <c r="HKO99" s="403"/>
      <c r="HKP99" s="403"/>
      <c r="HKQ99" s="403"/>
      <c r="HKR99" s="403"/>
      <c r="HKS99" s="403"/>
      <c r="HKT99" s="403"/>
      <c r="HKU99" s="403"/>
      <c r="HKV99" s="403"/>
      <c r="HKW99" s="403"/>
      <c r="HKX99" s="403"/>
      <c r="HKY99" s="403"/>
      <c r="HKZ99" s="403"/>
      <c r="HLA99" s="403"/>
      <c r="HLB99" s="403"/>
      <c r="HLC99" s="403"/>
      <c r="HLD99" s="403"/>
      <c r="HLE99" s="403"/>
      <c r="HLF99" s="403"/>
      <c r="HLG99" s="403"/>
      <c r="HLH99" s="403"/>
      <c r="HLI99" s="403"/>
      <c r="HLJ99" s="403"/>
      <c r="HLK99" s="403"/>
      <c r="HLL99" s="403"/>
      <c r="HLM99" s="403"/>
      <c r="HLN99" s="403"/>
      <c r="HLO99" s="403"/>
      <c r="HLP99" s="403"/>
      <c r="HLQ99" s="403"/>
      <c r="HLR99" s="403"/>
      <c r="HLS99" s="403"/>
      <c r="HLT99" s="403"/>
      <c r="HLU99" s="403"/>
      <c r="HLV99" s="403"/>
      <c r="HLW99" s="403"/>
      <c r="HLX99" s="403"/>
      <c r="HLY99" s="403"/>
      <c r="HLZ99" s="403"/>
      <c r="HMA99" s="403"/>
      <c r="HMB99" s="403"/>
      <c r="HMC99" s="403"/>
      <c r="HMD99" s="403"/>
      <c r="HME99" s="403"/>
      <c r="HMF99" s="403"/>
      <c r="HMG99" s="403"/>
      <c r="HMH99" s="403"/>
      <c r="HMI99" s="403"/>
      <c r="HMJ99" s="403"/>
      <c r="HMK99" s="403"/>
      <c r="HML99" s="403"/>
      <c r="HMM99" s="403"/>
      <c r="HMN99" s="403"/>
      <c r="HMO99" s="403"/>
      <c r="HMP99" s="403"/>
      <c r="HMQ99" s="403"/>
      <c r="HMR99" s="403"/>
      <c r="HMS99" s="403"/>
      <c r="HMT99" s="403"/>
      <c r="HMU99" s="403"/>
      <c r="HMV99" s="403"/>
      <c r="HMW99" s="403"/>
      <c r="HMX99" s="403"/>
      <c r="HMY99" s="403"/>
      <c r="HMZ99" s="403"/>
      <c r="HNA99" s="403"/>
      <c r="HNB99" s="403"/>
      <c r="HNC99" s="403"/>
      <c r="HND99" s="403"/>
      <c r="HNE99" s="403"/>
      <c r="HNF99" s="403"/>
      <c r="HNG99" s="403"/>
      <c r="HNH99" s="403"/>
      <c r="HNI99" s="403"/>
      <c r="HNJ99" s="403"/>
      <c r="HNK99" s="403"/>
      <c r="HNL99" s="403"/>
      <c r="HNM99" s="403"/>
      <c r="HNN99" s="403"/>
      <c r="HNO99" s="403"/>
      <c r="HNP99" s="403"/>
      <c r="HNQ99" s="403"/>
      <c r="HNR99" s="403"/>
      <c r="HNS99" s="403"/>
      <c r="HNT99" s="403"/>
      <c r="HNU99" s="403"/>
      <c r="HNV99" s="403"/>
      <c r="HNW99" s="403"/>
      <c r="HNX99" s="403"/>
      <c r="HNY99" s="403"/>
      <c r="HNZ99" s="403"/>
      <c r="HOA99" s="403"/>
      <c r="HOB99" s="403"/>
      <c r="HOC99" s="403"/>
      <c r="HOD99" s="403"/>
      <c r="HOE99" s="403"/>
      <c r="HOF99" s="403"/>
      <c r="HOG99" s="403"/>
      <c r="HOH99" s="403"/>
      <c r="HOI99" s="403"/>
      <c r="HOJ99" s="403"/>
      <c r="HOK99" s="403"/>
      <c r="HOL99" s="403"/>
      <c r="HOM99" s="403"/>
      <c r="HON99" s="403"/>
      <c r="HOO99" s="403"/>
      <c r="HOP99" s="403"/>
      <c r="HOQ99" s="403"/>
      <c r="HOR99" s="403"/>
      <c r="HOS99" s="403"/>
      <c r="HOT99" s="403"/>
      <c r="HOU99" s="403"/>
      <c r="HOV99" s="403"/>
      <c r="HOW99" s="403"/>
      <c r="HOX99" s="403"/>
      <c r="HOY99" s="403"/>
      <c r="HOZ99" s="403"/>
      <c r="HPA99" s="403"/>
      <c r="HPB99" s="403"/>
      <c r="HPC99" s="403"/>
      <c r="HPD99" s="403"/>
      <c r="HPE99" s="403"/>
      <c r="HPF99" s="403"/>
      <c r="HPG99" s="403"/>
      <c r="HPH99" s="403"/>
      <c r="HPI99" s="403"/>
      <c r="HPJ99" s="403"/>
      <c r="HPK99" s="403"/>
      <c r="HPL99" s="403"/>
      <c r="HPM99" s="403"/>
      <c r="HPN99" s="403"/>
      <c r="HPO99" s="403"/>
      <c r="HPP99" s="403"/>
      <c r="HPQ99" s="403"/>
      <c r="HPR99" s="403"/>
      <c r="HPS99" s="403"/>
      <c r="HPT99" s="403"/>
      <c r="HPU99" s="403"/>
      <c r="HPV99" s="403"/>
      <c r="HPW99" s="403"/>
      <c r="HPX99" s="403"/>
      <c r="HPY99" s="403"/>
      <c r="HPZ99" s="403"/>
      <c r="HQA99" s="403"/>
      <c r="HQB99" s="403"/>
      <c r="HQC99" s="403"/>
      <c r="HQD99" s="403"/>
      <c r="HQE99" s="403"/>
      <c r="HQF99" s="403"/>
      <c r="HQG99" s="403"/>
      <c r="HQH99" s="403"/>
      <c r="HQI99" s="403"/>
      <c r="HQJ99" s="403"/>
      <c r="HQK99" s="403"/>
      <c r="HQL99" s="403"/>
      <c r="HQM99" s="403"/>
      <c r="HQN99" s="403"/>
      <c r="HQO99" s="403"/>
      <c r="HQP99" s="403"/>
      <c r="HQQ99" s="403"/>
      <c r="HQR99" s="403"/>
      <c r="HQS99" s="403"/>
      <c r="HQT99" s="403"/>
      <c r="HQU99" s="403"/>
      <c r="HQV99" s="403"/>
      <c r="HQW99" s="403"/>
      <c r="HQX99" s="403"/>
      <c r="HQY99" s="403"/>
      <c r="HQZ99" s="403"/>
      <c r="HRA99" s="403"/>
      <c r="HRB99" s="403"/>
      <c r="HRC99" s="403"/>
      <c r="HRD99" s="403"/>
      <c r="HRE99" s="403"/>
      <c r="HRF99" s="403"/>
      <c r="HRG99" s="403"/>
      <c r="HRH99" s="403"/>
      <c r="HRI99" s="403"/>
      <c r="HRJ99" s="403"/>
      <c r="HRK99" s="403"/>
      <c r="HRL99" s="403"/>
      <c r="HRM99" s="403"/>
      <c r="HRN99" s="403"/>
      <c r="HRO99" s="403"/>
      <c r="HRP99" s="403"/>
      <c r="HRQ99" s="403"/>
      <c r="HRR99" s="403"/>
      <c r="HRS99" s="403"/>
      <c r="HRT99" s="403"/>
      <c r="HRU99" s="403"/>
      <c r="HRV99" s="403"/>
      <c r="HRW99" s="403"/>
      <c r="HRX99" s="403"/>
      <c r="HRY99" s="403"/>
      <c r="HRZ99" s="403"/>
      <c r="HSA99" s="403"/>
      <c r="HSB99" s="403"/>
      <c r="HSC99" s="403"/>
      <c r="HSD99" s="403"/>
      <c r="HSE99" s="403"/>
      <c r="HSF99" s="403"/>
      <c r="HSG99" s="403"/>
      <c r="HSH99" s="403"/>
      <c r="HSI99" s="403"/>
      <c r="HSJ99" s="403"/>
      <c r="HSK99" s="403"/>
      <c r="HSL99" s="403"/>
      <c r="HSM99" s="403"/>
      <c r="HSN99" s="403"/>
      <c r="HSO99" s="403"/>
      <c r="HSP99" s="403"/>
      <c r="HSQ99" s="403"/>
      <c r="HSR99" s="403"/>
      <c r="HSS99" s="403"/>
      <c r="HST99" s="403"/>
      <c r="HSU99" s="403"/>
      <c r="HSV99" s="403"/>
      <c r="HSW99" s="403"/>
      <c r="HSX99" s="403"/>
      <c r="HSY99" s="403"/>
      <c r="HSZ99" s="403"/>
      <c r="HTA99" s="403"/>
      <c r="HTB99" s="403"/>
      <c r="HTC99" s="403"/>
      <c r="HTD99" s="403"/>
      <c r="HTE99" s="403"/>
      <c r="HTF99" s="403"/>
      <c r="HTG99" s="403"/>
      <c r="HTH99" s="403"/>
      <c r="HTI99" s="403"/>
      <c r="HTJ99" s="403"/>
      <c r="HTK99" s="403"/>
      <c r="HTL99" s="403"/>
      <c r="HTM99" s="403"/>
      <c r="HTN99" s="403"/>
      <c r="HTO99" s="403"/>
      <c r="HTP99" s="403"/>
      <c r="HTQ99" s="403"/>
      <c r="HTR99" s="403"/>
      <c r="HTS99" s="403"/>
      <c r="HTT99" s="403"/>
      <c r="HTU99" s="403"/>
      <c r="HTV99" s="403"/>
      <c r="HTW99" s="403"/>
      <c r="HTX99" s="403"/>
      <c r="HTY99" s="403"/>
      <c r="HTZ99" s="403"/>
      <c r="HUA99" s="403"/>
      <c r="HUB99" s="403"/>
      <c r="HUC99" s="403"/>
      <c r="HUD99" s="403"/>
      <c r="HUE99" s="403"/>
      <c r="HUF99" s="403"/>
      <c r="HUG99" s="403"/>
      <c r="HUH99" s="403"/>
      <c r="HUI99" s="403"/>
      <c r="HUJ99" s="403"/>
      <c r="HUK99" s="403"/>
      <c r="HUL99" s="403"/>
      <c r="HUM99" s="403"/>
      <c r="HUN99" s="403"/>
      <c r="HUO99" s="403"/>
      <c r="HUP99" s="403"/>
      <c r="HUQ99" s="403"/>
      <c r="HUR99" s="403"/>
      <c r="HUS99" s="403"/>
      <c r="HUT99" s="403"/>
      <c r="HUU99" s="403"/>
      <c r="HUV99" s="403"/>
      <c r="HUW99" s="403"/>
      <c r="HUX99" s="403"/>
      <c r="HUY99" s="403"/>
      <c r="HUZ99" s="403"/>
      <c r="HVA99" s="403"/>
      <c r="HVB99" s="403"/>
      <c r="HVC99" s="403"/>
      <c r="HVD99" s="403"/>
      <c r="HVE99" s="403"/>
      <c r="HVF99" s="403"/>
      <c r="HVG99" s="403"/>
      <c r="HVH99" s="403"/>
      <c r="HVI99" s="403"/>
      <c r="HVJ99" s="403"/>
      <c r="HVK99" s="403"/>
      <c r="HVL99" s="403"/>
      <c r="HVM99" s="403"/>
      <c r="HVN99" s="403"/>
      <c r="HVO99" s="403"/>
      <c r="HVP99" s="403"/>
      <c r="HVQ99" s="403"/>
      <c r="HVR99" s="403"/>
      <c r="HVS99" s="403"/>
      <c r="HVT99" s="403"/>
      <c r="HVU99" s="403"/>
      <c r="HVV99" s="403"/>
      <c r="HVW99" s="403"/>
      <c r="HVX99" s="403"/>
      <c r="HVY99" s="403"/>
      <c r="HVZ99" s="403"/>
      <c r="HWA99" s="403"/>
      <c r="HWB99" s="403"/>
      <c r="HWC99" s="403"/>
      <c r="HWD99" s="403"/>
      <c r="HWE99" s="403"/>
      <c r="HWF99" s="403"/>
      <c r="HWG99" s="403"/>
      <c r="HWH99" s="403"/>
      <c r="HWI99" s="403"/>
      <c r="HWJ99" s="403"/>
      <c r="HWK99" s="403"/>
      <c r="HWL99" s="403"/>
      <c r="HWM99" s="403"/>
      <c r="HWN99" s="403"/>
      <c r="HWO99" s="403"/>
      <c r="HWP99" s="403"/>
      <c r="HWQ99" s="403"/>
      <c r="HWR99" s="403"/>
      <c r="HWS99" s="403"/>
      <c r="HWT99" s="403"/>
      <c r="HWU99" s="403"/>
      <c r="HWV99" s="403"/>
      <c r="HWW99" s="403"/>
      <c r="HWX99" s="403"/>
      <c r="HWY99" s="403"/>
      <c r="HWZ99" s="403"/>
      <c r="HXA99" s="403"/>
      <c r="HXB99" s="403"/>
      <c r="HXC99" s="403"/>
      <c r="HXD99" s="403"/>
      <c r="HXE99" s="403"/>
      <c r="HXF99" s="403"/>
      <c r="HXG99" s="403"/>
      <c r="HXH99" s="403"/>
      <c r="HXI99" s="403"/>
      <c r="HXJ99" s="403"/>
      <c r="HXK99" s="403"/>
      <c r="HXL99" s="403"/>
      <c r="HXM99" s="403"/>
      <c r="HXN99" s="403"/>
      <c r="HXO99" s="403"/>
      <c r="HXP99" s="403"/>
      <c r="HXQ99" s="403"/>
      <c r="HXR99" s="403"/>
      <c r="HXS99" s="403"/>
      <c r="HXT99" s="403"/>
      <c r="HXU99" s="403"/>
      <c r="HXV99" s="403"/>
      <c r="HXW99" s="403"/>
      <c r="HXX99" s="403"/>
      <c r="HXY99" s="403"/>
      <c r="HXZ99" s="403"/>
      <c r="HYA99" s="403"/>
      <c r="HYB99" s="403"/>
      <c r="HYC99" s="403"/>
      <c r="HYD99" s="403"/>
      <c r="HYE99" s="403"/>
      <c r="HYF99" s="403"/>
      <c r="HYG99" s="403"/>
      <c r="HYH99" s="403"/>
      <c r="HYI99" s="403"/>
      <c r="HYJ99" s="403"/>
      <c r="HYK99" s="403"/>
      <c r="HYL99" s="403"/>
      <c r="HYM99" s="403"/>
      <c r="HYN99" s="403"/>
      <c r="HYO99" s="403"/>
      <c r="HYP99" s="403"/>
      <c r="HYQ99" s="403"/>
      <c r="HYR99" s="403"/>
      <c r="HYS99" s="403"/>
      <c r="HYT99" s="403"/>
      <c r="HYU99" s="403"/>
      <c r="HYV99" s="403"/>
      <c r="HYW99" s="403"/>
      <c r="HYX99" s="403"/>
      <c r="HYY99" s="403"/>
      <c r="HYZ99" s="403"/>
      <c r="HZA99" s="403"/>
      <c r="HZB99" s="403"/>
      <c r="HZC99" s="403"/>
      <c r="HZD99" s="403"/>
      <c r="HZE99" s="403"/>
      <c r="HZF99" s="403"/>
      <c r="HZG99" s="403"/>
      <c r="HZH99" s="403"/>
      <c r="HZI99" s="403"/>
      <c r="HZJ99" s="403"/>
      <c r="HZK99" s="403"/>
      <c r="HZL99" s="403"/>
      <c r="HZM99" s="403"/>
      <c r="HZN99" s="403"/>
      <c r="HZO99" s="403"/>
      <c r="HZP99" s="403"/>
      <c r="HZQ99" s="403"/>
      <c r="HZR99" s="403"/>
      <c r="HZS99" s="403"/>
      <c r="HZT99" s="403"/>
      <c r="HZU99" s="403"/>
      <c r="HZV99" s="403"/>
      <c r="HZW99" s="403"/>
      <c r="HZX99" s="403"/>
      <c r="HZY99" s="403"/>
      <c r="HZZ99" s="403"/>
      <c r="IAA99" s="403"/>
      <c r="IAB99" s="403"/>
      <c r="IAC99" s="403"/>
      <c r="IAD99" s="403"/>
      <c r="IAE99" s="403"/>
      <c r="IAF99" s="403"/>
      <c r="IAG99" s="403"/>
      <c r="IAH99" s="403"/>
      <c r="IAI99" s="403"/>
      <c r="IAJ99" s="403"/>
      <c r="IAK99" s="403"/>
      <c r="IAL99" s="403"/>
      <c r="IAM99" s="403"/>
      <c r="IAN99" s="403"/>
      <c r="IAO99" s="403"/>
      <c r="IAP99" s="403"/>
      <c r="IAQ99" s="403"/>
      <c r="IAR99" s="403"/>
      <c r="IAS99" s="403"/>
      <c r="IAT99" s="403"/>
      <c r="IAU99" s="403"/>
      <c r="IAV99" s="403"/>
      <c r="IAW99" s="403"/>
      <c r="IAX99" s="403"/>
      <c r="IAY99" s="403"/>
      <c r="IAZ99" s="403"/>
      <c r="IBA99" s="403"/>
      <c r="IBB99" s="403"/>
      <c r="IBC99" s="403"/>
      <c r="IBD99" s="403"/>
      <c r="IBE99" s="403"/>
      <c r="IBF99" s="403"/>
      <c r="IBG99" s="403"/>
      <c r="IBH99" s="403"/>
      <c r="IBI99" s="403"/>
      <c r="IBJ99" s="403"/>
      <c r="IBK99" s="403"/>
      <c r="IBL99" s="403"/>
      <c r="IBM99" s="403"/>
      <c r="IBN99" s="403"/>
      <c r="IBO99" s="403"/>
      <c r="IBP99" s="403"/>
      <c r="IBQ99" s="403"/>
      <c r="IBR99" s="403"/>
      <c r="IBS99" s="403"/>
      <c r="IBT99" s="403"/>
      <c r="IBU99" s="403"/>
      <c r="IBV99" s="403"/>
      <c r="IBW99" s="403"/>
      <c r="IBX99" s="403"/>
      <c r="IBY99" s="403"/>
      <c r="IBZ99" s="403"/>
      <c r="ICA99" s="403"/>
      <c r="ICB99" s="403"/>
      <c r="ICC99" s="403"/>
      <c r="ICD99" s="403"/>
      <c r="ICE99" s="403"/>
      <c r="ICF99" s="403"/>
      <c r="ICG99" s="403"/>
      <c r="ICH99" s="403"/>
      <c r="ICI99" s="403"/>
      <c r="ICJ99" s="403"/>
      <c r="ICK99" s="403"/>
      <c r="ICL99" s="403"/>
      <c r="ICM99" s="403"/>
      <c r="ICN99" s="403"/>
      <c r="ICO99" s="403"/>
      <c r="ICP99" s="403"/>
      <c r="ICQ99" s="403"/>
      <c r="ICR99" s="403"/>
      <c r="ICS99" s="403"/>
      <c r="ICT99" s="403"/>
      <c r="ICU99" s="403"/>
      <c r="ICV99" s="403"/>
      <c r="ICW99" s="403"/>
      <c r="ICX99" s="403"/>
      <c r="ICY99" s="403"/>
      <c r="ICZ99" s="403"/>
      <c r="IDA99" s="403"/>
      <c r="IDB99" s="403"/>
      <c r="IDC99" s="403"/>
      <c r="IDD99" s="403"/>
      <c r="IDE99" s="403"/>
      <c r="IDF99" s="403"/>
      <c r="IDG99" s="403"/>
      <c r="IDH99" s="403"/>
      <c r="IDI99" s="403"/>
      <c r="IDJ99" s="403"/>
      <c r="IDK99" s="403"/>
      <c r="IDL99" s="403"/>
      <c r="IDM99" s="403"/>
      <c r="IDN99" s="403"/>
      <c r="IDO99" s="403"/>
      <c r="IDP99" s="403"/>
      <c r="IDQ99" s="403"/>
      <c r="IDR99" s="403"/>
      <c r="IDS99" s="403"/>
      <c r="IDT99" s="403"/>
      <c r="IDU99" s="403"/>
      <c r="IDV99" s="403"/>
      <c r="IDW99" s="403"/>
      <c r="IDX99" s="403"/>
      <c r="IDY99" s="403"/>
      <c r="IDZ99" s="403"/>
      <c r="IEA99" s="403"/>
      <c r="IEB99" s="403"/>
      <c r="IEC99" s="403"/>
      <c r="IED99" s="403"/>
      <c r="IEE99" s="403"/>
      <c r="IEF99" s="403"/>
      <c r="IEG99" s="403"/>
      <c r="IEH99" s="403"/>
      <c r="IEI99" s="403"/>
      <c r="IEJ99" s="403"/>
      <c r="IEK99" s="403"/>
      <c r="IEL99" s="403"/>
      <c r="IEM99" s="403"/>
      <c r="IEN99" s="403"/>
      <c r="IEO99" s="403"/>
      <c r="IEP99" s="403"/>
      <c r="IEQ99" s="403"/>
      <c r="IER99" s="403"/>
      <c r="IES99" s="403"/>
      <c r="IET99" s="403"/>
      <c r="IEU99" s="403"/>
      <c r="IEV99" s="403"/>
      <c r="IEW99" s="403"/>
      <c r="IEX99" s="403"/>
      <c r="IEY99" s="403"/>
      <c r="IEZ99" s="403"/>
      <c r="IFA99" s="403"/>
      <c r="IFB99" s="403"/>
      <c r="IFC99" s="403"/>
      <c r="IFD99" s="403"/>
      <c r="IFE99" s="403"/>
      <c r="IFF99" s="403"/>
      <c r="IFG99" s="403"/>
      <c r="IFH99" s="403"/>
      <c r="IFI99" s="403"/>
      <c r="IFJ99" s="403"/>
      <c r="IFK99" s="403"/>
      <c r="IFL99" s="403"/>
      <c r="IFM99" s="403"/>
      <c r="IFN99" s="403"/>
      <c r="IFO99" s="403"/>
      <c r="IFP99" s="403"/>
      <c r="IFQ99" s="403"/>
      <c r="IFR99" s="403"/>
      <c r="IFS99" s="403"/>
      <c r="IFT99" s="403"/>
      <c r="IFU99" s="403"/>
      <c r="IFV99" s="403"/>
      <c r="IFW99" s="403"/>
      <c r="IFX99" s="403"/>
      <c r="IFY99" s="403"/>
      <c r="IFZ99" s="403"/>
      <c r="IGA99" s="403"/>
      <c r="IGB99" s="403"/>
      <c r="IGC99" s="403"/>
      <c r="IGD99" s="403"/>
      <c r="IGE99" s="403"/>
      <c r="IGF99" s="403"/>
      <c r="IGG99" s="403"/>
      <c r="IGH99" s="403"/>
      <c r="IGI99" s="403"/>
      <c r="IGJ99" s="403"/>
      <c r="IGK99" s="403"/>
      <c r="IGL99" s="403"/>
      <c r="IGM99" s="403"/>
      <c r="IGN99" s="403"/>
      <c r="IGO99" s="403"/>
      <c r="IGP99" s="403"/>
      <c r="IGQ99" s="403"/>
      <c r="IGR99" s="403"/>
      <c r="IGS99" s="403"/>
      <c r="IGT99" s="403"/>
      <c r="IGU99" s="403"/>
      <c r="IGV99" s="403"/>
      <c r="IGW99" s="403"/>
      <c r="IGX99" s="403"/>
      <c r="IGY99" s="403"/>
      <c r="IGZ99" s="403"/>
      <c r="IHA99" s="403"/>
      <c r="IHB99" s="403"/>
      <c r="IHC99" s="403"/>
      <c r="IHD99" s="403"/>
      <c r="IHE99" s="403"/>
      <c r="IHF99" s="403"/>
      <c r="IHG99" s="403"/>
      <c r="IHH99" s="403"/>
      <c r="IHI99" s="403"/>
      <c r="IHJ99" s="403"/>
      <c r="IHK99" s="403"/>
      <c r="IHL99" s="403"/>
      <c r="IHM99" s="403"/>
      <c r="IHN99" s="403"/>
      <c r="IHO99" s="403"/>
      <c r="IHP99" s="403"/>
      <c r="IHQ99" s="403"/>
      <c r="IHR99" s="403"/>
      <c r="IHS99" s="403"/>
      <c r="IHT99" s="403"/>
      <c r="IHU99" s="403"/>
      <c r="IHV99" s="403"/>
      <c r="IHW99" s="403"/>
      <c r="IHX99" s="403"/>
      <c r="IHY99" s="403"/>
      <c r="IHZ99" s="403"/>
      <c r="IIA99" s="403"/>
      <c r="IIB99" s="403"/>
      <c r="IIC99" s="403"/>
      <c r="IID99" s="403"/>
      <c r="IIE99" s="403"/>
      <c r="IIF99" s="403"/>
      <c r="IIG99" s="403"/>
      <c r="IIH99" s="403"/>
      <c r="III99" s="403"/>
      <c r="IIJ99" s="403"/>
      <c r="IIK99" s="403"/>
      <c r="IIL99" s="403"/>
      <c r="IIM99" s="403"/>
      <c r="IIN99" s="403"/>
      <c r="IIO99" s="403"/>
      <c r="IIP99" s="403"/>
      <c r="IIQ99" s="403"/>
      <c r="IIR99" s="403"/>
      <c r="IIS99" s="403"/>
      <c r="IIT99" s="403"/>
      <c r="IIU99" s="403"/>
      <c r="IIV99" s="403"/>
      <c r="IIW99" s="403"/>
      <c r="IIX99" s="403"/>
      <c r="IIY99" s="403"/>
      <c r="IIZ99" s="403"/>
      <c r="IJA99" s="403"/>
      <c r="IJB99" s="403"/>
      <c r="IJC99" s="403"/>
      <c r="IJD99" s="403"/>
      <c r="IJE99" s="403"/>
      <c r="IJF99" s="403"/>
      <c r="IJG99" s="403"/>
      <c r="IJH99" s="403"/>
      <c r="IJI99" s="403"/>
      <c r="IJJ99" s="403"/>
      <c r="IJK99" s="403"/>
      <c r="IJL99" s="403"/>
      <c r="IJM99" s="403"/>
      <c r="IJN99" s="403"/>
      <c r="IJO99" s="403"/>
      <c r="IJP99" s="403"/>
      <c r="IJQ99" s="403"/>
      <c r="IJR99" s="403"/>
      <c r="IJS99" s="403"/>
      <c r="IJT99" s="403"/>
      <c r="IJU99" s="403"/>
      <c r="IJV99" s="403"/>
      <c r="IJW99" s="403"/>
      <c r="IJX99" s="403"/>
      <c r="IJY99" s="403"/>
      <c r="IJZ99" s="403"/>
      <c r="IKA99" s="403"/>
      <c r="IKB99" s="403"/>
      <c r="IKC99" s="403"/>
      <c r="IKD99" s="403"/>
      <c r="IKE99" s="403"/>
      <c r="IKF99" s="403"/>
      <c r="IKG99" s="403"/>
      <c r="IKH99" s="403"/>
      <c r="IKI99" s="403"/>
      <c r="IKJ99" s="403"/>
      <c r="IKK99" s="403"/>
      <c r="IKL99" s="403"/>
      <c r="IKM99" s="403"/>
      <c r="IKN99" s="403"/>
      <c r="IKO99" s="403"/>
      <c r="IKP99" s="403"/>
      <c r="IKQ99" s="403"/>
      <c r="IKR99" s="403"/>
      <c r="IKS99" s="403"/>
      <c r="IKT99" s="403"/>
      <c r="IKU99" s="403"/>
      <c r="IKV99" s="403"/>
      <c r="IKW99" s="403"/>
      <c r="IKX99" s="403"/>
      <c r="IKY99" s="403"/>
      <c r="IKZ99" s="403"/>
      <c r="ILA99" s="403"/>
      <c r="ILB99" s="403"/>
      <c r="ILC99" s="403"/>
      <c r="ILD99" s="403"/>
      <c r="ILE99" s="403"/>
      <c r="ILF99" s="403"/>
      <c r="ILG99" s="403"/>
      <c r="ILH99" s="403"/>
      <c r="ILI99" s="403"/>
      <c r="ILJ99" s="403"/>
      <c r="ILK99" s="403"/>
      <c r="ILL99" s="403"/>
      <c r="ILM99" s="403"/>
      <c r="ILN99" s="403"/>
      <c r="ILO99" s="403"/>
      <c r="ILP99" s="403"/>
      <c r="ILQ99" s="403"/>
      <c r="ILR99" s="403"/>
      <c r="ILS99" s="403"/>
      <c r="ILT99" s="403"/>
      <c r="ILU99" s="403"/>
      <c r="ILV99" s="403"/>
      <c r="ILW99" s="403"/>
      <c r="ILX99" s="403"/>
      <c r="ILY99" s="403"/>
      <c r="ILZ99" s="403"/>
      <c r="IMA99" s="403"/>
      <c r="IMB99" s="403"/>
      <c r="IMC99" s="403"/>
      <c r="IMD99" s="403"/>
      <c r="IME99" s="403"/>
      <c r="IMF99" s="403"/>
      <c r="IMG99" s="403"/>
      <c r="IMH99" s="403"/>
      <c r="IMI99" s="403"/>
      <c r="IMJ99" s="403"/>
      <c r="IMK99" s="403"/>
      <c r="IML99" s="403"/>
      <c r="IMM99" s="403"/>
      <c r="IMN99" s="403"/>
      <c r="IMO99" s="403"/>
      <c r="IMP99" s="403"/>
      <c r="IMQ99" s="403"/>
      <c r="IMR99" s="403"/>
      <c r="IMS99" s="403"/>
      <c r="IMT99" s="403"/>
      <c r="IMU99" s="403"/>
      <c r="IMV99" s="403"/>
      <c r="IMW99" s="403"/>
      <c r="IMX99" s="403"/>
      <c r="IMY99" s="403"/>
      <c r="IMZ99" s="403"/>
      <c r="INA99" s="403"/>
      <c r="INB99" s="403"/>
      <c r="INC99" s="403"/>
      <c r="IND99" s="403"/>
      <c r="INE99" s="403"/>
      <c r="INF99" s="403"/>
      <c r="ING99" s="403"/>
      <c r="INH99" s="403"/>
      <c r="INI99" s="403"/>
      <c r="INJ99" s="403"/>
      <c r="INK99" s="403"/>
      <c r="INL99" s="403"/>
      <c r="INM99" s="403"/>
      <c r="INN99" s="403"/>
      <c r="INO99" s="403"/>
      <c r="INP99" s="403"/>
      <c r="INQ99" s="403"/>
      <c r="INR99" s="403"/>
      <c r="INS99" s="403"/>
      <c r="INT99" s="403"/>
      <c r="INU99" s="403"/>
      <c r="INV99" s="403"/>
      <c r="INW99" s="403"/>
      <c r="INX99" s="403"/>
      <c r="INY99" s="403"/>
      <c r="INZ99" s="403"/>
      <c r="IOA99" s="403"/>
      <c r="IOB99" s="403"/>
      <c r="IOC99" s="403"/>
      <c r="IOD99" s="403"/>
      <c r="IOE99" s="403"/>
      <c r="IOF99" s="403"/>
      <c r="IOG99" s="403"/>
      <c r="IOH99" s="403"/>
      <c r="IOI99" s="403"/>
      <c r="IOJ99" s="403"/>
      <c r="IOK99" s="403"/>
      <c r="IOL99" s="403"/>
      <c r="IOM99" s="403"/>
      <c r="ION99" s="403"/>
      <c r="IOO99" s="403"/>
      <c r="IOP99" s="403"/>
      <c r="IOQ99" s="403"/>
      <c r="IOR99" s="403"/>
      <c r="IOS99" s="403"/>
      <c r="IOT99" s="403"/>
      <c r="IOU99" s="403"/>
      <c r="IOV99" s="403"/>
      <c r="IOW99" s="403"/>
      <c r="IOX99" s="403"/>
      <c r="IOY99" s="403"/>
      <c r="IOZ99" s="403"/>
      <c r="IPA99" s="403"/>
      <c r="IPB99" s="403"/>
      <c r="IPC99" s="403"/>
      <c r="IPD99" s="403"/>
      <c r="IPE99" s="403"/>
      <c r="IPF99" s="403"/>
      <c r="IPG99" s="403"/>
      <c r="IPH99" s="403"/>
      <c r="IPI99" s="403"/>
      <c r="IPJ99" s="403"/>
      <c r="IPK99" s="403"/>
      <c r="IPL99" s="403"/>
      <c r="IPM99" s="403"/>
      <c r="IPN99" s="403"/>
      <c r="IPO99" s="403"/>
      <c r="IPP99" s="403"/>
      <c r="IPQ99" s="403"/>
      <c r="IPR99" s="403"/>
      <c r="IPS99" s="403"/>
      <c r="IPT99" s="403"/>
      <c r="IPU99" s="403"/>
      <c r="IPV99" s="403"/>
      <c r="IPW99" s="403"/>
      <c r="IPX99" s="403"/>
      <c r="IPY99" s="403"/>
      <c r="IPZ99" s="403"/>
      <c r="IQA99" s="403"/>
      <c r="IQB99" s="403"/>
      <c r="IQC99" s="403"/>
      <c r="IQD99" s="403"/>
      <c r="IQE99" s="403"/>
      <c r="IQF99" s="403"/>
      <c r="IQG99" s="403"/>
      <c r="IQH99" s="403"/>
      <c r="IQI99" s="403"/>
      <c r="IQJ99" s="403"/>
      <c r="IQK99" s="403"/>
      <c r="IQL99" s="403"/>
      <c r="IQM99" s="403"/>
      <c r="IQN99" s="403"/>
      <c r="IQO99" s="403"/>
      <c r="IQP99" s="403"/>
      <c r="IQQ99" s="403"/>
      <c r="IQR99" s="403"/>
      <c r="IQS99" s="403"/>
      <c r="IQT99" s="403"/>
      <c r="IQU99" s="403"/>
      <c r="IQV99" s="403"/>
      <c r="IQW99" s="403"/>
      <c r="IQX99" s="403"/>
      <c r="IQY99" s="403"/>
      <c r="IQZ99" s="403"/>
      <c r="IRA99" s="403"/>
      <c r="IRB99" s="403"/>
      <c r="IRC99" s="403"/>
      <c r="IRD99" s="403"/>
      <c r="IRE99" s="403"/>
      <c r="IRF99" s="403"/>
      <c r="IRG99" s="403"/>
      <c r="IRH99" s="403"/>
      <c r="IRI99" s="403"/>
      <c r="IRJ99" s="403"/>
      <c r="IRK99" s="403"/>
      <c r="IRL99" s="403"/>
      <c r="IRM99" s="403"/>
      <c r="IRN99" s="403"/>
      <c r="IRO99" s="403"/>
      <c r="IRP99" s="403"/>
      <c r="IRQ99" s="403"/>
      <c r="IRR99" s="403"/>
      <c r="IRS99" s="403"/>
      <c r="IRT99" s="403"/>
      <c r="IRU99" s="403"/>
      <c r="IRV99" s="403"/>
      <c r="IRW99" s="403"/>
      <c r="IRX99" s="403"/>
      <c r="IRY99" s="403"/>
      <c r="IRZ99" s="403"/>
      <c r="ISA99" s="403"/>
      <c r="ISB99" s="403"/>
      <c r="ISC99" s="403"/>
      <c r="ISD99" s="403"/>
      <c r="ISE99" s="403"/>
      <c r="ISF99" s="403"/>
      <c r="ISG99" s="403"/>
      <c r="ISH99" s="403"/>
      <c r="ISI99" s="403"/>
      <c r="ISJ99" s="403"/>
      <c r="ISK99" s="403"/>
      <c r="ISL99" s="403"/>
      <c r="ISM99" s="403"/>
      <c r="ISN99" s="403"/>
      <c r="ISO99" s="403"/>
      <c r="ISP99" s="403"/>
      <c r="ISQ99" s="403"/>
      <c r="ISR99" s="403"/>
      <c r="ISS99" s="403"/>
      <c r="IST99" s="403"/>
      <c r="ISU99" s="403"/>
      <c r="ISV99" s="403"/>
      <c r="ISW99" s="403"/>
      <c r="ISX99" s="403"/>
      <c r="ISY99" s="403"/>
      <c r="ISZ99" s="403"/>
      <c r="ITA99" s="403"/>
      <c r="ITB99" s="403"/>
      <c r="ITC99" s="403"/>
      <c r="ITD99" s="403"/>
      <c r="ITE99" s="403"/>
      <c r="ITF99" s="403"/>
      <c r="ITG99" s="403"/>
      <c r="ITH99" s="403"/>
      <c r="ITI99" s="403"/>
      <c r="ITJ99" s="403"/>
      <c r="ITK99" s="403"/>
      <c r="ITL99" s="403"/>
      <c r="ITM99" s="403"/>
      <c r="ITN99" s="403"/>
      <c r="ITO99" s="403"/>
      <c r="ITP99" s="403"/>
      <c r="ITQ99" s="403"/>
      <c r="ITR99" s="403"/>
      <c r="ITS99" s="403"/>
      <c r="ITT99" s="403"/>
      <c r="ITU99" s="403"/>
      <c r="ITV99" s="403"/>
      <c r="ITW99" s="403"/>
      <c r="ITX99" s="403"/>
      <c r="ITY99" s="403"/>
      <c r="ITZ99" s="403"/>
      <c r="IUA99" s="403"/>
      <c r="IUB99" s="403"/>
      <c r="IUC99" s="403"/>
      <c r="IUD99" s="403"/>
      <c r="IUE99" s="403"/>
      <c r="IUF99" s="403"/>
      <c r="IUG99" s="403"/>
      <c r="IUH99" s="403"/>
      <c r="IUI99" s="403"/>
      <c r="IUJ99" s="403"/>
      <c r="IUK99" s="403"/>
      <c r="IUL99" s="403"/>
      <c r="IUM99" s="403"/>
      <c r="IUN99" s="403"/>
      <c r="IUO99" s="403"/>
      <c r="IUP99" s="403"/>
      <c r="IUQ99" s="403"/>
      <c r="IUR99" s="403"/>
      <c r="IUS99" s="403"/>
      <c r="IUT99" s="403"/>
      <c r="IUU99" s="403"/>
      <c r="IUV99" s="403"/>
      <c r="IUW99" s="403"/>
      <c r="IUX99" s="403"/>
      <c r="IUY99" s="403"/>
      <c r="IUZ99" s="403"/>
      <c r="IVA99" s="403"/>
      <c r="IVB99" s="403"/>
      <c r="IVC99" s="403"/>
      <c r="IVD99" s="403"/>
      <c r="IVE99" s="403"/>
      <c r="IVF99" s="403"/>
      <c r="IVG99" s="403"/>
      <c r="IVH99" s="403"/>
      <c r="IVI99" s="403"/>
      <c r="IVJ99" s="403"/>
      <c r="IVK99" s="403"/>
      <c r="IVL99" s="403"/>
      <c r="IVM99" s="403"/>
      <c r="IVN99" s="403"/>
      <c r="IVO99" s="403"/>
      <c r="IVP99" s="403"/>
      <c r="IVQ99" s="403"/>
      <c r="IVR99" s="403"/>
      <c r="IVS99" s="403"/>
      <c r="IVT99" s="403"/>
      <c r="IVU99" s="403"/>
      <c r="IVV99" s="403"/>
      <c r="IVW99" s="403"/>
      <c r="IVX99" s="403"/>
      <c r="IVY99" s="403"/>
      <c r="IVZ99" s="403"/>
      <c r="IWA99" s="403"/>
      <c r="IWB99" s="403"/>
      <c r="IWC99" s="403"/>
      <c r="IWD99" s="403"/>
      <c r="IWE99" s="403"/>
      <c r="IWF99" s="403"/>
      <c r="IWG99" s="403"/>
      <c r="IWH99" s="403"/>
      <c r="IWI99" s="403"/>
      <c r="IWJ99" s="403"/>
      <c r="IWK99" s="403"/>
      <c r="IWL99" s="403"/>
      <c r="IWM99" s="403"/>
      <c r="IWN99" s="403"/>
      <c r="IWO99" s="403"/>
      <c r="IWP99" s="403"/>
      <c r="IWQ99" s="403"/>
      <c r="IWR99" s="403"/>
      <c r="IWS99" s="403"/>
      <c r="IWT99" s="403"/>
      <c r="IWU99" s="403"/>
      <c r="IWV99" s="403"/>
      <c r="IWW99" s="403"/>
      <c r="IWX99" s="403"/>
      <c r="IWY99" s="403"/>
      <c r="IWZ99" s="403"/>
      <c r="IXA99" s="403"/>
      <c r="IXB99" s="403"/>
      <c r="IXC99" s="403"/>
      <c r="IXD99" s="403"/>
      <c r="IXE99" s="403"/>
      <c r="IXF99" s="403"/>
      <c r="IXG99" s="403"/>
      <c r="IXH99" s="403"/>
      <c r="IXI99" s="403"/>
      <c r="IXJ99" s="403"/>
      <c r="IXK99" s="403"/>
      <c r="IXL99" s="403"/>
      <c r="IXM99" s="403"/>
      <c r="IXN99" s="403"/>
      <c r="IXO99" s="403"/>
      <c r="IXP99" s="403"/>
      <c r="IXQ99" s="403"/>
      <c r="IXR99" s="403"/>
      <c r="IXS99" s="403"/>
      <c r="IXT99" s="403"/>
      <c r="IXU99" s="403"/>
      <c r="IXV99" s="403"/>
      <c r="IXW99" s="403"/>
      <c r="IXX99" s="403"/>
      <c r="IXY99" s="403"/>
      <c r="IXZ99" s="403"/>
      <c r="IYA99" s="403"/>
      <c r="IYB99" s="403"/>
      <c r="IYC99" s="403"/>
      <c r="IYD99" s="403"/>
      <c r="IYE99" s="403"/>
      <c r="IYF99" s="403"/>
      <c r="IYG99" s="403"/>
      <c r="IYH99" s="403"/>
      <c r="IYI99" s="403"/>
      <c r="IYJ99" s="403"/>
      <c r="IYK99" s="403"/>
      <c r="IYL99" s="403"/>
      <c r="IYM99" s="403"/>
      <c r="IYN99" s="403"/>
      <c r="IYO99" s="403"/>
      <c r="IYP99" s="403"/>
      <c r="IYQ99" s="403"/>
      <c r="IYR99" s="403"/>
      <c r="IYS99" s="403"/>
      <c r="IYT99" s="403"/>
      <c r="IYU99" s="403"/>
      <c r="IYV99" s="403"/>
      <c r="IYW99" s="403"/>
      <c r="IYX99" s="403"/>
      <c r="IYY99" s="403"/>
      <c r="IYZ99" s="403"/>
      <c r="IZA99" s="403"/>
      <c r="IZB99" s="403"/>
      <c r="IZC99" s="403"/>
      <c r="IZD99" s="403"/>
      <c r="IZE99" s="403"/>
      <c r="IZF99" s="403"/>
      <c r="IZG99" s="403"/>
      <c r="IZH99" s="403"/>
      <c r="IZI99" s="403"/>
      <c r="IZJ99" s="403"/>
      <c r="IZK99" s="403"/>
      <c r="IZL99" s="403"/>
      <c r="IZM99" s="403"/>
      <c r="IZN99" s="403"/>
      <c r="IZO99" s="403"/>
      <c r="IZP99" s="403"/>
      <c r="IZQ99" s="403"/>
      <c r="IZR99" s="403"/>
      <c r="IZS99" s="403"/>
      <c r="IZT99" s="403"/>
      <c r="IZU99" s="403"/>
      <c r="IZV99" s="403"/>
      <c r="IZW99" s="403"/>
      <c r="IZX99" s="403"/>
      <c r="IZY99" s="403"/>
      <c r="IZZ99" s="403"/>
      <c r="JAA99" s="403"/>
      <c r="JAB99" s="403"/>
      <c r="JAC99" s="403"/>
      <c r="JAD99" s="403"/>
      <c r="JAE99" s="403"/>
      <c r="JAF99" s="403"/>
      <c r="JAG99" s="403"/>
      <c r="JAH99" s="403"/>
      <c r="JAI99" s="403"/>
      <c r="JAJ99" s="403"/>
      <c r="JAK99" s="403"/>
      <c r="JAL99" s="403"/>
      <c r="JAM99" s="403"/>
      <c r="JAN99" s="403"/>
      <c r="JAO99" s="403"/>
      <c r="JAP99" s="403"/>
      <c r="JAQ99" s="403"/>
      <c r="JAR99" s="403"/>
      <c r="JAS99" s="403"/>
      <c r="JAT99" s="403"/>
      <c r="JAU99" s="403"/>
      <c r="JAV99" s="403"/>
      <c r="JAW99" s="403"/>
      <c r="JAX99" s="403"/>
      <c r="JAY99" s="403"/>
      <c r="JAZ99" s="403"/>
      <c r="JBA99" s="403"/>
      <c r="JBB99" s="403"/>
      <c r="JBC99" s="403"/>
      <c r="JBD99" s="403"/>
      <c r="JBE99" s="403"/>
      <c r="JBF99" s="403"/>
      <c r="JBG99" s="403"/>
      <c r="JBH99" s="403"/>
      <c r="JBI99" s="403"/>
      <c r="JBJ99" s="403"/>
      <c r="JBK99" s="403"/>
      <c r="JBL99" s="403"/>
      <c r="JBM99" s="403"/>
      <c r="JBN99" s="403"/>
      <c r="JBO99" s="403"/>
      <c r="JBP99" s="403"/>
      <c r="JBQ99" s="403"/>
      <c r="JBR99" s="403"/>
      <c r="JBS99" s="403"/>
      <c r="JBT99" s="403"/>
      <c r="JBU99" s="403"/>
      <c r="JBV99" s="403"/>
      <c r="JBW99" s="403"/>
      <c r="JBX99" s="403"/>
      <c r="JBY99" s="403"/>
      <c r="JBZ99" s="403"/>
      <c r="JCA99" s="403"/>
      <c r="JCB99" s="403"/>
      <c r="JCC99" s="403"/>
      <c r="JCD99" s="403"/>
      <c r="JCE99" s="403"/>
      <c r="JCF99" s="403"/>
      <c r="JCG99" s="403"/>
      <c r="JCH99" s="403"/>
      <c r="JCI99" s="403"/>
      <c r="JCJ99" s="403"/>
      <c r="JCK99" s="403"/>
      <c r="JCL99" s="403"/>
      <c r="JCM99" s="403"/>
      <c r="JCN99" s="403"/>
      <c r="JCO99" s="403"/>
      <c r="JCP99" s="403"/>
      <c r="JCQ99" s="403"/>
      <c r="JCR99" s="403"/>
      <c r="JCS99" s="403"/>
      <c r="JCT99" s="403"/>
      <c r="JCU99" s="403"/>
      <c r="JCV99" s="403"/>
      <c r="JCW99" s="403"/>
      <c r="JCX99" s="403"/>
      <c r="JCY99" s="403"/>
      <c r="JCZ99" s="403"/>
      <c r="JDA99" s="403"/>
      <c r="JDB99" s="403"/>
      <c r="JDC99" s="403"/>
      <c r="JDD99" s="403"/>
      <c r="JDE99" s="403"/>
      <c r="JDF99" s="403"/>
      <c r="JDG99" s="403"/>
      <c r="JDH99" s="403"/>
      <c r="JDI99" s="403"/>
      <c r="JDJ99" s="403"/>
      <c r="JDK99" s="403"/>
      <c r="JDL99" s="403"/>
      <c r="JDM99" s="403"/>
      <c r="JDN99" s="403"/>
      <c r="JDO99" s="403"/>
      <c r="JDP99" s="403"/>
      <c r="JDQ99" s="403"/>
      <c r="JDR99" s="403"/>
      <c r="JDS99" s="403"/>
      <c r="JDT99" s="403"/>
      <c r="JDU99" s="403"/>
      <c r="JDV99" s="403"/>
      <c r="JDW99" s="403"/>
      <c r="JDX99" s="403"/>
      <c r="JDY99" s="403"/>
      <c r="JDZ99" s="403"/>
      <c r="JEA99" s="403"/>
      <c r="JEB99" s="403"/>
      <c r="JEC99" s="403"/>
      <c r="JED99" s="403"/>
      <c r="JEE99" s="403"/>
      <c r="JEF99" s="403"/>
      <c r="JEG99" s="403"/>
      <c r="JEH99" s="403"/>
      <c r="JEI99" s="403"/>
      <c r="JEJ99" s="403"/>
      <c r="JEK99" s="403"/>
      <c r="JEL99" s="403"/>
      <c r="JEM99" s="403"/>
      <c r="JEN99" s="403"/>
      <c r="JEO99" s="403"/>
      <c r="JEP99" s="403"/>
      <c r="JEQ99" s="403"/>
      <c r="JER99" s="403"/>
      <c r="JES99" s="403"/>
      <c r="JET99" s="403"/>
      <c r="JEU99" s="403"/>
      <c r="JEV99" s="403"/>
      <c r="JEW99" s="403"/>
      <c r="JEX99" s="403"/>
      <c r="JEY99" s="403"/>
      <c r="JEZ99" s="403"/>
      <c r="JFA99" s="403"/>
      <c r="JFB99" s="403"/>
      <c r="JFC99" s="403"/>
      <c r="JFD99" s="403"/>
      <c r="JFE99" s="403"/>
      <c r="JFF99" s="403"/>
      <c r="JFG99" s="403"/>
      <c r="JFH99" s="403"/>
      <c r="JFI99" s="403"/>
      <c r="JFJ99" s="403"/>
      <c r="JFK99" s="403"/>
      <c r="JFL99" s="403"/>
      <c r="JFM99" s="403"/>
      <c r="JFN99" s="403"/>
      <c r="JFO99" s="403"/>
      <c r="JFP99" s="403"/>
      <c r="JFQ99" s="403"/>
      <c r="JFR99" s="403"/>
      <c r="JFS99" s="403"/>
      <c r="JFT99" s="403"/>
      <c r="JFU99" s="403"/>
      <c r="JFV99" s="403"/>
      <c r="JFW99" s="403"/>
      <c r="JFX99" s="403"/>
      <c r="JFY99" s="403"/>
      <c r="JFZ99" s="403"/>
      <c r="JGA99" s="403"/>
      <c r="JGB99" s="403"/>
      <c r="JGC99" s="403"/>
      <c r="JGD99" s="403"/>
      <c r="JGE99" s="403"/>
      <c r="JGF99" s="403"/>
      <c r="JGG99" s="403"/>
      <c r="JGH99" s="403"/>
      <c r="JGI99" s="403"/>
      <c r="JGJ99" s="403"/>
      <c r="JGK99" s="403"/>
      <c r="JGL99" s="403"/>
      <c r="JGM99" s="403"/>
      <c r="JGN99" s="403"/>
      <c r="JGO99" s="403"/>
      <c r="JGP99" s="403"/>
      <c r="JGQ99" s="403"/>
      <c r="JGR99" s="403"/>
      <c r="JGS99" s="403"/>
      <c r="JGT99" s="403"/>
      <c r="JGU99" s="403"/>
      <c r="JGV99" s="403"/>
      <c r="JGW99" s="403"/>
      <c r="JGX99" s="403"/>
      <c r="JGY99" s="403"/>
      <c r="JGZ99" s="403"/>
      <c r="JHA99" s="403"/>
      <c r="JHB99" s="403"/>
      <c r="JHC99" s="403"/>
      <c r="JHD99" s="403"/>
      <c r="JHE99" s="403"/>
      <c r="JHF99" s="403"/>
      <c r="JHG99" s="403"/>
      <c r="JHH99" s="403"/>
      <c r="JHI99" s="403"/>
      <c r="JHJ99" s="403"/>
      <c r="JHK99" s="403"/>
      <c r="JHL99" s="403"/>
      <c r="JHM99" s="403"/>
      <c r="JHN99" s="403"/>
      <c r="JHO99" s="403"/>
      <c r="JHP99" s="403"/>
      <c r="JHQ99" s="403"/>
      <c r="JHR99" s="403"/>
      <c r="JHS99" s="403"/>
      <c r="JHT99" s="403"/>
      <c r="JHU99" s="403"/>
      <c r="JHV99" s="403"/>
      <c r="JHW99" s="403"/>
      <c r="JHX99" s="403"/>
      <c r="JHY99" s="403"/>
      <c r="JHZ99" s="403"/>
      <c r="JIA99" s="403"/>
      <c r="JIB99" s="403"/>
      <c r="JIC99" s="403"/>
      <c r="JID99" s="403"/>
      <c r="JIE99" s="403"/>
      <c r="JIF99" s="403"/>
      <c r="JIG99" s="403"/>
      <c r="JIH99" s="403"/>
      <c r="JII99" s="403"/>
      <c r="JIJ99" s="403"/>
      <c r="JIK99" s="403"/>
      <c r="JIL99" s="403"/>
      <c r="JIM99" s="403"/>
      <c r="JIN99" s="403"/>
      <c r="JIO99" s="403"/>
      <c r="JIP99" s="403"/>
      <c r="JIQ99" s="403"/>
      <c r="JIR99" s="403"/>
      <c r="JIS99" s="403"/>
      <c r="JIT99" s="403"/>
      <c r="JIU99" s="403"/>
      <c r="JIV99" s="403"/>
      <c r="JIW99" s="403"/>
      <c r="JIX99" s="403"/>
      <c r="JIY99" s="403"/>
      <c r="JIZ99" s="403"/>
      <c r="JJA99" s="403"/>
      <c r="JJB99" s="403"/>
      <c r="JJC99" s="403"/>
      <c r="JJD99" s="403"/>
      <c r="JJE99" s="403"/>
      <c r="JJF99" s="403"/>
      <c r="JJG99" s="403"/>
      <c r="JJH99" s="403"/>
      <c r="JJI99" s="403"/>
      <c r="JJJ99" s="403"/>
      <c r="JJK99" s="403"/>
      <c r="JJL99" s="403"/>
      <c r="JJM99" s="403"/>
      <c r="JJN99" s="403"/>
      <c r="JJO99" s="403"/>
      <c r="JJP99" s="403"/>
      <c r="JJQ99" s="403"/>
      <c r="JJR99" s="403"/>
      <c r="JJS99" s="403"/>
      <c r="JJT99" s="403"/>
      <c r="JJU99" s="403"/>
      <c r="JJV99" s="403"/>
      <c r="JJW99" s="403"/>
      <c r="JJX99" s="403"/>
      <c r="JJY99" s="403"/>
      <c r="JJZ99" s="403"/>
      <c r="JKA99" s="403"/>
      <c r="JKB99" s="403"/>
      <c r="JKC99" s="403"/>
      <c r="JKD99" s="403"/>
      <c r="JKE99" s="403"/>
      <c r="JKF99" s="403"/>
      <c r="JKG99" s="403"/>
      <c r="JKH99" s="403"/>
      <c r="JKI99" s="403"/>
      <c r="JKJ99" s="403"/>
      <c r="JKK99" s="403"/>
      <c r="JKL99" s="403"/>
      <c r="JKM99" s="403"/>
      <c r="JKN99" s="403"/>
      <c r="JKO99" s="403"/>
      <c r="JKP99" s="403"/>
      <c r="JKQ99" s="403"/>
      <c r="JKR99" s="403"/>
      <c r="JKS99" s="403"/>
      <c r="JKT99" s="403"/>
      <c r="JKU99" s="403"/>
      <c r="JKV99" s="403"/>
      <c r="JKW99" s="403"/>
      <c r="JKX99" s="403"/>
      <c r="JKY99" s="403"/>
      <c r="JKZ99" s="403"/>
      <c r="JLA99" s="403"/>
      <c r="JLB99" s="403"/>
      <c r="JLC99" s="403"/>
      <c r="JLD99" s="403"/>
      <c r="JLE99" s="403"/>
      <c r="JLF99" s="403"/>
      <c r="JLG99" s="403"/>
      <c r="JLH99" s="403"/>
      <c r="JLI99" s="403"/>
      <c r="JLJ99" s="403"/>
      <c r="JLK99" s="403"/>
      <c r="JLL99" s="403"/>
      <c r="JLM99" s="403"/>
      <c r="JLN99" s="403"/>
      <c r="JLO99" s="403"/>
      <c r="JLP99" s="403"/>
      <c r="JLQ99" s="403"/>
      <c r="JLR99" s="403"/>
      <c r="JLS99" s="403"/>
      <c r="JLT99" s="403"/>
      <c r="JLU99" s="403"/>
      <c r="JLV99" s="403"/>
      <c r="JLW99" s="403"/>
      <c r="JLX99" s="403"/>
      <c r="JLY99" s="403"/>
      <c r="JLZ99" s="403"/>
      <c r="JMA99" s="403"/>
      <c r="JMB99" s="403"/>
      <c r="JMC99" s="403"/>
      <c r="JMD99" s="403"/>
      <c r="JME99" s="403"/>
      <c r="JMF99" s="403"/>
      <c r="JMG99" s="403"/>
      <c r="JMH99" s="403"/>
      <c r="JMI99" s="403"/>
      <c r="JMJ99" s="403"/>
      <c r="JMK99" s="403"/>
      <c r="JML99" s="403"/>
      <c r="JMM99" s="403"/>
      <c r="JMN99" s="403"/>
      <c r="JMO99" s="403"/>
      <c r="JMP99" s="403"/>
      <c r="JMQ99" s="403"/>
      <c r="JMR99" s="403"/>
      <c r="JMS99" s="403"/>
      <c r="JMT99" s="403"/>
      <c r="JMU99" s="403"/>
      <c r="JMV99" s="403"/>
      <c r="JMW99" s="403"/>
      <c r="JMX99" s="403"/>
      <c r="JMY99" s="403"/>
      <c r="JMZ99" s="403"/>
      <c r="JNA99" s="403"/>
      <c r="JNB99" s="403"/>
      <c r="JNC99" s="403"/>
      <c r="JND99" s="403"/>
      <c r="JNE99" s="403"/>
      <c r="JNF99" s="403"/>
      <c r="JNG99" s="403"/>
      <c r="JNH99" s="403"/>
      <c r="JNI99" s="403"/>
      <c r="JNJ99" s="403"/>
      <c r="JNK99" s="403"/>
      <c r="JNL99" s="403"/>
      <c r="JNM99" s="403"/>
      <c r="JNN99" s="403"/>
      <c r="JNO99" s="403"/>
      <c r="JNP99" s="403"/>
      <c r="JNQ99" s="403"/>
      <c r="JNR99" s="403"/>
      <c r="JNS99" s="403"/>
      <c r="JNT99" s="403"/>
      <c r="JNU99" s="403"/>
      <c r="JNV99" s="403"/>
      <c r="JNW99" s="403"/>
      <c r="JNX99" s="403"/>
      <c r="JNY99" s="403"/>
      <c r="JNZ99" s="403"/>
      <c r="JOA99" s="403"/>
      <c r="JOB99" s="403"/>
      <c r="JOC99" s="403"/>
      <c r="JOD99" s="403"/>
      <c r="JOE99" s="403"/>
      <c r="JOF99" s="403"/>
      <c r="JOG99" s="403"/>
      <c r="JOH99" s="403"/>
      <c r="JOI99" s="403"/>
      <c r="JOJ99" s="403"/>
      <c r="JOK99" s="403"/>
      <c r="JOL99" s="403"/>
      <c r="JOM99" s="403"/>
      <c r="JON99" s="403"/>
      <c r="JOO99" s="403"/>
      <c r="JOP99" s="403"/>
      <c r="JOQ99" s="403"/>
      <c r="JOR99" s="403"/>
      <c r="JOS99" s="403"/>
      <c r="JOT99" s="403"/>
      <c r="JOU99" s="403"/>
      <c r="JOV99" s="403"/>
      <c r="JOW99" s="403"/>
      <c r="JOX99" s="403"/>
      <c r="JOY99" s="403"/>
      <c r="JOZ99" s="403"/>
      <c r="JPA99" s="403"/>
      <c r="JPB99" s="403"/>
      <c r="JPC99" s="403"/>
      <c r="JPD99" s="403"/>
      <c r="JPE99" s="403"/>
      <c r="JPF99" s="403"/>
      <c r="JPG99" s="403"/>
      <c r="JPH99" s="403"/>
      <c r="JPI99" s="403"/>
      <c r="JPJ99" s="403"/>
      <c r="JPK99" s="403"/>
      <c r="JPL99" s="403"/>
      <c r="JPM99" s="403"/>
      <c r="JPN99" s="403"/>
      <c r="JPO99" s="403"/>
      <c r="JPP99" s="403"/>
      <c r="JPQ99" s="403"/>
      <c r="JPR99" s="403"/>
      <c r="JPS99" s="403"/>
      <c r="JPT99" s="403"/>
      <c r="JPU99" s="403"/>
      <c r="JPV99" s="403"/>
      <c r="JPW99" s="403"/>
      <c r="JPX99" s="403"/>
      <c r="JPY99" s="403"/>
      <c r="JPZ99" s="403"/>
      <c r="JQA99" s="403"/>
      <c r="JQB99" s="403"/>
      <c r="JQC99" s="403"/>
      <c r="JQD99" s="403"/>
      <c r="JQE99" s="403"/>
      <c r="JQF99" s="403"/>
      <c r="JQG99" s="403"/>
      <c r="JQH99" s="403"/>
      <c r="JQI99" s="403"/>
      <c r="JQJ99" s="403"/>
      <c r="JQK99" s="403"/>
      <c r="JQL99" s="403"/>
      <c r="JQM99" s="403"/>
      <c r="JQN99" s="403"/>
      <c r="JQO99" s="403"/>
      <c r="JQP99" s="403"/>
      <c r="JQQ99" s="403"/>
      <c r="JQR99" s="403"/>
      <c r="JQS99" s="403"/>
      <c r="JQT99" s="403"/>
      <c r="JQU99" s="403"/>
      <c r="JQV99" s="403"/>
      <c r="JQW99" s="403"/>
      <c r="JQX99" s="403"/>
      <c r="JQY99" s="403"/>
      <c r="JQZ99" s="403"/>
      <c r="JRA99" s="403"/>
      <c r="JRB99" s="403"/>
      <c r="JRC99" s="403"/>
      <c r="JRD99" s="403"/>
      <c r="JRE99" s="403"/>
      <c r="JRF99" s="403"/>
      <c r="JRG99" s="403"/>
      <c r="JRH99" s="403"/>
      <c r="JRI99" s="403"/>
      <c r="JRJ99" s="403"/>
      <c r="JRK99" s="403"/>
      <c r="JRL99" s="403"/>
      <c r="JRM99" s="403"/>
      <c r="JRN99" s="403"/>
      <c r="JRO99" s="403"/>
      <c r="JRP99" s="403"/>
      <c r="JRQ99" s="403"/>
      <c r="JRR99" s="403"/>
      <c r="JRS99" s="403"/>
      <c r="JRT99" s="403"/>
      <c r="JRU99" s="403"/>
      <c r="JRV99" s="403"/>
      <c r="JRW99" s="403"/>
      <c r="JRX99" s="403"/>
      <c r="JRY99" s="403"/>
      <c r="JRZ99" s="403"/>
      <c r="JSA99" s="403"/>
      <c r="JSB99" s="403"/>
      <c r="JSC99" s="403"/>
      <c r="JSD99" s="403"/>
      <c r="JSE99" s="403"/>
      <c r="JSF99" s="403"/>
      <c r="JSG99" s="403"/>
      <c r="JSH99" s="403"/>
      <c r="JSI99" s="403"/>
      <c r="JSJ99" s="403"/>
      <c r="JSK99" s="403"/>
      <c r="JSL99" s="403"/>
      <c r="JSM99" s="403"/>
      <c r="JSN99" s="403"/>
      <c r="JSO99" s="403"/>
      <c r="JSP99" s="403"/>
      <c r="JSQ99" s="403"/>
      <c r="JSR99" s="403"/>
      <c r="JSS99" s="403"/>
      <c r="JST99" s="403"/>
      <c r="JSU99" s="403"/>
      <c r="JSV99" s="403"/>
      <c r="JSW99" s="403"/>
      <c r="JSX99" s="403"/>
      <c r="JSY99" s="403"/>
      <c r="JSZ99" s="403"/>
      <c r="JTA99" s="403"/>
      <c r="JTB99" s="403"/>
      <c r="JTC99" s="403"/>
      <c r="JTD99" s="403"/>
      <c r="JTE99" s="403"/>
      <c r="JTF99" s="403"/>
      <c r="JTG99" s="403"/>
      <c r="JTH99" s="403"/>
      <c r="JTI99" s="403"/>
      <c r="JTJ99" s="403"/>
      <c r="JTK99" s="403"/>
      <c r="JTL99" s="403"/>
      <c r="JTM99" s="403"/>
      <c r="JTN99" s="403"/>
      <c r="JTO99" s="403"/>
      <c r="JTP99" s="403"/>
      <c r="JTQ99" s="403"/>
      <c r="JTR99" s="403"/>
      <c r="JTS99" s="403"/>
      <c r="JTT99" s="403"/>
      <c r="JTU99" s="403"/>
      <c r="JTV99" s="403"/>
      <c r="JTW99" s="403"/>
      <c r="JTX99" s="403"/>
      <c r="JTY99" s="403"/>
      <c r="JTZ99" s="403"/>
      <c r="JUA99" s="403"/>
      <c r="JUB99" s="403"/>
      <c r="JUC99" s="403"/>
      <c r="JUD99" s="403"/>
      <c r="JUE99" s="403"/>
      <c r="JUF99" s="403"/>
      <c r="JUG99" s="403"/>
      <c r="JUH99" s="403"/>
      <c r="JUI99" s="403"/>
      <c r="JUJ99" s="403"/>
      <c r="JUK99" s="403"/>
      <c r="JUL99" s="403"/>
      <c r="JUM99" s="403"/>
      <c r="JUN99" s="403"/>
      <c r="JUO99" s="403"/>
      <c r="JUP99" s="403"/>
      <c r="JUQ99" s="403"/>
      <c r="JUR99" s="403"/>
      <c r="JUS99" s="403"/>
      <c r="JUT99" s="403"/>
      <c r="JUU99" s="403"/>
      <c r="JUV99" s="403"/>
      <c r="JUW99" s="403"/>
      <c r="JUX99" s="403"/>
      <c r="JUY99" s="403"/>
      <c r="JUZ99" s="403"/>
      <c r="JVA99" s="403"/>
      <c r="JVB99" s="403"/>
      <c r="JVC99" s="403"/>
      <c r="JVD99" s="403"/>
      <c r="JVE99" s="403"/>
      <c r="JVF99" s="403"/>
      <c r="JVG99" s="403"/>
      <c r="JVH99" s="403"/>
      <c r="JVI99" s="403"/>
      <c r="JVJ99" s="403"/>
      <c r="JVK99" s="403"/>
      <c r="JVL99" s="403"/>
      <c r="JVM99" s="403"/>
      <c r="JVN99" s="403"/>
      <c r="JVO99" s="403"/>
      <c r="JVP99" s="403"/>
      <c r="JVQ99" s="403"/>
      <c r="JVR99" s="403"/>
      <c r="JVS99" s="403"/>
      <c r="JVT99" s="403"/>
      <c r="JVU99" s="403"/>
      <c r="JVV99" s="403"/>
      <c r="JVW99" s="403"/>
      <c r="JVX99" s="403"/>
      <c r="JVY99" s="403"/>
      <c r="JVZ99" s="403"/>
      <c r="JWA99" s="403"/>
      <c r="JWB99" s="403"/>
      <c r="JWC99" s="403"/>
      <c r="JWD99" s="403"/>
      <c r="JWE99" s="403"/>
      <c r="JWF99" s="403"/>
      <c r="JWG99" s="403"/>
      <c r="JWH99" s="403"/>
      <c r="JWI99" s="403"/>
      <c r="JWJ99" s="403"/>
      <c r="JWK99" s="403"/>
      <c r="JWL99" s="403"/>
      <c r="JWM99" s="403"/>
      <c r="JWN99" s="403"/>
      <c r="JWO99" s="403"/>
      <c r="JWP99" s="403"/>
      <c r="JWQ99" s="403"/>
      <c r="JWR99" s="403"/>
      <c r="JWS99" s="403"/>
      <c r="JWT99" s="403"/>
      <c r="JWU99" s="403"/>
      <c r="JWV99" s="403"/>
      <c r="JWW99" s="403"/>
      <c r="JWX99" s="403"/>
      <c r="JWY99" s="403"/>
      <c r="JWZ99" s="403"/>
      <c r="JXA99" s="403"/>
      <c r="JXB99" s="403"/>
      <c r="JXC99" s="403"/>
      <c r="JXD99" s="403"/>
      <c r="JXE99" s="403"/>
      <c r="JXF99" s="403"/>
      <c r="JXG99" s="403"/>
      <c r="JXH99" s="403"/>
      <c r="JXI99" s="403"/>
      <c r="JXJ99" s="403"/>
      <c r="JXK99" s="403"/>
      <c r="JXL99" s="403"/>
      <c r="JXM99" s="403"/>
      <c r="JXN99" s="403"/>
      <c r="JXO99" s="403"/>
      <c r="JXP99" s="403"/>
      <c r="JXQ99" s="403"/>
      <c r="JXR99" s="403"/>
      <c r="JXS99" s="403"/>
      <c r="JXT99" s="403"/>
      <c r="JXU99" s="403"/>
      <c r="JXV99" s="403"/>
      <c r="JXW99" s="403"/>
      <c r="JXX99" s="403"/>
      <c r="JXY99" s="403"/>
      <c r="JXZ99" s="403"/>
      <c r="JYA99" s="403"/>
      <c r="JYB99" s="403"/>
      <c r="JYC99" s="403"/>
      <c r="JYD99" s="403"/>
      <c r="JYE99" s="403"/>
      <c r="JYF99" s="403"/>
      <c r="JYG99" s="403"/>
      <c r="JYH99" s="403"/>
      <c r="JYI99" s="403"/>
      <c r="JYJ99" s="403"/>
      <c r="JYK99" s="403"/>
      <c r="JYL99" s="403"/>
      <c r="JYM99" s="403"/>
      <c r="JYN99" s="403"/>
      <c r="JYO99" s="403"/>
      <c r="JYP99" s="403"/>
      <c r="JYQ99" s="403"/>
      <c r="JYR99" s="403"/>
      <c r="JYS99" s="403"/>
      <c r="JYT99" s="403"/>
      <c r="JYU99" s="403"/>
      <c r="JYV99" s="403"/>
      <c r="JYW99" s="403"/>
      <c r="JYX99" s="403"/>
      <c r="JYY99" s="403"/>
      <c r="JYZ99" s="403"/>
      <c r="JZA99" s="403"/>
      <c r="JZB99" s="403"/>
      <c r="JZC99" s="403"/>
      <c r="JZD99" s="403"/>
      <c r="JZE99" s="403"/>
      <c r="JZF99" s="403"/>
      <c r="JZG99" s="403"/>
      <c r="JZH99" s="403"/>
      <c r="JZI99" s="403"/>
      <c r="JZJ99" s="403"/>
      <c r="JZK99" s="403"/>
      <c r="JZL99" s="403"/>
      <c r="JZM99" s="403"/>
      <c r="JZN99" s="403"/>
      <c r="JZO99" s="403"/>
      <c r="JZP99" s="403"/>
      <c r="JZQ99" s="403"/>
      <c r="JZR99" s="403"/>
      <c r="JZS99" s="403"/>
      <c r="JZT99" s="403"/>
      <c r="JZU99" s="403"/>
      <c r="JZV99" s="403"/>
      <c r="JZW99" s="403"/>
      <c r="JZX99" s="403"/>
      <c r="JZY99" s="403"/>
      <c r="JZZ99" s="403"/>
      <c r="KAA99" s="403"/>
      <c r="KAB99" s="403"/>
      <c r="KAC99" s="403"/>
      <c r="KAD99" s="403"/>
      <c r="KAE99" s="403"/>
      <c r="KAF99" s="403"/>
      <c r="KAG99" s="403"/>
      <c r="KAH99" s="403"/>
      <c r="KAI99" s="403"/>
      <c r="KAJ99" s="403"/>
      <c r="KAK99" s="403"/>
      <c r="KAL99" s="403"/>
      <c r="KAM99" s="403"/>
      <c r="KAN99" s="403"/>
      <c r="KAO99" s="403"/>
      <c r="KAP99" s="403"/>
      <c r="KAQ99" s="403"/>
      <c r="KAR99" s="403"/>
      <c r="KAS99" s="403"/>
      <c r="KAT99" s="403"/>
      <c r="KAU99" s="403"/>
      <c r="KAV99" s="403"/>
      <c r="KAW99" s="403"/>
      <c r="KAX99" s="403"/>
      <c r="KAY99" s="403"/>
      <c r="KAZ99" s="403"/>
      <c r="KBA99" s="403"/>
      <c r="KBB99" s="403"/>
      <c r="KBC99" s="403"/>
      <c r="KBD99" s="403"/>
      <c r="KBE99" s="403"/>
      <c r="KBF99" s="403"/>
      <c r="KBG99" s="403"/>
      <c r="KBH99" s="403"/>
      <c r="KBI99" s="403"/>
      <c r="KBJ99" s="403"/>
      <c r="KBK99" s="403"/>
      <c r="KBL99" s="403"/>
      <c r="KBM99" s="403"/>
      <c r="KBN99" s="403"/>
      <c r="KBO99" s="403"/>
      <c r="KBP99" s="403"/>
      <c r="KBQ99" s="403"/>
      <c r="KBR99" s="403"/>
      <c r="KBS99" s="403"/>
      <c r="KBT99" s="403"/>
      <c r="KBU99" s="403"/>
      <c r="KBV99" s="403"/>
      <c r="KBW99" s="403"/>
      <c r="KBX99" s="403"/>
      <c r="KBY99" s="403"/>
      <c r="KBZ99" s="403"/>
      <c r="KCA99" s="403"/>
      <c r="KCB99" s="403"/>
      <c r="KCC99" s="403"/>
      <c r="KCD99" s="403"/>
      <c r="KCE99" s="403"/>
      <c r="KCF99" s="403"/>
      <c r="KCG99" s="403"/>
      <c r="KCH99" s="403"/>
      <c r="KCI99" s="403"/>
      <c r="KCJ99" s="403"/>
      <c r="KCK99" s="403"/>
      <c r="KCL99" s="403"/>
      <c r="KCM99" s="403"/>
      <c r="KCN99" s="403"/>
      <c r="KCO99" s="403"/>
      <c r="KCP99" s="403"/>
      <c r="KCQ99" s="403"/>
      <c r="KCR99" s="403"/>
      <c r="KCS99" s="403"/>
      <c r="KCT99" s="403"/>
      <c r="KCU99" s="403"/>
      <c r="KCV99" s="403"/>
      <c r="KCW99" s="403"/>
      <c r="KCX99" s="403"/>
      <c r="KCY99" s="403"/>
      <c r="KCZ99" s="403"/>
      <c r="KDA99" s="403"/>
      <c r="KDB99" s="403"/>
      <c r="KDC99" s="403"/>
      <c r="KDD99" s="403"/>
      <c r="KDE99" s="403"/>
      <c r="KDF99" s="403"/>
      <c r="KDG99" s="403"/>
      <c r="KDH99" s="403"/>
      <c r="KDI99" s="403"/>
      <c r="KDJ99" s="403"/>
      <c r="KDK99" s="403"/>
      <c r="KDL99" s="403"/>
      <c r="KDM99" s="403"/>
      <c r="KDN99" s="403"/>
      <c r="KDO99" s="403"/>
      <c r="KDP99" s="403"/>
      <c r="KDQ99" s="403"/>
      <c r="KDR99" s="403"/>
      <c r="KDS99" s="403"/>
      <c r="KDT99" s="403"/>
      <c r="KDU99" s="403"/>
      <c r="KDV99" s="403"/>
      <c r="KDW99" s="403"/>
      <c r="KDX99" s="403"/>
      <c r="KDY99" s="403"/>
      <c r="KDZ99" s="403"/>
      <c r="KEA99" s="403"/>
      <c r="KEB99" s="403"/>
      <c r="KEC99" s="403"/>
      <c r="KED99" s="403"/>
      <c r="KEE99" s="403"/>
      <c r="KEF99" s="403"/>
      <c r="KEG99" s="403"/>
      <c r="KEH99" s="403"/>
      <c r="KEI99" s="403"/>
      <c r="KEJ99" s="403"/>
      <c r="KEK99" s="403"/>
      <c r="KEL99" s="403"/>
      <c r="KEM99" s="403"/>
      <c r="KEN99" s="403"/>
      <c r="KEO99" s="403"/>
      <c r="KEP99" s="403"/>
      <c r="KEQ99" s="403"/>
      <c r="KER99" s="403"/>
      <c r="KES99" s="403"/>
      <c r="KET99" s="403"/>
      <c r="KEU99" s="403"/>
      <c r="KEV99" s="403"/>
      <c r="KEW99" s="403"/>
      <c r="KEX99" s="403"/>
      <c r="KEY99" s="403"/>
      <c r="KEZ99" s="403"/>
      <c r="KFA99" s="403"/>
      <c r="KFB99" s="403"/>
      <c r="KFC99" s="403"/>
      <c r="KFD99" s="403"/>
      <c r="KFE99" s="403"/>
      <c r="KFF99" s="403"/>
      <c r="KFG99" s="403"/>
      <c r="KFH99" s="403"/>
      <c r="KFI99" s="403"/>
      <c r="KFJ99" s="403"/>
      <c r="KFK99" s="403"/>
      <c r="KFL99" s="403"/>
      <c r="KFM99" s="403"/>
      <c r="KFN99" s="403"/>
      <c r="KFO99" s="403"/>
      <c r="KFP99" s="403"/>
      <c r="KFQ99" s="403"/>
      <c r="KFR99" s="403"/>
      <c r="KFS99" s="403"/>
      <c r="KFT99" s="403"/>
      <c r="KFU99" s="403"/>
      <c r="KFV99" s="403"/>
      <c r="KFW99" s="403"/>
      <c r="KFX99" s="403"/>
      <c r="KFY99" s="403"/>
      <c r="KFZ99" s="403"/>
      <c r="KGA99" s="403"/>
      <c r="KGB99" s="403"/>
      <c r="KGC99" s="403"/>
      <c r="KGD99" s="403"/>
      <c r="KGE99" s="403"/>
      <c r="KGF99" s="403"/>
      <c r="KGG99" s="403"/>
      <c r="KGH99" s="403"/>
      <c r="KGI99" s="403"/>
      <c r="KGJ99" s="403"/>
      <c r="KGK99" s="403"/>
      <c r="KGL99" s="403"/>
      <c r="KGM99" s="403"/>
      <c r="KGN99" s="403"/>
      <c r="KGO99" s="403"/>
      <c r="KGP99" s="403"/>
      <c r="KGQ99" s="403"/>
      <c r="KGR99" s="403"/>
      <c r="KGS99" s="403"/>
      <c r="KGT99" s="403"/>
      <c r="KGU99" s="403"/>
      <c r="KGV99" s="403"/>
      <c r="KGW99" s="403"/>
      <c r="KGX99" s="403"/>
      <c r="KGY99" s="403"/>
      <c r="KGZ99" s="403"/>
      <c r="KHA99" s="403"/>
      <c r="KHB99" s="403"/>
      <c r="KHC99" s="403"/>
      <c r="KHD99" s="403"/>
      <c r="KHE99" s="403"/>
      <c r="KHF99" s="403"/>
      <c r="KHG99" s="403"/>
      <c r="KHH99" s="403"/>
      <c r="KHI99" s="403"/>
      <c r="KHJ99" s="403"/>
      <c r="KHK99" s="403"/>
      <c r="KHL99" s="403"/>
      <c r="KHM99" s="403"/>
      <c r="KHN99" s="403"/>
      <c r="KHO99" s="403"/>
      <c r="KHP99" s="403"/>
      <c r="KHQ99" s="403"/>
      <c r="KHR99" s="403"/>
      <c r="KHS99" s="403"/>
      <c r="KHT99" s="403"/>
      <c r="KHU99" s="403"/>
      <c r="KHV99" s="403"/>
      <c r="KHW99" s="403"/>
      <c r="KHX99" s="403"/>
      <c r="KHY99" s="403"/>
      <c r="KHZ99" s="403"/>
      <c r="KIA99" s="403"/>
      <c r="KIB99" s="403"/>
      <c r="KIC99" s="403"/>
      <c r="KID99" s="403"/>
      <c r="KIE99" s="403"/>
      <c r="KIF99" s="403"/>
      <c r="KIG99" s="403"/>
      <c r="KIH99" s="403"/>
      <c r="KII99" s="403"/>
      <c r="KIJ99" s="403"/>
      <c r="KIK99" s="403"/>
      <c r="KIL99" s="403"/>
      <c r="KIM99" s="403"/>
      <c r="KIN99" s="403"/>
      <c r="KIO99" s="403"/>
      <c r="KIP99" s="403"/>
      <c r="KIQ99" s="403"/>
      <c r="KIR99" s="403"/>
      <c r="KIS99" s="403"/>
      <c r="KIT99" s="403"/>
      <c r="KIU99" s="403"/>
      <c r="KIV99" s="403"/>
      <c r="KIW99" s="403"/>
      <c r="KIX99" s="403"/>
      <c r="KIY99" s="403"/>
      <c r="KIZ99" s="403"/>
      <c r="KJA99" s="403"/>
      <c r="KJB99" s="403"/>
      <c r="KJC99" s="403"/>
      <c r="KJD99" s="403"/>
      <c r="KJE99" s="403"/>
      <c r="KJF99" s="403"/>
      <c r="KJG99" s="403"/>
      <c r="KJH99" s="403"/>
      <c r="KJI99" s="403"/>
      <c r="KJJ99" s="403"/>
      <c r="KJK99" s="403"/>
      <c r="KJL99" s="403"/>
      <c r="KJM99" s="403"/>
      <c r="KJN99" s="403"/>
      <c r="KJO99" s="403"/>
      <c r="KJP99" s="403"/>
      <c r="KJQ99" s="403"/>
      <c r="KJR99" s="403"/>
      <c r="KJS99" s="403"/>
      <c r="KJT99" s="403"/>
      <c r="KJU99" s="403"/>
      <c r="KJV99" s="403"/>
      <c r="KJW99" s="403"/>
      <c r="KJX99" s="403"/>
      <c r="KJY99" s="403"/>
      <c r="KJZ99" s="403"/>
      <c r="KKA99" s="403"/>
      <c r="KKB99" s="403"/>
      <c r="KKC99" s="403"/>
      <c r="KKD99" s="403"/>
      <c r="KKE99" s="403"/>
      <c r="KKF99" s="403"/>
      <c r="KKG99" s="403"/>
      <c r="KKH99" s="403"/>
      <c r="KKI99" s="403"/>
      <c r="KKJ99" s="403"/>
      <c r="KKK99" s="403"/>
      <c r="KKL99" s="403"/>
      <c r="KKM99" s="403"/>
      <c r="KKN99" s="403"/>
      <c r="KKO99" s="403"/>
      <c r="KKP99" s="403"/>
      <c r="KKQ99" s="403"/>
      <c r="KKR99" s="403"/>
      <c r="KKS99" s="403"/>
      <c r="KKT99" s="403"/>
      <c r="KKU99" s="403"/>
      <c r="KKV99" s="403"/>
      <c r="KKW99" s="403"/>
      <c r="KKX99" s="403"/>
      <c r="KKY99" s="403"/>
      <c r="KKZ99" s="403"/>
      <c r="KLA99" s="403"/>
      <c r="KLB99" s="403"/>
      <c r="KLC99" s="403"/>
      <c r="KLD99" s="403"/>
      <c r="KLE99" s="403"/>
      <c r="KLF99" s="403"/>
      <c r="KLG99" s="403"/>
      <c r="KLH99" s="403"/>
      <c r="KLI99" s="403"/>
      <c r="KLJ99" s="403"/>
      <c r="KLK99" s="403"/>
      <c r="KLL99" s="403"/>
      <c r="KLM99" s="403"/>
      <c r="KLN99" s="403"/>
      <c r="KLO99" s="403"/>
      <c r="KLP99" s="403"/>
      <c r="KLQ99" s="403"/>
      <c r="KLR99" s="403"/>
      <c r="KLS99" s="403"/>
      <c r="KLT99" s="403"/>
      <c r="KLU99" s="403"/>
      <c r="KLV99" s="403"/>
      <c r="KLW99" s="403"/>
      <c r="KLX99" s="403"/>
      <c r="KLY99" s="403"/>
      <c r="KLZ99" s="403"/>
      <c r="KMA99" s="403"/>
      <c r="KMB99" s="403"/>
      <c r="KMC99" s="403"/>
      <c r="KMD99" s="403"/>
      <c r="KME99" s="403"/>
      <c r="KMF99" s="403"/>
      <c r="KMG99" s="403"/>
      <c r="KMH99" s="403"/>
      <c r="KMI99" s="403"/>
      <c r="KMJ99" s="403"/>
      <c r="KMK99" s="403"/>
      <c r="KML99" s="403"/>
      <c r="KMM99" s="403"/>
      <c r="KMN99" s="403"/>
      <c r="KMO99" s="403"/>
      <c r="KMP99" s="403"/>
      <c r="KMQ99" s="403"/>
      <c r="KMR99" s="403"/>
      <c r="KMS99" s="403"/>
      <c r="KMT99" s="403"/>
      <c r="KMU99" s="403"/>
      <c r="KMV99" s="403"/>
      <c r="KMW99" s="403"/>
      <c r="KMX99" s="403"/>
      <c r="KMY99" s="403"/>
      <c r="KMZ99" s="403"/>
      <c r="KNA99" s="403"/>
      <c r="KNB99" s="403"/>
      <c r="KNC99" s="403"/>
      <c r="KND99" s="403"/>
      <c r="KNE99" s="403"/>
      <c r="KNF99" s="403"/>
      <c r="KNG99" s="403"/>
      <c r="KNH99" s="403"/>
      <c r="KNI99" s="403"/>
      <c r="KNJ99" s="403"/>
      <c r="KNK99" s="403"/>
      <c r="KNL99" s="403"/>
      <c r="KNM99" s="403"/>
      <c r="KNN99" s="403"/>
      <c r="KNO99" s="403"/>
      <c r="KNP99" s="403"/>
      <c r="KNQ99" s="403"/>
      <c r="KNR99" s="403"/>
      <c r="KNS99" s="403"/>
      <c r="KNT99" s="403"/>
      <c r="KNU99" s="403"/>
      <c r="KNV99" s="403"/>
      <c r="KNW99" s="403"/>
      <c r="KNX99" s="403"/>
      <c r="KNY99" s="403"/>
      <c r="KNZ99" s="403"/>
      <c r="KOA99" s="403"/>
      <c r="KOB99" s="403"/>
      <c r="KOC99" s="403"/>
      <c r="KOD99" s="403"/>
      <c r="KOE99" s="403"/>
      <c r="KOF99" s="403"/>
      <c r="KOG99" s="403"/>
      <c r="KOH99" s="403"/>
      <c r="KOI99" s="403"/>
      <c r="KOJ99" s="403"/>
      <c r="KOK99" s="403"/>
      <c r="KOL99" s="403"/>
      <c r="KOM99" s="403"/>
      <c r="KON99" s="403"/>
      <c r="KOO99" s="403"/>
      <c r="KOP99" s="403"/>
      <c r="KOQ99" s="403"/>
      <c r="KOR99" s="403"/>
      <c r="KOS99" s="403"/>
      <c r="KOT99" s="403"/>
      <c r="KOU99" s="403"/>
      <c r="KOV99" s="403"/>
      <c r="KOW99" s="403"/>
      <c r="KOX99" s="403"/>
      <c r="KOY99" s="403"/>
      <c r="KOZ99" s="403"/>
      <c r="KPA99" s="403"/>
      <c r="KPB99" s="403"/>
      <c r="KPC99" s="403"/>
      <c r="KPD99" s="403"/>
      <c r="KPE99" s="403"/>
      <c r="KPF99" s="403"/>
      <c r="KPG99" s="403"/>
      <c r="KPH99" s="403"/>
      <c r="KPI99" s="403"/>
      <c r="KPJ99" s="403"/>
      <c r="KPK99" s="403"/>
      <c r="KPL99" s="403"/>
      <c r="KPM99" s="403"/>
      <c r="KPN99" s="403"/>
      <c r="KPO99" s="403"/>
      <c r="KPP99" s="403"/>
      <c r="KPQ99" s="403"/>
      <c r="KPR99" s="403"/>
      <c r="KPS99" s="403"/>
      <c r="KPT99" s="403"/>
      <c r="KPU99" s="403"/>
      <c r="KPV99" s="403"/>
      <c r="KPW99" s="403"/>
      <c r="KPX99" s="403"/>
      <c r="KPY99" s="403"/>
      <c r="KPZ99" s="403"/>
      <c r="KQA99" s="403"/>
      <c r="KQB99" s="403"/>
      <c r="KQC99" s="403"/>
      <c r="KQD99" s="403"/>
      <c r="KQE99" s="403"/>
      <c r="KQF99" s="403"/>
      <c r="KQG99" s="403"/>
      <c r="KQH99" s="403"/>
      <c r="KQI99" s="403"/>
      <c r="KQJ99" s="403"/>
      <c r="KQK99" s="403"/>
      <c r="KQL99" s="403"/>
      <c r="KQM99" s="403"/>
      <c r="KQN99" s="403"/>
      <c r="KQO99" s="403"/>
      <c r="KQP99" s="403"/>
      <c r="KQQ99" s="403"/>
      <c r="KQR99" s="403"/>
      <c r="KQS99" s="403"/>
      <c r="KQT99" s="403"/>
      <c r="KQU99" s="403"/>
      <c r="KQV99" s="403"/>
      <c r="KQW99" s="403"/>
      <c r="KQX99" s="403"/>
      <c r="KQY99" s="403"/>
      <c r="KQZ99" s="403"/>
      <c r="KRA99" s="403"/>
      <c r="KRB99" s="403"/>
      <c r="KRC99" s="403"/>
      <c r="KRD99" s="403"/>
      <c r="KRE99" s="403"/>
      <c r="KRF99" s="403"/>
      <c r="KRG99" s="403"/>
      <c r="KRH99" s="403"/>
      <c r="KRI99" s="403"/>
      <c r="KRJ99" s="403"/>
      <c r="KRK99" s="403"/>
      <c r="KRL99" s="403"/>
      <c r="KRM99" s="403"/>
      <c r="KRN99" s="403"/>
      <c r="KRO99" s="403"/>
      <c r="KRP99" s="403"/>
      <c r="KRQ99" s="403"/>
      <c r="KRR99" s="403"/>
      <c r="KRS99" s="403"/>
      <c r="KRT99" s="403"/>
      <c r="KRU99" s="403"/>
      <c r="KRV99" s="403"/>
      <c r="KRW99" s="403"/>
      <c r="KRX99" s="403"/>
      <c r="KRY99" s="403"/>
      <c r="KRZ99" s="403"/>
      <c r="KSA99" s="403"/>
      <c r="KSB99" s="403"/>
      <c r="KSC99" s="403"/>
      <c r="KSD99" s="403"/>
      <c r="KSE99" s="403"/>
      <c r="KSF99" s="403"/>
      <c r="KSG99" s="403"/>
      <c r="KSH99" s="403"/>
      <c r="KSI99" s="403"/>
      <c r="KSJ99" s="403"/>
      <c r="KSK99" s="403"/>
      <c r="KSL99" s="403"/>
      <c r="KSM99" s="403"/>
      <c r="KSN99" s="403"/>
      <c r="KSO99" s="403"/>
      <c r="KSP99" s="403"/>
      <c r="KSQ99" s="403"/>
      <c r="KSR99" s="403"/>
      <c r="KSS99" s="403"/>
      <c r="KST99" s="403"/>
      <c r="KSU99" s="403"/>
      <c r="KSV99" s="403"/>
      <c r="KSW99" s="403"/>
      <c r="KSX99" s="403"/>
      <c r="KSY99" s="403"/>
      <c r="KSZ99" s="403"/>
      <c r="KTA99" s="403"/>
      <c r="KTB99" s="403"/>
      <c r="KTC99" s="403"/>
      <c r="KTD99" s="403"/>
      <c r="KTE99" s="403"/>
      <c r="KTF99" s="403"/>
      <c r="KTG99" s="403"/>
      <c r="KTH99" s="403"/>
      <c r="KTI99" s="403"/>
      <c r="KTJ99" s="403"/>
      <c r="KTK99" s="403"/>
      <c r="KTL99" s="403"/>
      <c r="KTM99" s="403"/>
      <c r="KTN99" s="403"/>
      <c r="KTO99" s="403"/>
      <c r="KTP99" s="403"/>
      <c r="KTQ99" s="403"/>
      <c r="KTR99" s="403"/>
      <c r="KTS99" s="403"/>
      <c r="KTT99" s="403"/>
      <c r="KTU99" s="403"/>
      <c r="KTV99" s="403"/>
      <c r="KTW99" s="403"/>
      <c r="KTX99" s="403"/>
      <c r="KTY99" s="403"/>
      <c r="KTZ99" s="403"/>
      <c r="KUA99" s="403"/>
      <c r="KUB99" s="403"/>
      <c r="KUC99" s="403"/>
      <c r="KUD99" s="403"/>
      <c r="KUE99" s="403"/>
      <c r="KUF99" s="403"/>
      <c r="KUG99" s="403"/>
      <c r="KUH99" s="403"/>
      <c r="KUI99" s="403"/>
      <c r="KUJ99" s="403"/>
      <c r="KUK99" s="403"/>
      <c r="KUL99" s="403"/>
      <c r="KUM99" s="403"/>
      <c r="KUN99" s="403"/>
      <c r="KUO99" s="403"/>
      <c r="KUP99" s="403"/>
      <c r="KUQ99" s="403"/>
      <c r="KUR99" s="403"/>
      <c r="KUS99" s="403"/>
      <c r="KUT99" s="403"/>
      <c r="KUU99" s="403"/>
      <c r="KUV99" s="403"/>
      <c r="KUW99" s="403"/>
      <c r="KUX99" s="403"/>
      <c r="KUY99" s="403"/>
      <c r="KUZ99" s="403"/>
      <c r="KVA99" s="403"/>
      <c r="KVB99" s="403"/>
      <c r="KVC99" s="403"/>
      <c r="KVD99" s="403"/>
      <c r="KVE99" s="403"/>
      <c r="KVF99" s="403"/>
      <c r="KVG99" s="403"/>
      <c r="KVH99" s="403"/>
      <c r="KVI99" s="403"/>
      <c r="KVJ99" s="403"/>
      <c r="KVK99" s="403"/>
      <c r="KVL99" s="403"/>
      <c r="KVM99" s="403"/>
      <c r="KVN99" s="403"/>
      <c r="KVO99" s="403"/>
      <c r="KVP99" s="403"/>
      <c r="KVQ99" s="403"/>
      <c r="KVR99" s="403"/>
      <c r="KVS99" s="403"/>
      <c r="KVT99" s="403"/>
      <c r="KVU99" s="403"/>
      <c r="KVV99" s="403"/>
      <c r="KVW99" s="403"/>
      <c r="KVX99" s="403"/>
      <c r="KVY99" s="403"/>
      <c r="KVZ99" s="403"/>
      <c r="KWA99" s="403"/>
      <c r="KWB99" s="403"/>
      <c r="KWC99" s="403"/>
      <c r="KWD99" s="403"/>
      <c r="KWE99" s="403"/>
      <c r="KWF99" s="403"/>
      <c r="KWG99" s="403"/>
      <c r="KWH99" s="403"/>
      <c r="KWI99" s="403"/>
      <c r="KWJ99" s="403"/>
      <c r="KWK99" s="403"/>
      <c r="KWL99" s="403"/>
      <c r="KWM99" s="403"/>
      <c r="KWN99" s="403"/>
      <c r="KWO99" s="403"/>
      <c r="KWP99" s="403"/>
      <c r="KWQ99" s="403"/>
      <c r="KWR99" s="403"/>
      <c r="KWS99" s="403"/>
      <c r="KWT99" s="403"/>
      <c r="KWU99" s="403"/>
      <c r="KWV99" s="403"/>
      <c r="KWW99" s="403"/>
      <c r="KWX99" s="403"/>
      <c r="KWY99" s="403"/>
      <c r="KWZ99" s="403"/>
      <c r="KXA99" s="403"/>
      <c r="KXB99" s="403"/>
      <c r="KXC99" s="403"/>
      <c r="KXD99" s="403"/>
      <c r="KXE99" s="403"/>
      <c r="KXF99" s="403"/>
      <c r="KXG99" s="403"/>
      <c r="KXH99" s="403"/>
      <c r="KXI99" s="403"/>
      <c r="KXJ99" s="403"/>
      <c r="KXK99" s="403"/>
      <c r="KXL99" s="403"/>
      <c r="KXM99" s="403"/>
      <c r="KXN99" s="403"/>
      <c r="KXO99" s="403"/>
      <c r="KXP99" s="403"/>
      <c r="KXQ99" s="403"/>
      <c r="KXR99" s="403"/>
      <c r="KXS99" s="403"/>
      <c r="KXT99" s="403"/>
      <c r="KXU99" s="403"/>
      <c r="KXV99" s="403"/>
      <c r="KXW99" s="403"/>
      <c r="KXX99" s="403"/>
      <c r="KXY99" s="403"/>
      <c r="KXZ99" s="403"/>
      <c r="KYA99" s="403"/>
      <c r="KYB99" s="403"/>
      <c r="KYC99" s="403"/>
      <c r="KYD99" s="403"/>
      <c r="KYE99" s="403"/>
      <c r="KYF99" s="403"/>
      <c r="KYG99" s="403"/>
      <c r="KYH99" s="403"/>
      <c r="KYI99" s="403"/>
      <c r="KYJ99" s="403"/>
      <c r="KYK99" s="403"/>
      <c r="KYL99" s="403"/>
      <c r="KYM99" s="403"/>
      <c r="KYN99" s="403"/>
      <c r="KYO99" s="403"/>
      <c r="KYP99" s="403"/>
      <c r="KYQ99" s="403"/>
      <c r="KYR99" s="403"/>
      <c r="KYS99" s="403"/>
      <c r="KYT99" s="403"/>
      <c r="KYU99" s="403"/>
      <c r="KYV99" s="403"/>
      <c r="KYW99" s="403"/>
      <c r="KYX99" s="403"/>
      <c r="KYY99" s="403"/>
      <c r="KYZ99" s="403"/>
      <c r="KZA99" s="403"/>
      <c r="KZB99" s="403"/>
      <c r="KZC99" s="403"/>
      <c r="KZD99" s="403"/>
      <c r="KZE99" s="403"/>
      <c r="KZF99" s="403"/>
      <c r="KZG99" s="403"/>
      <c r="KZH99" s="403"/>
      <c r="KZI99" s="403"/>
      <c r="KZJ99" s="403"/>
      <c r="KZK99" s="403"/>
      <c r="KZL99" s="403"/>
      <c r="KZM99" s="403"/>
      <c r="KZN99" s="403"/>
      <c r="KZO99" s="403"/>
      <c r="KZP99" s="403"/>
      <c r="KZQ99" s="403"/>
      <c r="KZR99" s="403"/>
      <c r="KZS99" s="403"/>
      <c r="KZT99" s="403"/>
      <c r="KZU99" s="403"/>
      <c r="KZV99" s="403"/>
      <c r="KZW99" s="403"/>
      <c r="KZX99" s="403"/>
      <c r="KZY99" s="403"/>
      <c r="KZZ99" s="403"/>
      <c r="LAA99" s="403"/>
      <c r="LAB99" s="403"/>
      <c r="LAC99" s="403"/>
      <c r="LAD99" s="403"/>
      <c r="LAE99" s="403"/>
      <c r="LAF99" s="403"/>
      <c r="LAG99" s="403"/>
      <c r="LAH99" s="403"/>
      <c r="LAI99" s="403"/>
      <c r="LAJ99" s="403"/>
      <c r="LAK99" s="403"/>
      <c r="LAL99" s="403"/>
      <c r="LAM99" s="403"/>
      <c r="LAN99" s="403"/>
      <c r="LAO99" s="403"/>
      <c r="LAP99" s="403"/>
      <c r="LAQ99" s="403"/>
      <c r="LAR99" s="403"/>
      <c r="LAS99" s="403"/>
      <c r="LAT99" s="403"/>
      <c r="LAU99" s="403"/>
      <c r="LAV99" s="403"/>
      <c r="LAW99" s="403"/>
      <c r="LAX99" s="403"/>
      <c r="LAY99" s="403"/>
      <c r="LAZ99" s="403"/>
      <c r="LBA99" s="403"/>
      <c r="LBB99" s="403"/>
      <c r="LBC99" s="403"/>
      <c r="LBD99" s="403"/>
      <c r="LBE99" s="403"/>
      <c r="LBF99" s="403"/>
      <c r="LBG99" s="403"/>
      <c r="LBH99" s="403"/>
      <c r="LBI99" s="403"/>
      <c r="LBJ99" s="403"/>
      <c r="LBK99" s="403"/>
      <c r="LBL99" s="403"/>
      <c r="LBM99" s="403"/>
      <c r="LBN99" s="403"/>
      <c r="LBO99" s="403"/>
      <c r="LBP99" s="403"/>
      <c r="LBQ99" s="403"/>
      <c r="LBR99" s="403"/>
      <c r="LBS99" s="403"/>
      <c r="LBT99" s="403"/>
      <c r="LBU99" s="403"/>
      <c r="LBV99" s="403"/>
      <c r="LBW99" s="403"/>
      <c r="LBX99" s="403"/>
      <c r="LBY99" s="403"/>
      <c r="LBZ99" s="403"/>
      <c r="LCA99" s="403"/>
      <c r="LCB99" s="403"/>
      <c r="LCC99" s="403"/>
      <c r="LCD99" s="403"/>
      <c r="LCE99" s="403"/>
      <c r="LCF99" s="403"/>
      <c r="LCG99" s="403"/>
      <c r="LCH99" s="403"/>
      <c r="LCI99" s="403"/>
      <c r="LCJ99" s="403"/>
      <c r="LCK99" s="403"/>
      <c r="LCL99" s="403"/>
      <c r="LCM99" s="403"/>
      <c r="LCN99" s="403"/>
      <c r="LCO99" s="403"/>
      <c r="LCP99" s="403"/>
      <c r="LCQ99" s="403"/>
      <c r="LCR99" s="403"/>
      <c r="LCS99" s="403"/>
      <c r="LCT99" s="403"/>
      <c r="LCU99" s="403"/>
      <c r="LCV99" s="403"/>
      <c r="LCW99" s="403"/>
      <c r="LCX99" s="403"/>
      <c r="LCY99" s="403"/>
      <c r="LCZ99" s="403"/>
      <c r="LDA99" s="403"/>
      <c r="LDB99" s="403"/>
      <c r="LDC99" s="403"/>
      <c r="LDD99" s="403"/>
      <c r="LDE99" s="403"/>
      <c r="LDF99" s="403"/>
      <c r="LDG99" s="403"/>
      <c r="LDH99" s="403"/>
      <c r="LDI99" s="403"/>
      <c r="LDJ99" s="403"/>
      <c r="LDK99" s="403"/>
      <c r="LDL99" s="403"/>
      <c r="LDM99" s="403"/>
      <c r="LDN99" s="403"/>
      <c r="LDO99" s="403"/>
      <c r="LDP99" s="403"/>
      <c r="LDQ99" s="403"/>
      <c r="LDR99" s="403"/>
      <c r="LDS99" s="403"/>
      <c r="LDT99" s="403"/>
      <c r="LDU99" s="403"/>
      <c r="LDV99" s="403"/>
      <c r="LDW99" s="403"/>
      <c r="LDX99" s="403"/>
      <c r="LDY99" s="403"/>
      <c r="LDZ99" s="403"/>
      <c r="LEA99" s="403"/>
      <c r="LEB99" s="403"/>
      <c r="LEC99" s="403"/>
      <c r="LED99" s="403"/>
      <c r="LEE99" s="403"/>
      <c r="LEF99" s="403"/>
      <c r="LEG99" s="403"/>
      <c r="LEH99" s="403"/>
      <c r="LEI99" s="403"/>
      <c r="LEJ99" s="403"/>
      <c r="LEK99" s="403"/>
      <c r="LEL99" s="403"/>
      <c r="LEM99" s="403"/>
      <c r="LEN99" s="403"/>
      <c r="LEO99" s="403"/>
      <c r="LEP99" s="403"/>
      <c r="LEQ99" s="403"/>
      <c r="LER99" s="403"/>
      <c r="LES99" s="403"/>
      <c r="LET99" s="403"/>
      <c r="LEU99" s="403"/>
      <c r="LEV99" s="403"/>
      <c r="LEW99" s="403"/>
      <c r="LEX99" s="403"/>
      <c r="LEY99" s="403"/>
      <c r="LEZ99" s="403"/>
      <c r="LFA99" s="403"/>
      <c r="LFB99" s="403"/>
      <c r="LFC99" s="403"/>
      <c r="LFD99" s="403"/>
      <c r="LFE99" s="403"/>
      <c r="LFF99" s="403"/>
      <c r="LFG99" s="403"/>
      <c r="LFH99" s="403"/>
      <c r="LFI99" s="403"/>
      <c r="LFJ99" s="403"/>
      <c r="LFK99" s="403"/>
      <c r="LFL99" s="403"/>
      <c r="LFM99" s="403"/>
      <c r="LFN99" s="403"/>
      <c r="LFO99" s="403"/>
      <c r="LFP99" s="403"/>
      <c r="LFQ99" s="403"/>
      <c r="LFR99" s="403"/>
      <c r="LFS99" s="403"/>
      <c r="LFT99" s="403"/>
      <c r="LFU99" s="403"/>
      <c r="LFV99" s="403"/>
      <c r="LFW99" s="403"/>
      <c r="LFX99" s="403"/>
      <c r="LFY99" s="403"/>
      <c r="LFZ99" s="403"/>
      <c r="LGA99" s="403"/>
      <c r="LGB99" s="403"/>
      <c r="LGC99" s="403"/>
      <c r="LGD99" s="403"/>
      <c r="LGE99" s="403"/>
      <c r="LGF99" s="403"/>
      <c r="LGG99" s="403"/>
      <c r="LGH99" s="403"/>
      <c r="LGI99" s="403"/>
      <c r="LGJ99" s="403"/>
      <c r="LGK99" s="403"/>
      <c r="LGL99" s="403"/>
      <c r="LGM99" s="403"/>
      <c r="LGN99" s="403"/>
      <c r="LGO99" s="403"/>
      <c r="LGP99" s="403"/>
      <c r="LGQ99" s="403"/>
      <c r="LGR99" s="403"/>
      <c r="LGS99" s="403"/>
      <c r="LGT99" s="403"/>
      <c r="LGU99" s="403"/>
      <c r="LGV99" s="403"/>
      <c r="LGW99" s="403"/>
      <c r="LGX99" s="403"/>
      <c r="LGY99" s="403"/>
      <c r="LGZ99" s="403"/>
      <c r="LHA99" s="403"/>
      <c r="LHB99" s="403"/>
      <c r="LHC99" s="403"/>
      <c r="LHD99" s="403"/>
      <c r="LHE99" s="403"/>
      <c r="LHF99" s="403"/>
      <c r="LHG99" s="403"/>
      <c r="LHH99" s="403"/>
      <c r="LHI99" s="403"/>
      <c r="LHJ99" s="403"/>
      <c r="LHK99" s="403"/>
      <c r="LHL99" s="403"/>
      <c r="LHM99" s="403"/>
      <c r="LHN99" s="403"/>
      <c r="LHO99" s="403"/>
      <c r="LHP99" s="403"/>
      <c r="LHQ99" s="403"/>
      <c r="LHR99" s="403"/>
      <c r="LHS99" s="403"/>
      <c r="LHT99" s="403"/>
      <c r="LHU99" s="403"/>
      <c r="LHV99" s="403"/>
      <c r="LHW99" s="403"/>
      <c r="LHX99" s="403"/>
      <c r="LHY99" s="403"/>
      <c r="LHZ99" s="403"/>
      <c r="LIA99" s="403"/>
      <c r="LIB99" s="403"/>
      <c r="LIC99" s="403"/>
      <c r="LID99" s="403"/>
      <c r="LIE99" s="403"/>
      <c r="LIF99" s="403"/>
      <c r="LIG99" s="403"/>
      <c r="LIH99" s="403"/>
      <c r="LII99" s="403"/>
      <c r="LIJ99" s="403"/>
      <c r="LIK99" s="403"/>
      <c r="LIL99" s="403"/>
      <c r="LIM99" s="403"/>
      <c r="LIN99" s="403"/>
      <c r="LIO99" s="403"/>
      <c r="LIP99" s="403"/>
      <c r="LIQ99" s="403"/>
      <c r="LIR99" s="403"/>
      <c r="LIS99" s="403"/>
      <c r="LIT99" s="403"/>
      <c r="LIU99" s="403"/>
      <c r="LIV99" s="403"/>
      <c r="LIW99" s="403"/>
      <c r="LIX99" s="403"/>
      <c r="LIY99" s="403"/>
      <c r="LIZ99" s="403"/>
      <c r="LJA99" s="403"/>
      <c r="LJB99" s="403"/>
      <c r="LJC99" s="403"/>
      <c r="LJD99" s="403"/>
      <c r="LJE99" s="403"/>
      <c r="LJF99" s="403"/>
      <c r="LJG99" s="403"/>
      <c r="LJH99" s="403"/>
      <c r="LJI99" s="403"/>
      <c r="LJJ99" s="403"/>
      <c r="LJK99" s="403"/>
      <c r="LJL99" s="403"/>
      <c r="LJM99" s="403"/>
      <c r="LJN99" s="403"/>
      <c r="LJO99" s="403"/>
      <c r="LJP99" s="403"/>
      <c r="LJQ99" s="403"/>
      <c r="LJR99" s="403"/>
      <c r="LJS99" s="403"/>
      <c r="LJT99" s="403"/>
      <c r="LJU99" s="403"/>
      <c r="LJV99" s="403"/>
      <c r="LJW99" s="403"/>
      <c r="LJX99" s="403"/>
      <c r="LJY99" s="403"/>
      <c r="LJZ99" s="403"/>
      <c r="LKA99" s="403"/>
      <c r="LKB99" s="403"/>
      <c r="LKC99" s="403"/>
      <c r="LKD99" s="403"/>
      <c r="LKE99" s="403"/>
      <c r="LKF99" s="403"/>
      <c r="LKG99" s="403"/>
      <c r="LKH99" s="403"/>
      <c r="LKI99" s="403"/>
      <c r="LKJ99" s="403"/>
      <c r="LKK99" s="403"/>
      <c r="LKL99" s="403"/>
      <c r="LKM99" s="403"/>
      <c r="LKN99" s="403"/>
      <c r="LKO99" s="403"/>
      <c r="LKP99" s="403"/>
      <c r="LKQ99" s="403"/>
      <c r="LKR99" s="403"/>
      <c r="LKS99" s="403"/>
      <c r="LKT99" s="403"/>
      <c r="LKU99" s="403"/>
      <c r="LKV99" s="403"/>
      <c r="LKW99" s="403"/>
      <c r="LKX99" s="403"/>
      <c r="LKY99" s="403"/>
      <c r="LKZ99" s="403"/>
      <c r="LLA99" s="403"/>
      <c r="LLB99" s="403"/>
      <c r="LLC99" s="403"/>
      <c r="LLD99" s="403"/>
      <c r="LLE99" s="403"/>
      <c r="LLF99" s="403"/>
      <c r="LLG99" s="403"/>
      <c r="LLH99" s="403"/>
      <c r="LLI99" s="403"/>
      <c r="LLJ99" s="403"/>
      <c r="LLK99" s="403"/>
      <c r="LLL99" s="403"/>
      <c r="LLM99" s="403"/>
      <c r="LLN99" s="403"/>
      <c r="LLO99" s="403"/>
      <c r="LLP99" s="403"/>
      <c r="LLQ99" s="403"/>
      <c r="LLR99" s="403"/>
      <c r="LLS99" s="403"/>
      <c r="LLT99" s="403"/>
      <c r="LLU99" s="403"/>
      <c r="LLV99" s="403"/>
      <c r="LLW99" s="403"/>
      <c r="LLX99" s="403"/>
      <c r="LLY99" s="403"/>
      <c r="LLZ99" s="403"/>
      <c r="LMA99" s="403"/>
      <c r="LMB99" s="403"/>
      <c r="LMC99" s="403"/>
      <c r="LMD99" s="403"/>
      <c r="LME99" s="403"/>
      <c r="LMF99" s="403"/>
      <c r="LMG99" s="403"/>
      <c r="LMH99" s="403"/>
      <c r="LMI99" s="403"/>
      <c r="LMJ99" s="403"/>
      <c r="LMK99" s="403"/>
      <c r="LML99" s="403"/>
      <c r="LMM99" s="403"/>
      <c r="LMN99" s="403"/>
      <c r="LMO99" s="403"/>
      <c r="LMP99" s="403"/>
      <c r="LMQ99" s="403"/>
      <c r="LMR99" s="403"/>
      <c r="LMS99" s="403"/>
      <c r="LMT99" s="403"/>
      <c r="LMU99" s="403"/>
      <c r="LMV99" s="403"/>
      <c r="LMW99" s="403"/>
      <c r="LMX99" s="403"/>
      <c r="LMY99" s="403"/>
      <c r="LMZ99" s="403"/>
      <c r="LNA99" s="403"/>
      <c r="LNB99" s="403"/>
      <c r="LNC99" s="403"/>
      <c r="LND99" s="403"/>
      <c r="LNE99" s="403"/>
      <c r="LNF99" s="403"/>
      <c r="LNG99" s="403"/>
      <c r="LNH99" s="403"/>
      <c r="LNI99" s="403"/>
      <c r="LNJ99" s="403"/>
      <c r="LNK99" s="403"/>
      <c r="LNL99" s="403"/>
      <c r="LNM99" s="403"/>
      <c r="LNN99" s="403"/>
      <c r="LNO99" s="403"/>
      <c r="LNP99" s="403"/>
      <c r="LNQ99" s="403"/>
      <c r="LNR99" s="403"/>
      <c r="LNS99" s="403"/>
      <c r="LNT99" s="403"/>
      <c r="LNU99" s="403"/>
      <c r="LNV99" s="403"/>
      <c r="LNW99" s="403"/>
      <c r="LNX99" s="403"/>
      <c r="LNY99" s="403"/>
      <c r="LNZ99" s="403"/>
      <c r="LOA99" s="403"/>
      <c r="LOB99" s="403"/>
      <c r="LOC99" s="403"/>
      <c r="LOD99" s="403"/>
      <c r="LOE99" s="403"/>
      <c r="LOF99" s="403"/>
      <c r="LOG99" s="403"/>
      <c r="LOH99" s="403"/>
      <c r="LOI99" s="403"/>
      <c r="LOJ99" s="403"/>
      <c r="LOK99" s="403"/>
      <c r="LOL99" s="403"/>
      <c r="LOM99" s="403"/>
      <c r="LON99" s="403"/>
      <c r="LOO99" s="403"/>
      <c r="LOP99" s="403"/>
      <c r="LOQ99" s="403"/>
      <c r="LOR99" s="403"/>
      <c r="LOS99" s="403"/>
      <c r="LOT99" s="403"/>
      <c r="LOU99" s="403"/>
      <c r="LOV99" s="403"/>
      <c r="LOW99" s="403"/>
      <c r="LOX99" s="403"/>
      <c r="LOY99" s="403"/>
      <c r="LOZ99" s="403"/>
      <c r="LPA99" s="403"/>
      <c r="LPB99" s="403"/>
      <c r="LPC99" s="403"/>
      <c r="LPD99" s="403"/>
      <c r="LPE99" s="403"/>
      <c r="LPF99" s="403"/>
      <c r="LPG99" s="403"/>
      <c r="LPH99" s="403"/>
      <c r="LPI99" s="403"/>
      <c r="LPJ99" s="403"/>
      <c r="LPK99" s="403"/>
      <c r="LPL99" s="403"/>
      <c r="LPM99" s="403"/>
      <c r="LPN99" s="403"/>
      <c r="LPO99" s="403"/>
      <c r="LPP99" s="403"/>
      <c r="LPQ99" s="403"/>
      <c r="LPR99" s="403"/>
      <c r="LPS99" s="403"/>
      <c r="LPT99" s="403"/>
      <c r="LPU99" s="403"/>
      <c r="LPV99" s="403"/>
      <c r="LPW99" s="403"/>
      <c r="LPX99" s="403"/>
      <c r="LPY99" s="403"/>
      <c r="LPZ99" s="403"/>
      <c r="LQA99" s="403"/>
      <c r="LQB99" s="403"/>
      <c r="LQC99" s="403"/>
      <c r="LQD99" s="403"/>
      <c r="LQE99" s="403"/>
      <c r="LQF99" s="403"/>
      <c r="LQG99" s="403"/>
      <c r="LQH99" s="403"/>
      <c r="LQI99" s="403"/>
      <c r="LQJ99" s="403"/>
      <c r="LQK99" s="403"/>
      <c r="LQL99" s="403"/>
      <c r="LQM99" s="403"/>
      <c r="LQN99" s="403"/>
      <c r="LQO99" s="403"/>
      <c r="LQP99" s="403"/>
      <c r="LQQ99" s="403"/>
      <c r="LQR99" s="403"/>
      <c r="LQS99" s="403"/>
      <c r="LQT99" s="403"/>
      <c r="LQU99" s="403"/>
      <c r="LQV99" s="403"/>
      <c r="LQW99" s="403"/>
      <c r="LQX99" s="403"/>
      <c r="LQY99" s="403"/>
      <c r="LQZ99" s="403"/>
      <c r="LRA99" s="403"/>
      <c r="LRB99" s="403"/>
      <c r="LRC99" s="403"/>
      <c r="LRD99" s="403"/>
      <c r="LRE99" s="403"/>
      <c r="LRF99" s="403"/>
      <c r="LRG99" s="403"/>
      <c r="LRH99" s="403"/>
      <c r="LRI99" s="403"/>
      <c r="LRJ99" s="403"/>
      <c r="LRK99" s="403"/>
      <c r="LRL99" s="403"/>
      <c r="LRM99" s="403"/>
      <c r="LRN99" s="403"/>
      <c r="LRO99" s="403"/>
      <c r="LRP99" s="403"/>
      <c r="LRQ99" s="403"/>
      <c r="LRR99" s="403"/>
      <c r="LRS99" s="403"/>
      <c r="LRT99" s="403"/>
      <c r="LRU99" s="403"/>
      <c r="LRV99" s="403"/>
      <c r="LRW99" s="403"/>
      <c r="LRX99" s="403"/>
      <c r="LRY99" s="403"/>
      <c r="LRZ99" s="403"/>
      <c r="LSA99" s="403"/>
      <c r="LSB99" s="403"/>
      <c r="LSC99" s="403"/>
      <c r="LSD99" s="403"/>
      <c r="LSE99" s="403"/>
      <c r="LSF99" s="403"/>
      <c r="LSG99" s="403"/>
      <c r="LSH99" s="403"/>
      <c r="LSI99" s="403"/>
      <c r="LSJ99" s="403"/>
      <c r="LSK99" s="403"/>
      <c r="LSL99" s="403"/>
      <c r="LSM99" s="403"/>
      <c r="LSN99" s="403"/>
      <c r="LSO99" s="403"/>
      <c r="LSP99" s="403"/>
      <c r="LSQ99" s="403"/>
      <c r="LSR99" s="403"/>
      <c r="LSS99" s="403"/>
      <c r="LST99" s="403"/>
      <c r="LSU99" s="403"/>
      <c r="LSV99" s="403"/>
      <c r="LSW99" s="403"/>
      <c r="LSX99" s="403"/>
      <c r="LSY99" s="403"/>
      <c r="LSZ99" s="403"/>
      <c r="LTA99" s="403"/>
      <c r="LTB99" s="403"/>
      <c r="LTC99" s="403"/>
      <c r="LTD99" s="403"/>
      <c r="LTE99" s="403"/>
      <c r="LTF99" s="403"/>
      <c r="LTG99" s="403"/>
      <c r="LTH99" s="403"/>
      <c r="LTI99" s="403"/>
      <c r="LTJ99" s="403"/>
      <c r="LTK99" s="403"/>
      <c r="LTL99" s="403"/>
      <c r="LTM99" s="403"/>
      <c r="LTN99" s="403"/>
      <c r="LTO99" s="403"/>
      <c r="LTP99" s="403"/>
      <c r="LTQ99" s="403"/>
      <c r="LTR99" s="403"/>
      <c r="LTS99" s="403"/>
      <c r="LTT99" s="403"/>
      <c r="LTU99" s="403"/>
      <c r="LTV99" s="403"/>
      <c r="LTW99" s="403"/>
      <c r="LTX99" s="403"/>
      <c r="LTY99" s="403"/>
      <c r="LTZ99" s="403"/>
      <c r="LUA99" s="403"/>
      <c r="LUB99" s="403"/>
      <c r="LUC99" s="403"/>
      <c r="LUD99" s="403"/>
      <c r="LUE99" s="403"/>
      <c r="LUF99" s="403"/>
      <c r="LUG99" s="403"/>
      <c r="LUH99" s="403"/>
      <c r="LUI99" s="403"/>
      <c r="LUJ99" s="403"/>
      <c r="LUK99" s="403"/>
      <c r="LUL99" s="403"/>
      <c r="LUM99" s="403"/>
      <c r="LUN99" s="403"/>
      <c r="LUO99" s="403"/>
      <c r="LUP99" s="403"/>
      <c r="LUQ99" s="403"/>
      <c r="LUR99" s="403"/>
      <c r="LUS99" s="403"/>
      <c r="LUT99" s="403"/>
      <c r="LUU99" s="403"/>
      <c r="LUV99" s="403"/>
      <c r="LUW99" s="403"/>
      <c r="LUX99" s="403"/>
      <c r="LUY99" s="403"/>
      <c r="LUZ99" s="403"/>
      <c r="LVA99" s="403"/>
      <c r="LVB99" s="403"/>
      <c r="LVC99" s="403"/>
      <c r="LVD99" s="403"/>
      <c r="LVE99" s="403"/>
      <c r="LVF99" s="403"/>
      <c r="LVG99" s="403"/>
      <c r="LVH99" s="403"/>
      <c r="LVI99" s="403"/>
      <c r="LVJ99" s="403"/>
      <c r="LVK99" s="403"/>
      <c r="LVL99" s="403"/>
      <c r="LVM99" s="403"/>
      <c r="LVN99" s="403"/>
      <c r="LVO99" s="403"/>
      <c r="LVP99" s="403"/>
      <c r="LVQ99" s="403"/>
      <c r="LVR99" s="403"/>
      <c r="LVS99" s="403"/>
      <c r="LVT99" s="403"/>
      <c r="LVU99" s="403"/>
      <c r="LVV99" s="403"/>
      <c r="LVW99" s="403"/>
      <c r="LVX99" s="403"/>
      <c r="LVY99" s="403"/>
      <c r="LVZ99" s="403"/>
      <c r="LWA99" s="403"/>
      <c r="LWB99" s="403"/>
      <c r="LWC99" s="403"/>
      <c r="LWD99" s="403"/>
      <c r="LWE99" s="403"/>
      <c r="LWF99" s="403"/>
      <c r="LWG99" s="403"/>
      <c r="LWH99" s="403"/>
      <c r="LWI99" s="403"/>
      <c r="LWJ99" s="403"/>
      <c r="LWK99" s="403"/>
      <c r="LWL99" s="403"/>
      <c r="LWM99" s="403"/>
      <c r="LWN99" s="403"/>
      <c r="LWO99" s="403"/>
      <c r="LWP99" s="403"/>
      <c r="LWQ99" s="403"/>
      <c r="LWR99" s="403"/>
      <c r="LWS99" s="403"/>
      <c r="LWT99" s="403"/>
      <c r="LWU99" s="403"/>
      <c r="LWV99" s="403"/>
      <c r="LWW99" s="403"/>
      <c r="LWX99" s="403"/>
      <c r="LWY99" s="403"/>
      <c r="LWZ99" s="403"/>
      <c r="LXA99" s="403"/>
      <c r="LXB99" s="403"/>
      <c r="LXC99" s="403"/>
      <c r="LXD99" s="403"/>
      <c r="LXE99" s="403"/>
      <c r="LXF99" s="403"/>
      <c r="LXG99" s="403"/>
      <c r="LXH99" s="403"/>
      <c r="LXI99" s="403"/>
      <c r="LXJ99" s="403"/>
      <c r="LXK99" s="403"/>
      <c r="LXL99" s="403"/>
      <c r="LXM99" s="403"/>
      <c r="LXN99" s="403"/>
      <c r="LXO99" s="403"/>
      <c r="LXP99" s="403"/>
      <c r="LXQ99" s="403"/>
      <c r="LXR99" s="403"/>
      <c r="LXS99" s="403"/>
      <c r="LXT99" s="403"/>
      <c r="LXU99" s="403"/>
      <c r="LXV99" s="403"/>
      <c r="LXW99" s="403"/>
      <c r="LXX99" s="403"/>
      <c r="LXY99" s="403"/>
      <c r="LXZ99" s="403"/>
      <c r="LYA99" s="403"/>
      <c r="LYB99" s="403"/>
      <c r="LYC99" s="403"/>
      <c r="LYD99" s="403"/>
      <c r="LYE99" s="403"/>
      <c r="LYF99" s="403"/>
      <c r="LYG99" s="403"/>
      <c r="LYH99" s="403"/>
      <c r="LYI99" s="403"/>
      <c r="LYJ99" s="403"/>
      <c r="LYK99" s="403"/>
      <c r="LYL99" s="403"/>
      <c r="LYM99" s="403"/>
      <c r="LYN99" s="403"/>
      <c r="LYO99" s="403"/>
      <c r="LYP99" s="403"/>
      <c r="LYQ99" s="403"/>
      <c r="LYR99" s="403"/>
      <c r="LYS99" s="403"/>
      <c r="LYT99" s="403"/>
      <c r="LYU99" s="403"/>
      <c r="LYV99" s="403"/>
      <c r="LYW99" s="403"/>
      <c r="LYX99" s="403"/>
      <c r="LYY99" s="403"/>
      <c r="LYZ99" s="403"/>
      <c r="LZA99" s="403"/>
      <c r="LZB99" s="403"/>
      <c r="LZC99" s="403"/>
      <c r="LZD99" s="403"/>
      <c r="LZE99" s="403"/>
      <c r="LZF99" s="403"/>
      <c r="LZG99" s="403"/>
      <c r="LZH99" s="403"/>
      <c r="LZI99" s="403"/>
      <c r="LZJ99" s="403"/>
      <c r="LZK99" s="403"/>
      <c r="LZL99" s="403"/>
      <c r="LZM99" s="403"/>
      <c r="LZN99" s="403"/>
      <c r="LZO99" s="403"/>
      <c r="LZP99" s="403"/>
      <c r="LZQ99" s="403"/>
      <c r="LZR99" s="403"/>
      <c r="LZS99" s="403"/>
      <c r="LZT99" s="403"/>
      <c r="LZU99" s="403"/>
      <c r="LZV99" s="403"/>
      <c r="LZW99" s="403"/>
      <c r="LZX99" s="403"/>
      <c r="LZY99" s="403"/>
      <c r="LZZ99" s="403"/>
      <c r="MAA99" s="403"/>
      <c r="MAB99" s="403"/>
      <c r="MAC99" s="403"/>
      <c r="MAD99" s="403"/>
      <c r="MAE99" s="403"/>
      <c r="MAF99" s="403"/>
      <c r="MAG99" s="403"/>
      <c r="MAH99" s="403"/>
      <c r="MAI99" s="403"/>
      <c r="MAJ99" s="403"/>
      <c r="MAK99" s="403"/>
      <c r="MAL99" s="403"/>
      <c r="MAM99" s="403"/>
      <c r="MAN99" s="403"/>
      <c r="MAO99" s="403"/>
      <c r="MAP99" s="403"/>
      <c r="MAQ99" s="403"/>
      <c r="MAR99" s="403"/>
      <c r="MAS99" s="403"/>
      <c r="MAT99" s="403"/>
      <c r="MAU99" s="403"/>
      <c r="MAV99" s="403"/>
      <c r="MAW99" s="403"/>
      <c r="MAX99" s="403"/>
      <c r="MAY99" s="403"/>
      <c r="MAZ99" s="403"/>
      <c r="MBA99" s="403"/>
      <c r="MBB99" s="403"/>
      <c r="MBC99" s="403"/>
      <c r="MBD99" s="403"/>
      <c r="MBE99" s="403"/>
      <c r="MBF99" s="403"/>
      <c r="MBG99" s="403"/>
      <c r="MBH99" s="403"/>
      <c r="MBI99" s="403"/>
      <c r="MBJ99" s="403"/>
      <c r="MBK99" s="403"/>
      <c r="MBL99" s="403"/>
      <c r="MBM99" s="403"/>
      <c r="MBN99" s="403"/>
      <c r="MBO99" s="403"/>
      <c r="MBP99" s="403"/>
      <c r="MBQ99" s="403"/>
      <c r="MBR99" s="403"/>
      <c r="MBS99" s="403"/>
      <c r="MBT99" s="403"/>
      <c r="MBU99" s="403"/>
      <c r="MBV99" s="403"/>
      <c r="MBW99" s="403"/>
      <c r="MBX99" s="403"/>
      <c r="MBY99" s="403"/>
      <c r="MBZ99" s="403"/>
      <c r="MCA99" s="403"/>
      <c r="MCB99" s="403"/>
      <c r="MCC99" s="403"/>
      <c r="MCD99" s="403"/>
      <c r="MCE99" s="403"/>
      <c r="MCF99" s="403"/>
      <c r="MCG99" s="403"/>
      <c r="MCH99" s="403"/>
      <c r="MCI99" s="403"/>
      <c r="MCJ99" s="403"/>
      <c r="MCK99" s="403"/>
      <c r="MCL99" s="403"/>
      <c r="MCM99" s="403"/>
      <c r="MCN99" s="403"/>
      <c r="MCO99" s="403"/>
      <c r="MCP99" s="403"/>
      <c r="MCQ99" s="403"/>
      <c r="MCR99" s="403"/>
      <c r="MCS99" s="403"/>
      <c r="MCT99" s="403"/>
      <c r="MCU99" s="403"/>
      <c r="MCV99" s="403"/>
      <c r="MCW99" s="403"/>
      <c r="MCX99" s="403"/>
      <c r="MCY99" s="403"/>
      <c r="MCZ99" s="403"/>
      <c r="MDA99" s="403"/>
      <c r="MDB99" s="403"/>
      <c r="MDC99" s="403"/>
      <c r="MDD99" s="403"/>
      <c r="MDE99" s="403"/>
      <c r="MDF99" s="403"/>
      <c r="MDG99" s="403"/>
      <c r="MDH99" s="403"/>
      <c r="MDI99" s="403"/>
      <c r="MDJ99" s="403"/>
      <c r="MDK99" s="403"/>
      <c r="MDL99" s="403"/>
      <c r="MDM99" s="403"/>
      <c r="MDN99" s="403"/>
      <c r="MDO99" s="403"/>
      <c r="MDP99" s="403"/>
      <c r="MDQ99" s="403"/>
      <c r="MDR99" s="403"/>
      <c r="MDS99" s="403"/>
      <c r="MDT99" s="403"/>
      <c r="MDU99" s="403"/>
      <c r="MDV99" s="403"/>
      <c r="MDW99" s="403"/>
      <c r="MDX99" s="403"/>
      <c r="MDY99" s="403"/>
      <c r="MDZ99" s="403"/>
      <c r="MEA99" s="403"/>
      <c r="MEB99" s="403"/>
      <c r="MEC99" s="403"/>
      <c r="MED99" s="403"/>
      <c r="MEE99" s="403"/>
      <c r="MEF99" s="403"/>
      <c r="MEG99" s="403"/>
      <c r="MEH99" s="403"/>
      <c r="MEI99" s="403"/>
      <c r="MEJ99" s="403"/>
      <c r="MEK99" s="403"/>
      <c r="MEL99" s="403"/>
      <c r="MEM99" s="403"/>
      <c r="MEN99" s="403"/>
      <c r="MEO99" s="403"/>
      <c r="MEP99" s="403"/>
      <c r="MEQ99" s="403"/>
      <c r="MER99" s="403"/>
      <c r="MES99" s="403"/>
      <c r="MET99" s="403"/>
      <c r="MEU99" s="403"/>
      <c r="MEV99" s="403"/>
      <c r="MEW99" s="403"/>
      <c r="MEX99" s="403"/>
      <c r="MEY99" s="403"/>
      <c r="MEZ99" s="403"/>
      <c r="MFA99" s="403"/>
      <c r="MFB99" s="403"/>
      <c r="MFC99" s="403"/>
      <c r="MFD99" s="403"/>
      <c r="MFE99" s="403"/>
      <c r="MFF99" s="403"/>
      <c r="MFG99" s="403"/>
      <c r="MFH99" s="403"/>
      <c r="MFI99" s="403"/>
      <c r="MFJ99" s="403"/>
      <c r="MFK99" s="403"/>
      <c r="MFL99" s="403"/>
      <c r="MFM99" s="403"/>
      <c r="MFN99" s="403"/>
      <c r="MFO99" s="403"/>
      <c r="MFP99" s="403"/>
      <c r="MFQ99" s="403"/>
      <c r="MFR99" s="403"/>
      <c r="MFS99" s="403"/>
      <c r="MFT99" s="403"/>
      <c r="MFU99" s="403"/>
      <c r="MFV99" s="403"/>
      <c r="MFW99" s="403"/>
      <c r="MFX99" s="403"/>
      <c r="MFY99" s="403"/>
      <c r="MFZ99" s="403"/>
      <c r="MGA99" s="403"/>
      <c r="MGB99" s="403"/>
      <c r="MGC99" s="403"/>
      <c r="MGD99" s="403"/>
      <c r="MGE99" s="403"/>
      <c r="MGF99" s="403"/>
      <c r="MGG99" s="403"/>
      <c r="MGH99" s="403"/>
      <c r="MGI99" s="403"/>
      <c r="MGJ99" s="403"/>
      <c r="MGK99" s="403"/>
      <c r="MGL99" s="403"/>
      <c r="MGM99" s="403"/>
      <c r="MGN99" s="403"/>
      <c r="MGO99" s="403"/>
      <c r="MGP99" s="403"/>
      <c r="MGQ99" s="403"/>
      <c r="MGR99" s="403"/>
      <c r="MGS99" s="403"/>
      <c r="MGT99" s="403"/>
      <c r="MGU99" s="403"/>
      <c r="MGV99" s="403"/>
      <c r="MGW99" s="403"/>
      <c r="MGX99" s="403"/>
      <c r="MGY99" s="403"/>
      <c r="MGZ99" s="403"/>
      <c r="MHA99" s="403"/>
      <c r="MHB99" s="403"/>
      <c r="MHC99" s="403"/>
      <c r="MHD99" s="403"/>
      <c r="MHE99" s="403"/>
      <c r="MHF99" s="403"/>
      <c r="MHG99" s="403"/>
      <c r="MHH99" s="403"/>
      <c r="MHI99" s="403"/>
      <c r="MHJ99" s="403"/>
      <c r="MHK99" s="403"/>
      <c r="MHL99" s="403"/>
      <c r="MHM99" s="403"/>
      <c r="MHN99" s="403"/>
      <c r="MHO99" s="403"/>
      <c r="MHP99" s="403"/>
      <c r="MHQ99" s="403"/>
      <c r="MHR99" s="403"/>
      <c r="MHS99" s="403"/>
      <c r="MHT99" s="403"/>
      <c r="MHU99" s="403"/>
      <c r="MHV99" s="403"/>
      <c r="MHW99" s="403"/>
      <c r="MHX99" s="403"/>
      <c r="MHY99" s="403"/>
      <c r="MHZ99" s="403"/>
      <c r="MIA99" s="403"/>
      <c r="MIB99" s="403"/>
      <c r="MIC99" s="403"/>
      <c r="MID99" s="403"/>
      <c r="MIE99" s="403"/>
      <c r="MIF99" s="403"/>
      <c r="MIG99" s="403"/>
      <c r="MIH99" s="403"/>
      <c r="MII99" s="403"/>
      <c r="MIJ99" s="403"/>
      <c r="MIK99" s="403"/>
      <c r="MIL99" s="403"/>
      <c r="MIM99" s="403"/>
      <c r="MIN99" s="403"/>
      <c r="MIO99" s="403"/>
      <c r="MIP99" s="403"/>
      <c r="MIQ99" s="403"/>
      <c r="MIR99" s="403"/>
      <c r="MIS99" s="403"/>
      <c r="MIT99" s="403"/>
      <c r="MIU99" s="403"/>
      <c r="MIV99" s="403"/>
      <c r="MIW99" s="403"/>
      <c r="MIX99" s="403"/>
      <c r="MIY99" s="403"/>
      <c r="MIZ99" s="403"/>
      <c r="MJA99" s="403"/>
      <c r="MJB99" s="403"/>
      <c r="MJC99" s="403"/>
      <c r="MJD99" s="403"/>
      <c r="MJE99" s="403"/>
      <c r="MJF99" s="403"/>
      <c r="MJG99" s="403"/>
      <c r="MJH99" s="403"/>
      <c r="MJI99" s="403"/>
      <c r="MJJ99" s="403"/>
      <c r="MJK99" s="403"/>
      <c r="MJL99" s="403"/>
      <c r="MJM99" s="403"/>
      <c r="MJN99" s="403"/>
      <c r="MJO99" s="403"/>
      <c r="MJP99" s="403"/>
      <c r="MJQ99" s="403"/>
      <c r="MJR99" s="403"/>
      <c r="MJS99" s="403"/>
      <c r="MJT99" s="403"/>
      <c r="MJU99" s="403"/>
      <c r="MJV99" s="403"/>
      <c r="MJW99" s="403"/>
      <c r="MJX99" s="403"/>
      <c r="MJY99" s="403"/>
      <c r="MJZ99" s="403"/>
      <c r="MKA99" s="403"/>
      <c r="MKB99" s="403"/>
      <c r="MKC99" s="403"/>
      <c r="MKD99" s="403"/>
      <c r="MKE99" s="403"/>
      <c r="MKF99" s="403"/>
      <c r="MKG99" s="403"/>
      <c r="MKH99" s="403"/>
      <c r="MKI99" s="403"/>
      <c r="MKJ99" s="403"/>
      <c r="MKK99" s="403"/>
      <c r="MKL99" s="403"/>
      <c r="MKM99" s="403"/>
      <c r="MKN99" s="403"/>
      <c r="MKO99" s="403"/>
      <c r="MKP99" s="403"/>
      <c r="MKQ99" s="403"/>
      <c r="MKR99" s="403"/>
      <c r="MKS99" s="403"/>
      <c r="MKT99" s="403"/>
      <c r="MKU99" s="403"/>
      <c r="MKV99" s="403"/>
      <c r="MKW99" s="403"/>
      <c r="MKX99" s="403"/>
      <c r="MKY99" s="403"/>
      <c r="MKZ99" s="403"/>
      <c r="MLA99" s="403"/>
      <c r="MLB99" s="403"/>
      <c r="MLC99" s="403"/>
      <c r="MLD99" s="403"/>
      <c r="MLE99" s="403"/>
      <c r="MLF99" s="403"/>
      <c r="MLG99" s="403"/>
      <c r="MLH99" s="403"/>
      <c r="MLI99" s="403"/>
      <c r="MLJ99" s="403"/>
      <c r="MLK99" s="403"/>
      <c r="MLL99" s="403"/>
      <c r="MLM99" s="403"/>
      <c r="MLN99" s="403"/>
      <c r="MLO99" s="403"/>
      <c r="MLP99" s="403"/>
      <c r="MLQ99" s="403"/>
      <c r="MLR99" s="403"/>
      <c r="MLS99" s="403"/>
      <c r="MLT99" s="403"/>
      <c r="MLU99" s="403"/>
      <c r="MLV99" s="403"/>
      <c r="MLW99" s="403"/>
      <c r="MLX99" s="403"/>
      <c r="MLY99" s="403"/>
      <c r="MLZ99" s="403"/>
      <c r="MMA99" s="403"/>
      <c r="MMB99" s="403"/>
      <c r="MMC99" s="403"/>
      <c r="MMD99" s="403"/>
      <c r="MME99" s="403"/>
      <c r="MMF99" s="403"/>
      <c r="MMG99" s="403"/>
      <c r="MMH99" s="403"/>
      <c r="MMI99" s="403"/>
      <c r="MMJ99" s="403"/>
      <c r="MMK99" s="403"/>
      <c r="MML99" s="403"/>
      <c r="MMM99" s="403"/>
      <c r="MMN99" s="403"/>
      <c r="MMO99" s="403"/>
      <c r="MMP99" s="403"/>
      <c r="MMQ99" s="403"/>
      <c r="MMR99" s="403"/>
      <c r="MMS99" s="403"/>
      <c r="MMT99" s="403"/>
      <c r="MMU99" s="403"/>
      <c r="MMV99" s="403"/>
      <c r="MMW99" s="403"/>
      <c r="MMX99" s="403"/>
      <c r="MMY99" s="403"/>
      <c r="MMZ99" s="403"/>
      <c r="MNA99" s="403"/>
      <c r="MNB99" s="403"/>
      <c r="MNC99" s="403"/>
      <c r="MND99" s="403"/>
      <c r="MNE99" s="403"/>
      <c r="MNF99" s="403"/>
      <c r="MNG99" s="403"/>
      <c r="MNH99" s="403"/>
      <c r="MNI99" s="403"/>
      <c r="MNJ99" s="403"/>
      <c r="MNK99" s="403"/>
      <c r="MNL99" s="403"/>
      <c r="MNM99" s="403"/>
      <c r="MNN99" s="403"/>
      <c r="MNO99" s="403"/>
      <c r="MNP99" s="403"/>
      <c r="MNQ99" s="403"/>
      <c r="MNR99" s="403"/>
      <c r="MNS99" s="403"/>
      <c r="MNT99" s="403"/>
      <c r="MNU99" s="403"/>
      <c r="MNV99" s="403"/>
      <c r="MNW99" s="403"/>
      <c r="MNX99" s="403"/>
      <c r="MNY99" s="403"/>
      <c r="MNZ99" s="403"/>
      <c r="MOA99" s="403"/>
      <c r="MOB99" s="403"/>
      <c r="MOC99" s="403"/>
      <c r="MOD99" s="403"/>
      <c r="MOE99" s="403"/>
      <c r="MOF99" s="403"/>
      <c r="MOG99" s="403"/>
      <c r="MOH99" s="403"/>
      <c r="MOI99" s="403"/>
      <c r="MOJ99" s="403"/>
      <c r="MOK99" s="403"/>
      <c r="MOL99" s="403"/>
      <c r="MOM99" s="403"/>
      <c r="MON99" s="403"/>
      <c r="MOO99" s="403"/>
      <c r="MOP99" s="403"/>
      <c r="MOQ99" s="403"/>
      <c r="MOR99" s="403"/>
      <c r="MOS99" s="403"/>
      <c r="MOT99" s="403"/>
      <c r="MOU99" s="403"/>
      <c r="MOV99" s="403"/>
      <c r="MOW99" s="403"/>
      <c r="MOX99" s="403"/>
      <c r="MOY99" s="403"/>
      <c r="MOZ99" s="403"/>
      <c r="MPA99" s="403"/>
      <c r="MPB99" s="403"/>
      <c r="MPC99" s="403"/>
      <c r="MPD99" s="403"/>
      <c r="MPE99" s="403"/>
      <c r="MPF99" s="403"/>
      <c r="MPG99" s="403"/>
      <c r="MPH99" s="403"/>
      <c r="MPI99" s="403"/>
      <c r="MPJ99" s="403"/>
      <c r="MPK99" s="403"/>
      <c r="MPL99" s="403"/>
      <c r="MPM99" s="403"/>
      <c r="MPN99" s="403"/>
      <c r="MPO99" s="403"/>
      <c r="MPP99" s="403"/>
      <c r="MPQ99" s="403"/>
      <c r="MPR99" s="403"/>
      <c r="MPS99" s="403"/>
      <c r="MPT99" s="403"/>
      <c r="MPU99" s="403"/>
      <c r="MPV99" s="403"/>
      <c r="MPW99" s="403"/>
      <c r="MPX99" s="403"/>
      <c r="MPY99" s="403"/>
      <c r="MPZ99" s="403"/>
      <c r="MQA99" s="403"/>
      <c r="MQB99" s="403"/>
      <c r="MQC99" s="403"/>
      <c r="MQD99" s="403"/>
      <c r="MQE99" s="403"/>
      <c r="MQF99" s="403"/>
      <c r="MQG99" s="403"/>
      <c r="MQH99" s="403"/>
      <c r="MQI99" s="403"/>
      <c r="MQJ99" s="403"/>
      <c r="MQK99" s="403"/>
      <c r="MQL99" s="403"/>
      <c r="MQM99" s="403"/>
      <c r="MQN99" s="403"/>
      <c r="MQO99" s="403"/>
      <c r="MQP99" s="403"/>
      <c r="MQQ99" s="403"/>
      <c r="MQR99" s="403"/>
      <c r="MQS99" s="403"/>
      <c r="MQT99" s="403"/>
      <c r="MQU99" s="403"/>
      <c r="MQV99" s="403"/>
      <c r="MQW99" s="403"/>
      <c r="MQX99" s="403"/>
      <c r="MQY99" s="403"/>
      <c r="MQZ99" s="403"/>
      <c r="MRA99" s="403"/>
      <c r="MRB99" s="403"/>
      <c r="MRC99" s="403"/>
      <c r="MRD99" s="403"/>
      <c r="MRE99" s="403"/>
      <c r="MRF99" s="403"/>
      <c r="MRG99" s="403"/>
      <c r="MRH99" s="403"/>
      <c r="MRI99" s="403"/>
      <c r="MRJ99" s="403"/>
      <c r="MRK99" s="403"/>
      <c r="MRL99" s="403"/>
      <c r="MRM99" s="403"/>
      <c r="MRN99" s="403"/>
      <c r="MRO99" s="403"/>
      <c r="MRP99" s="403"/>
      <c r="MRQ99" s="403"/>
      <c r="MRR99" s="403"/>
      <c r="MRS99" s="403"/>
      <c r="MRT99" s="403"/>
      <c r="MRU99" s="403"/>
      <c r="MRV99" s="403"/>
      <c r="MRW99" s="403"/>
      <c r="MRX99" s="403"/>
      <c r="MRY99" s="403"/>
      <c r="MRZ99" s="403"/>
      <c r="MSA99" s="403"/>
      <c r="MSB99" s="403"/>
      <c r="MSC99" s="403"/>
      <c r="MSD99" s="403"/>
      <c r="MSE99" s="403"/>
      <c r="MSF99" s="403"/>
      <c r="MSG99" s="403"/>
      <c r="MSH99" s="403"/>
      <c r="MSI99" s="403"/>
      <c r="MSJ99" s="403"/>
      <c r="MSK99" s="403"/>
      <c r="MSL99" s="403"/>
      <c r="MSM99" s="403"/>
      <c r="MSN99" s="403"/>
      <c r="MSO99" s="403"/>
      <c r="MSP99" s="403"/>
      <c r="MSQ99" s="403"/>
      <c r="MSR99" s="403"/>
      <c r="MSS99" s="403"/>
      <c r="MST99" s="403"/>
      <c r="MSU99" s="403"/>
      <c r="MSV99" s="403"/>
      <c r="MSW99" s="403"/>
      <c r="MSX99" s="403"/>
      <c r="MSY99" s="403"/>
      <c r="MSZ99" s="403"/>
      <c r="MTA99" s="403"/>
      <c r="MTB99" s="403"/>
      <c r="MTC99" s="403"/>
      <c r="MTD99" s="403"/>
      <c r="MTE99" s="403"/>
      <c r="MTF99" s="403"/>
      <c r="MTG99" s="403"/>
      <c r="MTH99" s="403"/>
      <c r="MTI99" s="403"/>
      <c r="MTJ99" s="403"/>
      <c r="MTK99" s="403"/>
      <c r="MTL99" s="403"/>
      <c r="MTM99" s="403"/>
      <c r="MTN99" s="403"/>
      <c r="MTO99" s="403"/>
      <c r="MTP99" s="403"/>
      <c r="MTQ99" s="403"/>
      <c r="MTR99" s="403"/>
      <c r="MTS99" s="403"/>
      <c r="MTT99" s="403"/>
      <c r="MTU99" s="403"/>
      <c r="MTV99" s="403"/>
      <c r="MTW99" s="403"/>
      <c r="MTX99" s="403"/>
      <c r="MTY99" s="403"/>
      <c r="MTZ99" s="403"/>
      <c r="MUA99" s="403"/>
      <c r="MUB99" s="403"/>
      <c r="MUC99" s="403"/>
      <c r="MUD99" s="403"/>
      <c r="MUE99" s="403"/>
      <c r="MUF99" s="403"/>
      <c r="MUG99" s="403"/>
      <c r="MUH99" s="403"/>
      <c r="MUI99" s="403"/>
      <c r="MUJ99" s="403"/>
      <c r="MUK99" s="403"/>
      <c r="MUL99" s="403"/>
      <c r="MUM99" s="403"/>
      <c r="MUN99" s="403"/>
      <c r="MUO99" s="403"/>
      <c r="MUP99" s="403"/>
      <c r="MUQ99" s="403"/>
      <c r="MUR99" s="403"/>
      <c r="MUS99" s="403"/>
      <c r="MUT99" s="403"/>
      <c r="MUU99" s="403"/>
      <c r="MUV99" s="403"/>
      <c r="MUW99" s="403"/>
      <c r="MUX99" s="403"/>
      <c r="MUY99" s="403"/>
      <c r="MUZ99" s="403"/>
      <c r="MVA99" s="403"/>
      <c r="MVB99" s="403"/>
      <c r="MVC99" s="403"/>
      <c r="MVD99" s="403"/>
      <c r="MVE99" s="403"/>
      <c r="MVF99" s="403"/>
      <c r="MVG99" s="403"/>
      <c r="MVH99" s="403"/>
      <c r="MVI99" s="403"/>
      <c r="MVJ99" s="403"/>
      <c r="MVK99" s="403"/>
      <c r="MVL99" s="403"/>
      <c r="MVM99" s="403"/>
      <c r="MVN99" s="403"/>
      <c r="MVO99" s="403"/>
      <c r="MVP99" s="403"/>
      <c r="MVQ99" s="403"/>
      <c r="MVR99" s="403"/>
      <c r="MVS99" s="403"/>
      <c r="MVT99" s="403"/>
      <c r="MVU99" s="403"/>
      <c r="MVV99" s="403"/>
      <c r="MVW99" s="403"/>
      <c r="MVX99" s="403"/>
      <c r="MVY99" s="403"/>
      <c r="MVZ99" s="403"/>
      <c r="MWA99" s="403"/>
      <c r="MWB99" s="403"/>
      <c r="MWC99" s="403"/>
      <c r="MWD99" s="403"/>
      <c r="MWE99" s="403"/>
      <c r="MWF99" s="403"/>
      <c r="MWG99" s="403"/>
      <c r="MWH99" s="403"/>
      <c r="MWI99" s="403"/>
      <c r="MWJ99" s="403"/>
      <c r="MWK99" s="403"/>
      <c r="MWL99" s="403"/>
      <c r="MWM99" s="403"/>
      <c r="MWN99" s="403"/>
      <c r="MWO99" s="403"/>
      <c r="MWP99" s="403"/>
      <c r="MWQ99" s="403"/>
      <c r="MWR99" s="403"/>
      <c r="MWS99" s="403"/>
      <c r="MWT99" s="403"/>
      <c r="MWU99" s="403"/>
      <c r="MWV99" s="403"/>
      <c r="MWW99" s="403"/>
      <c r="MWX99" s="403"/>
      <c r="MWY99" s="403"/>
      <c r="MWZ99" s="403"/>
      <c r="MXA99" s="403"/>
      <c r="MXB99" s="403"/>
      <c r="MXC99" s="403"/>
      <c r="MXD99" s="403"/>
      <c r="MXE99" s="403"/>
      <c r="MXF99" s="403"/>
      <c r="MXG99" s="403"/>
      <c r="MXH99" s="403"/>
      <c r="MXI99" s="403"/>
      <c r="MXJ99" s="403"/>
      <c r="MXK99" s="403"/>
      <c r="MXL99" s="403"/>
      <c r="MXM99" s="403"/>
      <c r="MXN99" s="403"/>
      <c r="MXO99" s="403"/>
      <c r="MXP99" s="403"/>
      <c r="MXQ99" s="403"/>
      <c r="MXR99" s="403"/>
      <c r="MXS99" s="403"/>
      <c r="MXT99" s="403"/>
      <c r="MXU99" s="403"/>
      <c r="MXV99" s="403"/>
      <c r="MXW99" s="403"/>
      <c r="MXX99" s="403"/>
      <c r="MXY99" s="403"/>
      <c r="MXZ99" s="403"/>
      <c r="MYA99" s="403"/>
      <c r="MYB99" s="403"/>
      <c r="MYC99" s="403"/>
      <c r="MYD99" s="403"/>
      <c r="MYE99" s="403"/>
      <c r="MYF99" s="403"/>
      <c r="MYG99" s="403"/>
      <c r="MYH99" s="403"/>
      <c r="MYI99" s="403"/>
      <c r="MYJ99" s="403"/>
      <c r="MYK99" s="403"/>
      <c r="MYL99" s="403"/>
      <c r="MYM99" s="403"/>
      <c r="MYN99" s="403"/>
      <c r="MYO99" s="403"/>
      <c r="MYP99" s="403"/>
      <c r="MYQ99" s="403"/>
      <c r="MYR99" s="403"/>
      <c r="MYS99" s="403"/>
      <c r="MYT99" s="403"/>
      <c r="MYU99" s="403"/>
      <c r="MYV99" s="403"/>
      <c r="MYW99" s="403"/>
      <c r="MYX99" s="403"/>
      <c r="MYY99" s="403"/>
      <c r="MYZ99" s="403"/>
      <c r="MZA99" s="403"/>
      <c r="MZB99" s="403"/>
      <c r="MZC99" s="403"/>
      <c r="MZD99" s="403"/>
      <c r="MZE99" s="403"/>
      <c r="MZF99" s="403"/>
      <c r="MZG99" s="403"/>
      <c r="MZH99" s="403"/>
      <c r="MZI99" s="403"/>
      <c r="MZJ99" s="403"/>
      <c r="MZK99" s="403"/>
      <c r="MZL99" s="403"/>
      <c r="MZM99" s="403"/>
      <c r="MZN99" s="403"/>
      <c r="MZO99" s="403"/>
      <c r="MZP99" s="403"/>
      <c r="MZQ99" s="403"/>
      <c r="MZR99" s="403"/>
      <c r="MZS99" s="403"/>
      <c r="MZT99" s="403"/>
      <c r="MZU99" s="403"/>
      <c r="MZV99" s="403"/>
      <c r="MZW99" s="403"/>
      <c r="MZX99" s="403"/>
      <c r="MZY99" s="403"/>
      <c r="MZZ99" s="403"/>
      <c r="NAA99" s="403"/>
      <c r="NAB99" s="403"/>
      <c r="NAC99" s="403"/>
      <c r="NAD99" s="403"/>
      <c r="NAE99" s="403"/>
      <c r="NAF99" s="403"/>
      <c r="NAG99" s="403"/>
      <c r="NAH99" s="403"/>
      <c r="NAI99" s="403"/>
      <c r="NAJ99" s="403"/>
      <c r="NAK99" s="403"/>
      <c r="NAL99" s="403"/>
      <c r="NAM99" s="403"/>
      <c r="NAN99" s="403"/>
      <c r="NAO99" s="403"/>
      <c r="NAP99" s="403"/>
      <c r="NAQ99" s="403"/>
      <c r="NAR99" s="403"/>
      <c r="NAS99" s="403"/>
      <c r="NAT99" s="403"/>
      <c r="NAU99" s="403"/>
      <c r="NAV99" s="403"/>
      <c r="NAW99" s="403"/>
      <c r="NAX99" s="403"/>
      <c r="NAY99" s="403"/>
      <c r="NAZ99" s="403"/>
      <c r="NBA99" s="403"/>
      <c r="NBB99" s="403"/>
      <c r="NBC99" s="403"/>
      <c r="NBD99" s="403"/>
      <c r="NBE99" s="403"/>
      <c r="NBF99" s="403"/>
      <c r="NBG99" s="403"/>
      <c r="NBH99" s="403"/>
      <c r="NBI99" s="403"/>
      <c r="NBJ99" s="403"/>
      <c r="NBK99" s="403"/>
      <c r="NBL99" s="403"/>
      <c r="NBM99" s="403"/>
      <c r="NBN99" s="403"/>
      <c r="NBO99" s="403"/>
      <c r="NBP99" s="403"/>
      <c r="NBQ99" s="403"/>
      <c r="NBR99" s="403"/>
      <c r="NBS99" s="403"/>
      <c r="NBT99" s="403"/>
      <c r="NBU99" s="403"/>
      <c r="NBV99" s="403"/>
      <c r="NBW99" s="403"/>
      <c r="NBX99" s="403"/>
      <c r="NBY99" s="403"/>
      <c r="NBZ99" s="403"/>
      <c r="NCA99" s="403"/>
      <c r="NCB99" s="403"/>
      <c r="NCC99" s="403"/>
      <c r="NCD99" s="403"/>
      <c r="NCE99" s="403"/>
      <c r="NCF99" s="403"/>
      <c r="NCG99" s="403"/>
      <c r="NCH99" s="403"/>
      <c r="NCI99" s="403"/>
      <c r="NCJ99" s="403"/>
      <c r="NCK99" s="403"/>
      <c r="NCL99" s="403"/>
      <c r="NCM99" s="403"/>
      <c r="NCN99" s="403"/>
      <c r="NCO99" s="403"/>
      <c r="NCP99" s="403"/>
      <c r="NCQ99" s="403"/>
      <c r="NCR99" s="403"/>
      <c r="NCS99" s="403"/>
      <c r="NCT99" s="403"/>
      <c r="NCU99" s="403"/>
      <c r="NCV99" s="403"/>
      <c r="NCW99" s="403"/>
      <c r="NCX99" s="403"/>
      <c r="NCY99" s="403"/>
      <c r="NCZ99" s="403"/>
      <c r="NDA99" s="403"/>
      <c r="NDB99" s="403"/>
      <c r="NDC99" s="403"/>
      <c r="NDD99" s="403"/>
      <c r="NDE99" s="403"/>
      <c r="NDF99" s="403"/>
      <c r="NDG99" s="403"/>
      <c r="NDH99" s="403"/>
      <c r="NDI99" s="403"/>
      <c r="NDJ99" s="403"/>
      <c r="NDK99" s="403"/>
      <c r="NDL99" s="403"/>
      <c r="NDM99" s="403"/>
      <c r="NDN99" s="403"/>
      <c r="NDO99" s="403"/>
      <c r="NDP99" s="403"/>
      <c r="NDQ99" s="403"/>
      <c r="NDR99" s="403"/>
      <c r="NDS99" s="403"/>
      <c r="NDT99" s="403"/>
      <c r="NDU99" s="403"/>
      <c r="NDV99" s="403"/>
      <c r="NDW99" s="403"/>
      <c r="NDX99" s="403"/>
      <c r="NDY99" s="403"/>
      <c r="NDZ99" s="403"/>
      <c r="NEA99" s="403"/>
      <c r="NEB99" s="403"/>
      <c r="NEC99" s="403"/>
      <c r="NED99" s="403"/>
      <c r="NEE99" s="403"/>
      <c r="NEF99" s="403"/>
      <c r="NEG99" s="403"/>
      <c r="NEH99" s="403"/>
      <c r="NEI99" s="403"/>
      <c r="NEJ99" s="403"/>
      <c r="NEK99" s="403"/>
      <c r="NEL99" s="403"/>
      <c r="NEM99" s="403"/>
      <c r="NEN99" s="403"/>
      <c r="NEO99" s="403"/>
      <c r="NEP99" s="403"/>
      <c r="NEQ99" s="403"/>
      <c r="NER99" s="403"/>
      <c r="NES99" s="403"/>
      <c r="NET99" s="403"/>
      <c r="NEU99" s="403"/>
      <c r="NEV99" s="403"/>
      <c r="NEW99" s="403"/>
      <c r="NEX99" s="403"/>
      <c r="NEY99" s="403"/>
      <c r="NEZ99" s="403"/>
      <c r="NFA99" s="403"/>
      <c r="NFB99" s="403"/>
      <c r="NFC99" s="403"/>
      <c r="NFD99" s="403"/>
      <c r="NFE99" s="403"/>
      <c r="NFF99" s="403"/>
      <c r="NFG99" s="403"/>
      <c r="NFH99" s="403"/>
      <c r="NFI99" s="403"/>
      <c r="NFJ99" s="403"/>
      <c r="NFK99" s="403"/>
      <c r="NFL99" s="403"/>
      <c r="NFM99" s="403"/>
      <c r="NFN99" s="403"/>
      <c r="NFO99" s="403"/>
      <c r="NFP99" s="403"/>
      <c r="NFQ99" s="403"/>
      <c r="NFR99" s="403"/>
      <c r="NFS99" s="403"/>
      <c r="NFT99" s="403"/>
      <c r="NFU99" s="403"/>
      <c r="NFV99" s="403"/>
      <c r="NFW99" s="403"/>
      <c r="NFX99" s="403"/>
      <c r="NFY99" s="403"/>
      <c r="NFZ99" s="403"/>
      <c r="NGA99" s="403"/>
      <c r="NGB99" s="403"/>
      <c r="NGC99" s="403"/>
      <c r="NGD99" s="403"/>
      <c r="NGE99" s="403"/>
      <c r="NGF99" s="403"/>
      <c r="NGG99" s="403"/>
      <c r="NGH99" s="403"/>
      <c r="NGI99" s="403"/>
      <c r="NGJ99" s="403"/>
      <c r="NGK99" s="403"/>
      <c r="NGL99" s="403"/>
      <c r="NGM99" s="403"/>
      <c r="NGN99" s="403"/>
      <c r="NGO99" s="403"/>
      <c r="NGP99" s="403"/>
      <c r="NGQ99" s="403"/>
      <c r="NGR99" s="403"/>
      <c r="NGS99" s="403"/>
      <c r="NGT99" s="403"/>
      <c r="NGU99" s="403"/>
      <c r="NGV99" s="403"/>
      <c r="NGW99" s="403"/>
      <c r="NGX99" s="403"/>
      <c r="NGY99" s="403"/>
      <c r="NGZ99" s="403"/>
      <c r="NHA99" s="403"/>
      <c r="NHB99" s="403"/>
      <c r="NHC99" s="403"/>
      <c r="NHD99" s="403"/>
      <c r="NHE99" s="403"/>
      <c r="NHF99" s="403"/>
      <c r="NHG99" s="403"/>
      <c r="NHH99" s="403"/>
      <c r="NHI99" s="403"/>
      <c r="NHJ99" s="403"/>
      <c r="NHK99" s="403"/>
      <c r="NHL99" s="403"/>
      <c r="NHM99" s="403"/>
      <c r="NHN99" s="403"/>
      <c r="NHO99" s="403"/>
      <c r="NHP99" s="403"/>
      <c r="NHQ99" s="403"/>
      <c r="NHR99" s="403"/>
      <c r="NHS99" s="403"/>
      <c r="NHT99" s="403"/>
      <c r="NHU99" s="403"/>
      <c r="NHV99" s="403"/>
      <c r="NHW99" s="403"/>
      <c r="NHX99" s="403"/>
      <c r="NHY99" s="403"/>
      <c r="NHZ99" s="403"/>
      <c r="NIA99" s="403"/>
      <c r="NIB99" s="403"/>
      <c r="NIC99" s="403"/>
      <c r="NID99" s="403"/>
      <c r="NIE99" s="403"/>
      <c r="NIF99" s="403"/>
      <c r="NIG99" s="403"/>
      <c r="NIH99" s="403"/>
      <c r="NII99" s="403"/>
      <c r="NIJ99" s="403"/>
      <c r="NIK99" s="403"/>
      <c r="NIL99" s="403"/>
      <c r="NIM99" s="403"/>
      <c r="NIN99" s="403"/>
      <c r="NIO99" s="403"/>
      <c r="NIP99" s="403"/>
      <c r="NIQ99" s="403"/>
      <c r="NIR99" s="403"/>
      <c r="NIS99" s="403"/>
      <c r="NIT99" s="403"/>
      <c r="NIU99" s="403"/>
      <c r="NIV99" s="403"/>
      <c r="NIW99" s="403"/>
      <c r="NIX99" s="403"/>
      <c r="NIY99" s="403"/>
      <c r="NIZ99" s="403"/>
      <c r="NJA99" s="403"/>
      <c r="NJB99" s="403"/>
      <c r="NJC99" s="403"/>
      <c r="NJD99" s="403"/>
      <c r="NJE99" s="403"/>
      <c r="NJF99" s="403"/>
      <c r="NJG99" s="403"/>
      <c r="NJH99" s="403"/>
      <c r="NJI99" s="403"/>
      <c r="NJJ99" s="403"/>
      <c r="NJK99" s="403"/>
      <c r="NJL99" s="403"/>
      <c r="NJM99" s="403"/>
      <c r="NJN99" s="403"/>
      <c r="NJO99" s="403"/>
      <c r="NJP99" s="403"/>
      <c r="NJQ99" s="403"/>
      <c r="NJR99" s="403"/>
      <c r="NJS99" s="403"/>
      <c r="NJT99" s="403"/>
      <c r="NJU99" s="403"/>
      <c r="NJV99" s="403"/>
      <c r="NJW99" s="403"/>
      <c r="NJX99" s="403"/>
      <c r="NJY99" s="403"/>
      <c r="NJZ99" s="403"/>
      <c r="NKA99" s="403"/>
      <c r="NKB99" s="403"/>
      <c r="NKC99" s="403"/>
      <c r="NKD99" s="403"/>
      <c r="NKE99" s="403"/>
      <c r="NKF99" s="403"/>
      <c r="NKG99" s="403"/>
      <c r="NKH99" s="403"/>
      <c r="NKI99" s="403"/>
      <c r="NKJ99" s="403"/>
      <c r="NKK99" s="403"/>
      <c r="NKL99" s="403"/>
      <c r="NKM99" s="403"/>
      <c r="NKN99" s="403"/>
      <c r="NKO99" s="403"/>
      <c r="NKP99" s="403"/>
      <c r="NKQ99" s="403"/>
      <c r="NKR99" s="403"/>
      <c r="NKS99" s="403"/>
      <c r="NKT99" s="403"/>
      <c r="NKU99" s="403"/>
      <c r="NKV99" s="403"/>
      <c r="NKW99" s="403"/>
      <c r="NKX99" s="403"/>
      <c r="NKY99" s="403"/>
      <c r="NKZ99" s="403"/>
      <c r="NLA99" s="403"/>
      <c r="NLB99" s="403"/>
      <c r="NLC99" s="403"/>
      <c r="NLD99" s="403"/>
      <c r="NLE99" s="403"/>
      <c r="NLF99" s="403"/>
      <c r="NLG99" s="403"/>
      <c r="NLH99" s="403"/>
      <c r="NLI99" s="403"/>
      <c r="NLJ99" s="403"/>
      <c r="NLK99" s="403"/>
      <c r="NLL99" s="403"/>
      <c r="NLM99" s="403"/>
      <c r="NLN99" s="403"/>
      <c r="NLO99" s="403"/>
      <c r="NLP99" s="403"/>
      <c r="NLQ99" s="403"/>
      <c r="NLR99" s="403"/>
      <c r="NLS99" s="403"/>
      <c r="NLT99" s="403"/>
      <c r="NLU99" s="403"/>
      <c r="NLV99" s="403"/>
      <c r="NLW99" s="403"/>
      <c r="NLX99" s="403"/>
      <c r="NLY99" s="403"/>
      <c r="NLZ99" s="403"/>
      <c r="NMA99" s="403"/>
      <c r="NMB99" s="403"/>
      <c r="NMC99" s="403"/>
      <c r="NMD99" s="403"/>
      <c r="NME99" s="403"/>
      <c r="NMF99" s="403"/>
      <c r="NMG99" s="403"/>
      <c r="NMH99" s="403"/>
      <c r="NMI99" s="403"/>
      <c r="NMJ99" s="403"/>
      <c r="NMK99" s="403"/>
      <c r="NML99" s="403"/>
      <c r="NMM99" s="403"/>
      <c r="NMN99" s="403"/>
      <c r="NMO99" s="403"/>
      <c r="NMP99" s="403"/>
      <c r="NMQ99" s="403"/>
      <c r="NMR99" s="403"/>
      <c r="NMS99" s="403"/>
      <c r="NMT99" s="403"/>
      <c r="NMU99" s="403"/>
      <c r="NMV99" s="403"/>
      <c r="NMW99" s="403"/>
      <c r="NMX99" s="403"/>
      <c r="NMY99" s="403"/>
      <c r="NMZ99" s="403"/>
      <c r="NNA99" s="403"/>
      <c r="NNB99" s="403"/>
      <c r="NNC99" s="403"/>
      <c r="NND99" s="403"/>
      <c r="NNE99" s="403"/>
      <c r="NNF99" s="403"/>
      <c r="NNG99" s="403"/>
      <c r="NNH99" s="403"/>
      <c r="NNI99" s="403"/>
      <c r="NNJ99" s="403"/>
      <c r="NNK99" s="403"/>
      <c r="NNL99" s="403"/>
      <c r="NNM99" s="403"/>
      <c r="NNN99" s="403"/>
      <c r="NNO99" s="403"/>
      <c r="NNP99" s="403"/>
      <c r="NNQ99" s="403"/>
      <c r="NNR99" s="403"/>
      <c r="NNS99" s="403"/>
      <c r="NNT99" s="403"/>
      <c r="NNU99" s="403"/>
      <c r="NNV99" s="403"/>
      <c r="NNW99" s="403"/>
      <c r="NNX99" s="403"/>
      <c r="NNY99" s="403"/>
      <c r="NNZ99" s="403"/>
      <c r="NOA99" s="403"/>
      <c r="NOB99" s="403"/>
      <c r="NOC99" s="403"/>
      <c r="NOD99" s="403"/>
      <c r="NOE99" s="403"/>
      <c r="NOF99" s="403"/>
      <c r="NOG99" s="403"/>
      <c r="NOH99" s="403"/>
      <c r="NOI99" s="403"/>
      <c r="NOJ99" s="403"/>
      <c r="NOK99" s="403"/>
      <c r="NOL99" s="403"/>
      <c r="NOM99" s="403"/>
      <c r="NON99" s="403"/>
      <c r="NOO99" s="403"/>
      <c r="NOP99" s="403"/>
      <c r="NOQ99" s="403"/>
      <c r="NOR99" s="403"/>
      <c r="NOS99" s="403"/>
      <c r="NOT99" s="403"/>
      <c r="NOU99" s="403"/>
      <c r="NOV99" s="403"/>
      <c r="NOW99" s="403"/>
      <c r="NOX99" s="403"/>
      <c r="NOY99" s="403"/>
      <c r="NOZ99" s="403"/>
      <c r="NPA99" s="403"/>
      <c r="NPB99" s="403"/>
      <c r="NPC99" s="403"/>
      <c r="NPD99" s="403"/>
      <c r="NPE99" s="403"/>
      <c r="NPF99" s="403"/>
      <c r="NPG99" s="403"/>
      <c r="NPH99" s="403"/>
      <c r="NPI99" s="403"/>
      <c r="NPJ99" s="403"/>
      <c r="NPK99" s="403"/>
      <c r="NPL99" s="403"/>
      <c r="NPM99" s="403"/>
      <c r="NPN99" s="403"/>
      <c r="NPO99" s="403"/>
      <c r="NPP99" s="403"/>
      <c r="NPQ99" s="403"/>
      <c r="NPR99" s="403"/>
      <c r="NPS99" s="403"/>
      <c r="NPT99" s="403"/>
      <c r="NPU99" s="403"/>
      <c r="NPV99" s="403"/>
      <c r="NPW99" s="403"/>
      <c r="NPX99" s="403"/>
      <c r="NPY99" s="403"/>
      <c r="NPZ99" s="403"/>
      <c r="NQA99" s="403"/>
      <c r="NQB99" s="403"/>
      <c r="NQC99" s="403"/>
      <c r="NQD99" s="403"/>
      <c r="NQE99" s="403"/>
      <c r="NQF99" s="403"/>
      <c r="NQG99" s="403"/>
      <c r="NQH99" s="403"/>
      <c r="NQI99" s="403"/>
      <c r="NQJ99" s="403"/>
      <c r="NQK99" s="403"/>
      <c r="NQL99" s="403"/>
      <c r="NQM99" s="403"/>
      <c r="NQN99" s="403"/>
      <c r="NQO99" s="403"/>
      <c r="NQP99" s="403"/>
      <c r="NQQ99" s="403"/>
      <c r="NQR99" s="403"/>
      <c r="NQS99" s="403"/>
      <c r="NQT99" s="403"/>
      <c r="NQU99" s="403"/>
      <c r="NQV99" s="403"/>
      <c r="NQW99" s="403"/>
      <c r="NQX99" s="403"/>
      <c r="NQY99" s="403"/>
      <c r="NQZ99" s="403"/>
      <c r="NRA99" s="403"/>
      <c r="NRB99" s="403"/>
      <c r="NRC99" s="403"/>
      <c r="NRD99" s="403"/>
      <c r="NRE99" s="403"/>
      <c r="NRF99" s="403"/>
      <c r="NRG99" s="403"/>
      <c r="NRH99" s="403"/>
      <c r="NRI99" s="403"/>
      <c r="NRJ99" s="403"/>
      <c r="NRK99" s="403"/>
      <c r="NRL99" s="403"/>
      <c r="NRM99" s="403"/>
      <c r="NRN99" s="403"/>
      <c r="NRO99" s="403"/>
      <c r="NRP99" s="403"/>
      <c r="NRQ99" s="403"/>
      <c r="NRR99" s="403"/>
      <c r="NRS99" s="403"/>
      <c r="NRT99" s="403"/>
      <c r="NRU99" s="403"/>
      <c r="NRV99" s="403"/>
      <c r="NRW99" s="403"/>
      <c r="NRX99" s="403"/>
      <c r="NRY99" s="403"/>
      <c r="NRZ99" s="403"/>
      <c r="NSA99" s="403"/>
      <c r="NSB99" s="403"/>
      <c r="NSC99" s="403"/>
      <c r="NSD99" s="403"/>
      <c r="NSE99" s="403"/>
      <c r="NSF99" s="403"/>
      <c r="NSG99" s="403"/>
      <c r="NSH99" s="403"/>
      <c r="NSI99" s="403"/>
      <c r="NSJ99" s="403"/>
      <c r="NSK99" s="403"/>
      <c r="NSL99" s="403"/>
      <c r="NSM99" s="403"/>
      <c r="NSN99" s="403"/>
      <c r="NSO99" s="403"/>
      <c r="NSP99" s="403"/>
      <c r="NSQ99" s="403"/>
      <c r="NSR99" s="403"/>
      <c r="NSS99" s="403"/>
      <c r="NST99" s="403"/>
      <c r="NSU99" s="403"/>
      <c r="NSV99" s="403"/>
      <c r="NSW99" s="403"/>
      <c r="NSX99" s="403"/>
      <c r="NSY99" s="403"/>
      <c r="NSZ99" s="403"/>
      <c r="NTA99" s="403"/>
      <c r="NTB99" s="403"/>
      <c r="NTC99" s="403"/>
      <c r="NTD99" s="403"/>
      <c r="NTE99" s="403"/>
      <c r="NTF99" s="403"/>
      <c r="NTG99" s="403"/>
      <c r="NTH99" s="403"/>
      <c r="NTI99" s="403"/>
      <c r="NTJ99" s="403"/>
      <c r="NTK99" s="403"/>
      <c r="NTL99" s="403"/>
      <c r="NTM99" s="403"/>
      <c r="NTN99" s="403"/>
      <c r="NTO99" s="403"/>
      <c r="NTP99" s="403"/>
      <c r="NTQ99" s="403"/>
      <c r="NTR99" s="403"/>
      <c r="NTS99" s="403"/>
      <c r="NTT99" s="403"/>
      <c r="NTU99" s="403"/>
      <c r="NTV99" s="403"/>
      <c r="NTW99" s="403"/>
      <c r="NTX99" s="403"/>
      <c r="NTY99" s="403"/>
      <c r="NTZ99" s="403"/>
      <c r="NUA99" s="403"/>
      <c r="NUB99" s="403"/>
      <c r="NUC99" s="403"/>
      <c r="NUD99" s="403"/>
      <c r="NUE99" s="403"/>
      <c r="NUF99" s="403"/>
      <c r="NUG99" s="403"/>
      <c r="NUH99" s="403"/>
      <c r="NUI99" s="403"/>
      <c r="NUJ99" s="403"/>
      <c r="NUK99" s="403"/>
      <c r="NUL99" s="403"/>
      <c r="NUM99" s="403"/>
      <c r="NUN99" s="403"/>
      <c r="NUO99" s="403"/>
      <c r="NUP99" s="403"/>
      <c r="NUQ99" s="403"/>
      <c r="NUR99" s="403"/>
      <c r="NUS99" s="403"/>
      <c r="NUT99" s="403"/>
      <c r="NUU99" s="403"/>
      <c r="NUV99" s="403"/>
      <c r="NUW99" s="403"/>
      <c r="NUX99" s="403"/>
      <c r="NUY99" s="403"/>
      <c r="NUZ99" s="403"/>
      <c r="NVA99" s="403"/>
      <c r="NVB99" s="403"/>
      <c r="NVC99" s="403"/>
      <c r="NVD99" s="403"/>
      <c r="NVE99" s="403"/>
      <c r="NVF99" s="403"/>
      <c r="NVG99" s="403"/>
      <c r="NVH99" s="403"/>
      <c r="NVI99" s="403"/>
      <c r="NVJ99" s="403"/>
      <c r="NVK99" s="403"/>
      <c r="NVL99" s="403"/>
      <c r="NVM99" s="403"/>
      <c r="NVN99" s="403"/>
      <c r="NVO99" s="403"/>
      <c r="NVP99" s="403"/>
      <c r="NVQ99" s="403"/>
      <c r="NVR99" s="403"/>
      <c r="NVS99" s="403"/>
      <c r="NVT99" s="403"/>
      <c r="NVU99" s="403"/>
      <c r="NVV99" s="403"/>
      <c r="NVW99" s="403"/>
      <c r="NVX99" s="403"/>
      <c r="NVY99" s="403"/>
      <c r="NVZ99" s="403"/>
      <c r="NWA99" s="403"/>
      <c r="NWB99" s="403"/>
      <c r="NWC99" s="403"/>
      <c r="NWD99" s="403"/>
      <c r="NWE99" s="403"/>
      <c r="NWF99" s="403"/>
      <c r="NWG99" s="403"/>
      <c r="NWH99" s="403"/>
      <c r="NWI99" s="403"/>
      <c r="NWJ99" s="403"/>
      <c r="NWK99" s="403"/>
      <c r="NWL99" s="403"/>
      <c r="NWM99" s="403"/>
      <c r="NWN99" s="403"/>
      <c r="NWO99" s="403"/>
      <c r="NWP99" s="403"/>
      <c r="NWQ99" s="403"/>
      <c r="NWR99" s="403"/>
      <c r="NWS99" s="403"/>
      <c r="NWT99" s="403"/>
      <c r="NWU99" s="403"/>
      <c r="NWV99" s="403"/>
      <c r="NWW99" s="403"/>
      <c r="NWX99" s="403"/>
      <c r="NWY99" s="403"/>
      <c r="NWZ99" s="403"/>
      <c r="NXA99" s="403"/>
      <c r="NXB99" s="403"/>
      <c r="NXC99" s="403"/>
      <c r="NXD99" s="403"/>
      <c r="NXE99" s="403"/>
      <c r="NXF99" s="403"/>
      <c r="NXG99" s="403"/>
      <c r="NXH99" s="403"/>
      <c r="NXI99" s="403"/>
      <c r="NXJ99" s="403"/>
      <c r="NXK99" s="403"/>
      <c r="NXL99" s="403"/>
      <c r="NXM99" s="403"/>
      <c r="NXN99" s="403"/>
      <c r="NXO99" s="403"/>
      <c r="NXP99" s="403"/>
      <c r="NXQ99" s="403"/>
      <c r="NXR99" s="403"/>
      <c r="NXS99" s="403"/>
      <c r="NXT99" s="403"/>
      <c r="NXU99" s="403"/>
      <c r="NXV99" s="403"/>
      <c r="NXW99" s="403"/>
      <c r="NXX99" s="403"/>
      <c r="NXY99" s="403"/>
      <c r="NXZ99" s="403"/>
      <c r="NYA99" s="403"/>
      <c r="NYB99" s="403"/>
      <c r="NYC99" s="403"/>
      <c r="NYD99" s="403"/>
      <c r="NYE99" s="403"/>
      <c r="NYF99" s="403"/>
      <c r="NYG99" s="403"/>
      <c r="NYH99" s="403"/>
      <c r="NYI99" s="403"/>
      <c r="NYJ99" s="403"/>
      <c r="NYK99" s="403"/>
      <c r="NYL99" s="403"/>
      <c r="NYM99" s="403"/>
      <c r="NYN99" s="403"/>
      <c r="NYO99" s="403"/>
      <c r="NYP99" s="403"/>
      <c r="NYQ99" s="403"/>
      <c r="NYR99" s="403"/>
      <c r="NYS99" s="403"/>
      <c r="NYT99" s="403"/>
      <c r="NYU99" s="403"/>
      <c r="NYV99" s="403"/>
      <c r="NYW99" s="403"/>
      <c r="NYX99" s="403"/>
      <c r="NYY99" s="403"/>
      <c r="NYZ99" s="403"/>
      <c r="NZA99" s="403"/>
      <c r="NZB99" s="403"/>
      <c r="NZC99" s="403"/>
      <c r="NZD99" s="403"/>
      <c r="NZE99" s="403"/>
      <c r="NZF99" s="403"/>
      <c r="NZG99" s="403"/>
      <c r="NZH99" s="403"/>
      <c r="NZI99" s="403"/>
      <c r="NZJ99" s="403"/>
      <c r="NZK99" s="403"/>
      <c r="NZL99" s="403"/>
      <c r="NZM99" s="403"/>
      <c r="NZN99" s="403"/>
      <c r="NZO99" s="403"/>
      <c r="NZP99" s="403"/>
      <c r="NZQ99" s="403"/>
      <c r="NZR99" s="403"/>
      <c r="NZS99" s="403"/>
      <c r="NZT99" s="403"/>
      <c r="NZU99" s="403"/>
      <c r="NZV99" s="403"/>
      <c r="NZW99" s="403"/>
      <c r="NZX99" s="403"/>
      <c r="NZY99" s="403"/>
      <c r="NZZ99" s="403"/>
      <c r="OAA99" s="403"/>
      <c r="OAB99" s="403"/>
      <c r="OAC99" s="403"/>
      <c r="OAD99" s="403"/>
      <c r="OAE99" s="403"/>
      <c r="OAF99" s="403"/>
      <c r="OAG99" s="403"/>
      <c r="OAH99" s="403"/>
      <c r="OAI99" s="403"/>
      <c r="OAJ99" s="403"/>
      <c r="OAK99" s="403"/>
      <c r="OAL99" s="403"/>
      <c r="OAM99" s="403"/>
      <c r="OAN99" s="403"/>
      <c r="OAO99" s="403"/>
      <c r="OAP99" s="403"/>
      <c r="OAQ99" s="403"/>
      <c r="OAR99" s="403"/>
      <c r="OAS99" s="403"/>
      <c r="OAT99" s="403"/>
      <c r="OAU99" s="403"/>
      <c r="OAV99" s="403"/>
      <c r="OAW99" s="403"/>
      <c r="OAX99" s="403"/>
      <c r="OAY99" s="403"/>
      <c r="OAZ99" s="403"/>
      <c r="OBA99" s="403"/>
      <c r="OBB99" s="403"/>
      <c r="OBC99" s="403"/>
      <c r="OBD99" s="403"/>
      <c r="OBE99" s="403"/>
      <c r="OBF99" s="403"/>
      <c r="OBG99" s="403"/>
      <c r="OBH99" s="403"/>
      <c r="OBI99" s="403"/>
      <c r="OBJ99" s="403"/>
      <c r="OBK99" s="403"/>
      <c r="OBL99" s="403"/>
      <c r="OBM99" s="403"/>
      <c r="OBN99" s="403"/>
      <c r="OBO99" s="403"/>
      <c r="OBP99" s="403"/>
      <c r="OBQ99" s="403"/>
      <c r="OBR99" s="403"/>
      <c r="OBS99" s="403"/>
      <c r="OBT99" s="403"/>
      <c r="OBU99" s="403"/>
      <c r="OBV99" s="403"/>
      <c r="OBW99" s="403"/>
      <c r="OBX99" s="403"/>
      <c r="OBY99" s="403"/>
      <c r="OBZ99" s="403"/>
      <c r="OCA99" s="403"/>
      <c r="OCB99" s="403"/>
      <c r="OCC99" s="403"/>
      <c r="OCD99" s="403"/>
      <c r="OCE99" s="403"/>
      <c r="OCF99" s="403"/>
      <c r="OCG99" s="403"/>
      <c r="OCH99" s="403"/>
      <c r="OCI99" s="403"/>
      <c r="OCJ99" s="403"/>
      <c r="OCK99" s="403"/>
      <c r="OCL99" s="403"/>
      <c r="OCM99" s="403"/>
      <c r="OCN99" s="403"/>
      <c r="OCO99" s="403"/>
      <c r="OCP99" s="403"/>
      <c r="OCQ99" s="403"/>
      <c r="OCR99" s="403"/>
      <c r="OCS99" s="403"/>
      <c r="OCT99" s="403"/>
      <c r="OCU99" s="403"/>
      <c r="OCV99" s="403"/>
      <c r="OCW99" s="403"/>
      <c r="OCX99" s="403"/>
      <c r="OCY99" s="403"/>
      <c r="OCZ99" s="403"/>
      <c r="ODA99" s="403"/>
      <c r="ODB99" s="403"/>
      <c r="ODC99" s="403"/>
      <c r="ODD99" s="403"/>
      <c r="ODE99" s="403"/>
      <c r="ODF99" s="403"/>
      <c r="ODG99" s="403"/>
      <c r="ODH99" s="403"/>
      <c r="ODI99" s="403"/>
      <c r="ODJ99" s="403"/>
      <c r="ODK99" s="403"/>
      <c r="ODL99" s="403"/>
      <c r="ODM99" s="403"/>
      <c r="ODN99" s="403"/>
      <c r="ODO99" s="403"/>
      <c r="ODP99" s="403"/>
      <c r="ODQ99" s="403"/>
      <c r="ODR99" s="403"/>
      <c r="ODS99" s="403"/>
      <c r="ODT99" s="403"/>
      <c r="ODU99" s="403"/>
      <c r="ODV99" s="403"/>
      <c r="ODW99" s="403"/>
      <c r="ODX99" s="403"/>
      <c r="ODY99" s="403"/>
      <c r="ODZ99" s="403"/>
      <c r="OEA99" s="403"/>
      <c r="OEB99" s="403"/>
      <c r="OEC99" s="403"/>
      <c r="OED99" s="403"/>
      <c r="OEE99" s="403"/>
      <c r="OEF99" s="403"/>
      <c r="OEG99" s="403"/>
      <c r="OEH99" s="403"/>
      <c r="OEI99" s="403"/>
      <c r="OEJ99" s="403"/>
      <c r="OEK99" s="403"/>
      <c r="OEL99" s="403"/>
      <c r="OEM99" s="403"/>
      <c r="OEN99" s="403"/>
      <c r="OEO99" s="403"/>
      <c r="OEP99" s="403"/>
      <c r="OEQ99" s="403"/>
      <c r="OER99" s="403"/>
      <c r="OES99" s="403"/>
      <c r="OET99" s="403"/>
      <c r="OEU99" s="403"/>
      <c r="OEV99" s="403"/>
      <c r="OEW99" s="403"/>
      <c r="OEX99" s="403"/>
      <c r="OEY99" s="403"/>
      <c r="OEZ99" s="403"/>
      <c r="OFA99" s="403"/>
      <c r="OFB99" s="403"/>
      <c r="OFC99" s="403"/>
      <c r="OFD99" s="403"/>
      <c r="OFE99" s="403"/>
      <c r="OFF99" s="403"/>
      <c r="OFG99" s="403"/>
      <c r="OFH99" s="403"/>
      <c r="OFI99" s="403"/>
      <c r="OFJ99" s="403"/>
      <c r="OFK99" s="403"/>
      <c r="OFL99" s="403"/>
      <c r="OFM99" s="403"/>
      <c r="OFN99" s="403"/>
      <c r="OFO99" s="403"/>
      <c r="OFP99" s="403"/>
      <c r="OFQ99" s="403"/>
      <c r="OFR99" s="403"/>
      <c r="OFS99" s="403"/>
      <c r="OFT99" s="403"/>
      <c r="OFU99" s="403"/>
      <c r="OFV99" s="403"/>
      <c r="OFW99" s="403"/>
      <c r="OFX99" s="403"/>
      <c r="OFY99" s="403"/>
      <c r="OFZ99" s="403"/>
      <c r="OGA99" s="403"/>
      <c r="OGB99" s="403"/>
      <c r="OGC99" s="403"/>
      <c r="OGD99" s="403"/>
      <c r="OGE99" s="403"/>
      <c r="OGF99" s="403"/>
      <c r="OGG99" s="403"/>
      <c r="OGH99" s="403"/>
      <c r="OGI99" s="403"/>
      <c r="OGJ99" s="403"/>
      <c r="OGK99" s="403"/>
      <c r="OGL99" s="403"/>
      <c r="OGM99" s="403"/>
      <c r="OGN99" s="403"/>
      <c r="OGO99" s="403"/>
      <c r="OGP99" s="403"/>
      <c r="OGQ99" s="403"/>
      <c r="OGR99" s="403"/>
      <c r="OGS99" s="403"/>
      <c r="OGT99" s="403"/>
      <c r="OGU99" s="403"/>
      <c r="OGV99" s="403"/>
      <c r="OGW99" s="403"/>
      <c r="OGX99" s="403"/>
      <c r="OGY99" s="403"/>
      <c r="OGZ99" s="403"/>
      <c r="OHA99" s="403"/>
      <c r="OHB99" s="403"/>
      <c r="OHC99" s="403"/>
      <c r="OHD99" s="403"/>
      <c r="OHE99" s="403"/>
      <c r="OHF99" s="403"/>
      <c r="OHG99" s="403"/>
      <c r="OHH99" s="403"/>
      <c r="OHI99" s="403"/>
      <c r="OHJ99" s="403"/>
      <c r="OHK99" s="403"/>
      <c r="OHL99" s="403"/>
      <c r="OHM99" s="403"/>
      <c r="OHN99" s="403"/>
      <c r="OHO99" s="403"/>
      <c r="OHP99" s="403"/>
      <c r="OHQ99" s="403"/>
      <c r="OHR99" s="403"/>
      <c r="OHS99" s="403"/>
      <c r="OHT99" s="403"/>
      <c r="OHU99" s="403"/>
      <c r="OHV99" s="403"/>
      <c r="OHW99" s="403"/>
      <c r="OHX99" s="403"/>
      <c r="OHY99" s="403"/>
      <c r="OHZ99" s="403"/>
      <c r="OIA99" s="403"/>
      <c r="OIB99" s="403"/>
      <c r="OIC99" s="403"/>
      <c r="OID99" s="403"/>
      <c r="OIE99" s="403"/>
      <c r="OIF99" s="403"/>
      <c r="OIG99" s="403"/>
      <c r="OIH99" s="403"/>
      <c r="OII99" s="403"/>
      <c r="OIJ99" s="403"/>
      <c r="OIK99" s="403"/>
      <c r="OIL99" s="403"/>
      <c r="OIM99" s="403"/>
      <c r="OIN99" s="403"/>
      <c r="OIO99" s="403"/>
      <c r="OIP99" s="403"/>
      <c r="OIQ99" s="403"/>
      <c r="OIR99" s="403"/>
      <c r="OIS99" s="403"/>
      <c r="OIT99" s="403"/>
      <c r="OIU99" s="403"/>
      <c r="OIV99" s="403"/>
      <c r="OIW99" s="403"/>
      <c r="OIX99" s="403"/>
      <c r="OIY99" s="403"/>
      <c r="OIZ99" s="403"/>
      <c r="OJA99" s="403"/>
      <c r="OJB99" s="403"/>
      <c r="OJC99" s="403"/>
      <c r="OJD99" s="403"/>
      <c r="OJE99" s="403"/>
      <c r="OJF99" s="403"/>
      <c r="OJG99" s="403"/>
      <c r="OJH99" s="403"/>
      <c r="OJI99" s="403"/>
      <c r="OJJ99" s="403"/>
      <c r="OJK99" s="403"/>
      <c r="OJL99" s="403"/>
      <c r="OJM99" s="403"/>
      <c r="OJN99" s="403"/>
      <c r="OJO99" s="403"/>
      <c r="OJP99" s="403"/>
      <c r="OJQ99" s="403"/>
      <c r="OJR99" s="403"/>
      <c r="OJS99" s="403"/>
      <c r="OJT99" s="403"/>
      <c r="OJU99" s="403"/>
      <c r="OJV99" s="403"/>
      <c r="OJW99" s="403"/>
      <c r="OJX99" s="403"/>
      <c r="OJY99" s="403"/>
      <c r="OJZ99" s="403"/>
      <c r="OKA99" s="403"/>
      <c r="OKB99" s="403"/>
      <c r="OKC99" s="403"/>
      <c r="OKD99" s="403"/>
      <c r="OKE99" s="403"/>
      <c r="OKF99" s="403"/>
      <c r="OKG99" s="403"/>
      <c r="OKH99" s="403"/>
      <c r="OKI99" s="403"/>
      <c r="OKJ99" s="403"/>
      <c r="OKK99" s="403"/>
      <c r="OKL99" s="403"/>
      <c r="OKM99" s="403"/>
      <c r="OKN99" s="403"/>
      <c r="OKO99" s="403"/>
      <c r="OKP99" s="403"/>
      <c r="OKQ99" s="403"/>
      <c r="OKR99" s="403"/>
      <c r="OKS99" s="403"/>
      <c r="OKT99" s="403"/>
      <c r="OKU99" s="403"/>
      <c r="OKV99" s="403"/>
      <c r="OKW99" s="403"/>
      <c r="OKX99" s="403"/>
      <c r="OKY99" s="403"/>
      <c r="OKZ99" s="403"/>
      <c r="OLA99" s="403"/>
      <c r="OLB99" s="403"/>
      <c r="OLC99" s="403"/>
      <c r="OLD99" s="403"/>
      <c r="OLE99" s="403"/>
      <c r="OLF99" s="403"/>
      <c r="OLG99" s="403"/>
      <c r="OLH99" s="403"/>
      <c r="OLI99" s="403"/>
      <c r="OLJ99" s="403"/>
      <c r="OLK99" s="403"/>
      <c r="OLL99" s="403"/>
      <c r="OLM99" s="403"/>
      <c r="OLN99" s="403"/>
      <c r="OLO99" s="403"/>
      <c r="OLP99" s="403"/>
      <c r="OLQ99" s="403"/>
      <c r="OLR99" s="403"/>
      <c r="OLS99" s="403"/>
      <c r="OLT99" s="403"/>
      <c r="OLU99" s="403"/>
      <c r="OLV99" s="403"/>
      <c r="OLW99" s="403"/>
      <c r="OLX99" s="403"/>
      <c r="OLY99" s="403"/>
      <c r="OLZ99" s="403"/>
      <c r="OMA99" s="403"/>
      <c r="OMB99" s="403"/>
      <c r="OMC99" s="403"/>
      <c r="OMD99" s="403"/>
      <c r="OME99" s="403"/>
      <c r="OMF99" s="403"/>
      <c r="OMG99" s="403"/>
      <c r="OMH99" s="403"/>
      <c r="OMI99" s="403"/>
      <c r="OMJ99" s="403"/>
      <c r="OMK99" s="403"/>
      <c r="OML99" s="403"/>
      <c r="OMM99" s="403"/>
      <c r="OMN99" s="403"/>
      <c r="OMO99" s="403"/>
      <c r="OMP99" s="403"/>
      <c r="OMQ99" s="403"/>
      <c r="OMR99" s="403"/>
      <c r="OMS99" s="403"/>
      <c r="OMT99" s="403"/>
      <c r="OMU99" s="403"/>
      <c r="OMV99" s="403"/>
      <c r="OMW99" s="403"/>
      <c r="OMX99" s="403"/>
      <c r="OMY99" s="403"/>
      <c r="OMZ99" s="403"/>
      <c r="ONA99" s="403"/>
      <c r="ONB99" s="403"/>
      <c r="ONC99" s="403"/>
      <c r="OND99" s="403"/>
      <c r="ONE99" s="403"/>
      <c r="ONF99" s="403"/>
      <c r="ONG99" s="403"/>
      <c r="ONH99" s="403"/>
      <c r="ONI99" s="403"/>
      <c r="ONJ99" s="403"/>
      <c r="ONK99" s="403"/>
      <c r="ONL99" s="403"/>
      <c r="ONM99" s="403"/>
      <c r="ONN99" s="403"/>
      <c r="ONO99" s="403"/>
      <c r="ONP99" s="403"/>
      <c r="ONQ99" s="403"/>
      <c r="ONR99" s="403"/>
      <c r="ONS99" s="403"/>
      <c r="ONT99" s="403"/>
      <c r="ONU99" s="403"/>
      <c r="ONV99" s="403"/>
      <c r="ONW99" s="403"/>
      <c r="ONX99" s="403"/>
      <c r="ONY99" s="403"/>
      <c r="ONZ99" s="403"/>
      <c r="OOA99" s="403"/>
      <c r="OOB99" s="403"/>
      <c r="OOC99" s="403"/>
      <c r="OOD99" s="403"/>
      <c r="OOE99" s="403"/>
      <c r="OOF99" s="403"/>
      <c r="OOG99" s="403"/>
      <c r="OOH99" s="403"/>
      <c r="OOI99" s="403"/>
      <c r="OOJ99" s="403"/>
      <c r="OOK99" s="403"/>
      <c r="OOL99" s="403"/>
      <c r="OOM99" s="403"/>
      <c r="OON99" s="403"/>
      <c r="OOO99" s="403"/>
      <c r="OOP99" s="403"/>
      <c r="OOQ99" s="403"/>
      <c r="OOR99" s="403"/>
      <c r="OOS99" s="403"/>
      <c r="OOT99" s="403"/>
      <c r="OOU99" s="403"/>
      <c r="OOV99" s="403"/>
      <c r="OOW99" s="403"/>
      <c r="OOX99" s="403"/>
      <c r="OOY99" s="403"/>
      <c r="OOZ99" s="403"/>
      <c r="OPA99" s="403"/>
      <c r="OPB99" s="403"/>
      <c r="OPC99" s="403"/>
      <c r="OPD99" s="403"/>
      <c r="OPE99" s="403"/>
      <c r="OPF99" s="403"/>
      <c r="OPG99" s="403"/>
      <c r="OPH99" s="403"/>
      <c r="OPI99" s="403"/>
      <c r="OPJ99" s="403"/>
      <c r="OPK99" s="403"/>
      <c r="OPL99" s="403"/>
      <c r="OPM99" s="403"/>
      <c r="OPN99" s="403"/>
      <c r="OPO99" s="403"/>
      <c r="OPP99" s="403"/>
      <c r="OPQ99" s="403"/>
      <c r="OPR99" s="403"/>
      <c r="OPS99" s="403"/>
      <c r="OPT99" s="403"/>
      <c r="OPU99" s="403"/>
      <c r="OPV99" s="403"/>
      <c r="OPW99" s="403"/>
      <c r="OPX99" s="403"/>
      <c r="OPY99" s="403"/>
      <c r="OPZ99" s="403"/>
      <c r="OQA99" s="403"/>
      <c r="OQB99" s="403"/>
      <c r="OQC99" s="403"/>
      <c r="OQD99" s="403"/>
      <c r="OQE99" s="403"/>
      <c r="OQF99" s="403"/>
      <c r="OQG99" s="403"/>
      <c r="OQH99" s="403"/>
      <c r="OQI99" s="403"/>
      <c r="OQJ99" s="403"/>
      <c r="OQK99" s="403"/>
      <c r="OQL99" s="403"/>
      <c r="OQM99" s="403"/>
      <c r="OQN99" s="403"/>
      <c r="OQO99" s="403"/>
      <c r="OQP99" s="403"/>
      <c r="OQQ99" s="403"/>
      <c r="OQR99" s="403"/>
      <c r="OQS99" s="403"/>
      <c r="OQT99" s="403"/>
      <c r="OQU99" s="403"/>
      <c r="OQV99" s="403"/>
      <c r="OQW99" s="403"/>
      <c r="OQX99" s="403"/>
      <c r="OQY99" s="403"/>
      <c r="OQZ99" s="403"/>
      <c r="ORA99" s="403"/>
      <c r="ORB99" s="403"/>
      <c r="ORC99" s="403"/>
      <c r="ORD99" s="403"/>
      <c r="ORE99" s="403"/>
      <c r="ORF99" s="403"/>
      <c r="ORG99" s="403"/>
      <c r="ORH99" s="403"/>
      <c r="ORI99" s="403"/>
      <c r="ORJ99" s="403"/>
      <c r="ORK99" s="403"/>
      <c r="ORL99" s="403"/>
      <c r="ORM99" s="403"/>
      <c r="ORN99" s="403"/>
      <c r="ORO99" s="403"/>
      <c r="ORP99" s="403"/>
      <c r="ORQ99" s="403"/>
      <c r="ORR99" s="403"/>
      <c r="ORS99" s="403"/>
      <c r="ORT99" s="403"/>
      <c r="ORU99" s="403"/>
      <c r="ORV99" s="403"/>
      <c r="ORW99" s="403"/>
      <c r="ORX99" s="403"/>
      <c r="ORY99" s="403"/>
      <c r="ORZ99" s="403"/>
      <c r="OSA99" s="403"/>
      <c r="OSB99" s="403"/>
      <c r="OSC99" s="403"/>
      <c r="OSD99" s="403"/>
      <c r="OSE99" s="403"/>
      <c r="OSF99" s="403"/>
      <c r="OSG99" s="403"/>
      <c r="OSH99" s="403"/>
      <c r="OSI99" s="403"/>
      <c r="OSJ99" s="403"/>
      <c r="OSK99" s="403"/>
      <c r="OSL99" s="403"/>
      <c r="OSM99" s="403"/>
      <c r="OSN99" s="403"/>
      <c r="OSO99" s="403"/>
      <c r="OSP99" s="403"/>
      <c r="OSQ99" s="403"/>
      <c r="OSR99" s="403"/>
      <c r="OSS99" s="403"/>
      <c r="OST99" s="403"/>
      <c r="OSU99" s="403"/>
      <c r="OSV99" s="403"/>
      <c r="OSW99" s="403"/>
      <c r="OSX99" s="403"/>
      <c r="OSY99" s="403"/>
      <c r="OSZ99" s="403"/>
      <c r="OTA99" s="403"/>
      <c r="OTB99" s="403"/>
      <c r="OTC99" s="403"/>
      <c r="OTD99" s="403"/>
      <c r="OTE99" s="403"/>
      <c r="OTF99" s="403"/>
      <c r="OTG99" s="403"/>
      <c r="OTH99" s="403"/>
      <c r="OTI99" s="403"/>
      <c r="OTJ99" s="403"/>
      <c r="OTK99" s="403"/>
      <c r="OTL99" s="403"/>
      <c r="OTM99" s="403"/>
      <c r="OTN99" s="403"/>
      <c r="OTO99" s="403"/>
      <c r="OTP99" s="403"/>
      <c r="OTQ99" s="403"/>
      <c r="OTR99" s="403"/>
      <c r="OTS99" s="403"/>
      <c r="OTT99" s="403"/>
      <c r="OTU99" s="403"/>
      <c r="OTV99" s="403"/>
      <c r="OTW99" s="403"/>
      <c r="OTX99" s="403"/>
      <c r="OTY99" s="403"/>
      <c r="OTZ99" s="403"/>
      <c r="OUA99" s="403"/>
      <c r="OUB99" s="403"/>
      <c r="OUC99" s="403"/>
      <c r="OUD99" s="403"/>
      <c r="OUE99" s="403"/>
      <c r="OUF99" s="403"/>
      <c r="OUG99" s="403"/>
      <c r="OUH99" s="403"/>
      <c r="OUI99" s="403"/>
      <c r="OUJ99" s="403"/>
      <c r="OUK99" s="403"/>
      <c r="OUL99" s="403"/>
      <c r="OUM99" s="403"/>
      <c r="OUN99" s="403"/>
      <c r="OUO99" s="403"/>
      <c r="OUP99" s="403"/>
      <c r="OUQ99" s="403"/>
      <c r="OUR99" s="403"/>
      <c r="OUS99" s="403"/>
      <c r="OUT99" s="403"/>
      <c r="OUU99" s="403"/>
      <c r="OUV99" s="403"/>
      <c r="OUW99" s="403"/>
      <c r="OUX99" s="403"/>
      <c r="OUY99" s="403"/>
      <c r="OUZ99" s="403"/>
      <c r="OVA99" s="403"/>
      <c r="OVB99" s="403"/>
      <c r="OVC99" s="403"/>
      <c r="OVD99" s="403"/>
      <c r="OVE99" s="403"/>
      <c r="OVF99" s="403"/>
      <c r="OVG99" s="403"/>
      <c r="OVH99" s="403"/>
      <c r="OVI99" s="403"/>
      <c r="OVJ99" s="403"/>
      <c r="OVK99" s="403"/>
      <c r="OVL99" s="403"/>
      <c r="OVM99" s="403"/>
      <c r="OVN99" s="403"/>
      <c r="OVO99" s="403"/>
      <c r="OVP99" s="403"/>
      <c r="OVQ99" s="403"/>
      <c r="OVR99" s="403"/>
      <c r="OVS99" s="403"/>
      <c r="OVT99" s="403"/>
      <c r="OVU99" s="403"/>
      <c r="OVV99" s="403"/>
      <c r="OVW99" s="403"/>
      <c r="OVX99" s="403"/>
      <c r="OVY99" s="403"/>
      <c r="OVZ99" s="403"/>
      <c r="OWA99" s="403"/>
      <c r="OWB99" s="403"/>
      <c r="OWC99" s="403"/>
      <c r="OWD99" s="403"/>
      <c r="OWE99" s="403"/>
      <c r="OWF99" s="403"/>
      <c r="OWG99" s="403"/>
      <c r="OWH99" s="403"/>
      <c r="OWI99" s="403"/>
      <c r="OWJ99" s="403"/>
      <c r="OWK99" s="403"/>
      <c r="OWL99" s="403"/>
      <c r="OWM99" s="403"/>
      <c r="OWN99" s="403"/>
      <c r="OWO99" s="403"/>
      <c r="OWP99" s="403"/>
      <c r="OWQ99" s="403"/>
      <c r="OWR99" s="403"/>
      <c r="OWS99" s="403"/>
      <c r="OWT99" s="403"/>
      <c r="OWU99" s="403"/>
      <c r="OWV99" s="403"/>
      <c r="OWW99" s="403"/>
      <c r="OWX99" s="403"/>
      <c r="OWY99" s="403"/>
      <c r="OWZ99" s="403"/>
      <c r="OXA99" s="403"/>
      <c r="OXB99" s="403"/>
      <c r="OXC99" s="403"/>
      <c r="OXD99" s="403"/>
      <c r="OXE99" s="403"/>
      <c r="OXF99" s="403"/>
      <c r="OXG99" s="403"/>
      <c r="OXH99" s="403"/>
      <c r="OXI99" s="403"/>
      <c r="OXJ99" s="403"/>
      <c r="OXK99" s="403"/>
      <c r="OXL99" s="403"/>
      <c r="OXM99" s="403"/>
      <c r="OXN99" s="403"/>
      <c r="OXO99" s="403"/>
      <c r="OXP99" s="403"/>
      <c r="OXQ99" s="403"/>
      <c r="OXR99" s="403"/>
      <c r="OXS99" s="403"/>
      <c r="OXT99" s="403"/>
      <c r="OXU99" s="403"/>
      <c r="OXV99" s="403"/>
      <c r="OXW99" s="403"/>
      <c r="OXX99" s="403"/>
      <c r="OXY99" s="403"/>
      <c r="OXZ99" s="403"/>
      <c r="OYA99" s="403"/>
      <c r="OYB99" s="403"/>
      <c r="OYC99" s="403"/>
      <c r="OYD99" s="403"/>
      <c r="OYE99" s="403"/>
      <c r="OYF99" s="403"/>
      <c r="OYG99" s="403"/>
      <c r="OYH99" s="403"/>
      <c r="OYI99" s="403"/>
      <c r="OYJ99" s="403"/>
      <c r="OYK99" s="403"/>
      <c r="OYL99" s="403"/>
      <c r="OYM99" s="403"/>
      <c r="OYN99" s="403"/>
      <c r="OYO99" s="403"/>
      <c r="OYP99" s="403"/>
      <c r="OYQ99" s="403"/>
      <c r="OYR99" s="403"/>
      <c r="OYS99" s="403"/>
      <c r="OYT99" s="403"/>
      <c r="OYU99" s="403"/>
      <c r="OYV99" s="403"/>
      <c r="OYW99" s="403"/>
      <c r="OYX99" s="403"/>
      <c r="OYY99" s="403"/>
      <c r="OYZ99" s="403"/>
      <c r="OZA99" s="403"/>
      <c r="OZB99" s="403"/>
      <c r="OZC99" s="403"/>
      <c r="OZD99" s="403"/>
      <c r="OZE99" s="403"/>
      <c r="OZF99" s="403"/>
      <c r="OZG99" s="403"/>
      <c r="OZH99" s="403"/>
      <c r="OZI99" s="403"/>
      <c r="OZJ99" s="403"/>
      <c r="OZK99" s="403"/>
      <c r="OZL99" s="403"/>
      <c r="OZM99" s="403"/>
      <c r="OZN99" s="403"/>
      <c r="OZO99" s="403"/>
      <c r="OZP99" s="403"/>
      <c r="OZQ99" s="403"/>
      <c r="OZR99" s="403"/>
      <c r="OZS99" s="403"/>
      <c r="OZT99" s="403"/>
      <c r="OZU99" s="403"/>
      <c r="OZV99" s="403"/>
      <c r="OZW99" s="403"/>
      <c r="OZX99" s="403"/>
      <c r="OZY99" s="403"/>
      <c r="OZZ99" s="403"/>
      <c r="PAA99" s="403"/>
      <c r="PAB99" s="403"/>
      <c r="PAC99" s="403"/>
      <c r="PAD99" s="403"/>
      <c r="PAE99" s="403"/>
      <c r="PAF99" s="403"/>
      <c r="PAG99" s="403"/>
      <c r="PAH99" s="403"/>
      <c r="PAI99" s="403"/>
      <c r="PAJ99" s="403"/>
      <c r="PAK99" s="403"/>
      <c r="PAL99" s="403"/>
      <c r="PAM99" s="403"/>
      <c r="PAN99" s="403"/>
      <c r="PAO99" s="403"/>
      <c r="PAP99" s="403"/>
      <c r="PAQ99" s="403"/>
      <c r="PAR99" s="403"/>
      <c r="PAS99" s="403"/>
      <c r="PAT99" s="403"/>
      <c r="PAU99" s="403"/>
      <c r="PAV99" s="403"/>
      <c r="PAW99" s="403"/>
      <c r="PAX99" s="403"/>
      <c r="PAY99" s="403"/>
      <c r="PAZ99" s="403"/>
      <c r="PBA99" s="403"/>
      <c r="PBB99" s="403"/>
      <c r="PBC99" s="403"/>
      <c r="PBD99" s="403"/>
      <c r="PBE99" s="403"/>
      <c r="PBF99" s="403"/>
      <c r="PBG99" s="403"/>
      <c r="PBH99" s="403"/>
      <c r="PBI99" s="403"/>
      <c r="PBJ99" s="403"/>
      <c r="PBK99" s="403"/>
      <c r="PBL99" s="403"/>
      <c r="PBM99" s="403"/>
      <c r="PBN99" s="403"/>
      <c r="PBO99" s="403"/>
      <c r="PBP99" s="403"/>
      <c r="PBQ99" s="403"/>
      <c r="PBR99" s="403"/>
      <c r="PBS99" s="403"/>
      <c r="PBT99" s="403"/>
      <c r="PBU99" s="403"/>
      <c r="PBV99" s="403"/>
      <c r="PBW99" s="403"/>
      <c r="PBX99" s="403"/>
      <c r="PBY99" s="403"/>
      <c r="PBZ99" s="403"/>
      <c r="PCA99" s="403"/>
      <c r="PCB99" s="403"/>
      <c r="PCC99" s="403"/>
      <c r="PCD99" s="403"/>
      <c r="PCE99" s="403"/>
      <c r="PCF99" s="403"/>
      <c r="PCG99" s="403"/>
      <c r="PCH99" s="403"/>
      <c r="PCI99" s="403"/>
      <c r="PCJ99" s="403"/>
      <c r="PCK99" s="403"/>
      <c r="PCL99" s="403"/>
      <c r="PCM99" s="403"/>
      <c r="PCN99" s="403"/>
      <c r="PCO99" s="403"/>
      <c r="PCP99" s="403"/>
      <c r="PCQ99" s="403"/>
      <c r="PCR99" s="403"/>
      <c r="PCS99" s="403"/>
      <c r="PCT99" s="403"/>
      <c r="PCU99" s="403"/>
      <c r="PCV99" s="403"/>
      <c r="PCW99" s="403"/>
      <c r="PCX99" s="403"/>
      <c r="PCY99" s="403"/>
      <c r="PCZ99" s="403"/>
      <c r="PDA99" s="403"/>
      <c r="PDB99" s="403"/>
      <c r="PDC99" s="403"/>
      <c r="PDD99" s="403"/>
      <c r="PDE99" s="403"/>
      <c r="PDF99" s="403"/>
      <c r="PDG99" s="403"/>
      <c r="PDH99" s="403"/>
      <c r="PDI99" s="403"/>
      <c r="PDJ99" s="403"/>
      <c r="PDK99" s="403"/>
      <c r="PDL99" s="403"/>
      <c r="PDM99" s="403"/>
      <c r="PDN99" s="403"/>
      <c r="PDO99" s="403"/>
      <c r="PDP99" s="403"/>
      <c r="PDQ99" s="403"/>
      <c r="PDR99" s="403"/>
      <c r="PDS99" s="403"/>
      <c r="PDT99" s="403"/>
      <c r="PDU99" s="403"/>
      <c r="PDV99" s="403"/>
      <c r="PDW99" s="403"/>
      <c r="PDX99" s="403"/>
      <c r="PDY99" s="403"/>
      <c r="PDZ99" s="403"/>
      <c r="PEA99" s="403"/>
      <c r="PEB99" s="403"/>
      <c r="PEC99" s="403"/>
      <c r="PED99" s="403"/>
      <c r="PEE99" s="403"/>
      <c r="PEF99" s="403"/>
      <c r="PEG99" s="403"/>
      <c r="PEH99" s="403"/>
      <c r="PEI99" s="403"/>
      <c r="PEJ99" s="403"/>
      <c r="PEK99" s="403"/>
      <c r="PEL99" s="403"/>
      <c r="PEM99" s="403"/>
      <c r="PEN99" s="403"/>
      <c r="PEO99" s="403"/>
      <c r="PEP99" s="403"/>
      <c r="PEQ99" s="403"/>
      <c r="PER99" s="403"/>
      <c r="PES99" s="403"/>
      <c r="PET99" s="403"/>
      <c r="PEU99" s="403"/>
      <c r="PEV99" s="403"/>
      <c r="PEW99" s="403"/>
      <c r="PEX99" s="403"/>
      <c r="PEY99" s="403"/>
      <c r="PEZ99" s="403"/>
      <c r="PFA99" s="403"/>
      <c r="PFB99" s="403"/>
      <c r="PFC99" s="403"/>
      <c r="PFD99" s="403"/>
      <c r="PFE99" s="403"/>
      <c r="PFF99" s="403"/>
      <c r="PFG99" s="403"/>
      <c r="PFH99" s="403"/>
      <c r="PFI99" s="403"/>
      <c r="PFJ99" s="403"/>
      <c r="PFK99" s="403"/>
      <c r="PFL99" s="403"/>
      <c r="PFM99" s="403"/>
      <c r="PFN99" s="403"/>
      <c r="PFO99" s="403"/>
      <c r="PFP99" s="403"/>
      <c r="PFQ99" s="403"/>
      <c r="PFR99" s="403"/>
      <c r="PFS99" s="403"/>
      <c r="PFT99" s="403"/>
      <c r="PFU99" s="403"/>
      <c r="PFV99" s="403"/>
      <c r="PFW99" s="403"/>
      <c r="PFX99" s="403"/>
      <c r="PFY99" s="403"/>
      <c r="PFZ99" s="403"/>
      <c r="PGA99" s="403"/>
      <c r="PGB99" s="403"/>
      <c r="PGC99" s="403"/>
      <c r="PGD99" s="403"/>
      <c r="PGE99" s="403"/>
      <c r="PGF99" s="403"/>
      <c r="PGG99" s="403"/>
      <c r="PGH99" s="403"/>
      <c r="PGI99" s="403"/>
      <c r="PGJ99" s="403"/>
      <c r="PGK99" s="403"/>
      <c r="PGL99" s="403"/>
      <c r="PGM99" s="403"/>
      <c r="PGN99" s="403"/>
      <c r="PGO99" s="403"/>
      <c r="PGP99" s="403"/>
      <c r="PGQ99" s="403"/>
      <c r="PGR99" s="403"/>
      <c r="PGS99" s="403"/>
      <c r="PGT99" s="403"/>
      <c r="PGU99" s="403"/>
      <c r="PGV99" s="403"/>
      <c r="PGW99" s="403"/>
      <c r="PGX99" s="403"/>
      <c r="PGY99" s="403"/>
      <c r="PGZ99" s="403"/>
      <c r="PHA99" s="403"/>
      <c r="PHB99" s="403"/>
      <c r="PHC99" s="403"/>
      <c r="PHD99" s="403"/>
      <c r="PHE99" s="403"/>
      <c r="PHF99" s="403"/>
      <c r="PHG99" s="403"/>
      <c r="PHH99" s="403"/>
      <c r="PHI99" s="403"/>
      <c r="PHJ99" s="403"/>
      <c r="PHK99" s="403"/>
      <c r="PHL99" s="403"/>
      <c r="PHM99" s="403"/>
      <c r="PHN99" s="403"/>
      <c r="PHO99" s="403"/>
      <c r="PHP99" s="403"/>
      <c r="PHQ99" s="403"/>
      <c r="PHR99" s="403"/>
      <c r="PHS99" s="403"/>
      <c r="PHT99" s="403"/>
      <c r="PHU99" s="403"/>
      <c r="PHV99" s="403"/>
      <c r="PHW99" s="403"/>
      <c r="PHX99" s="403"/>
      <c r="PHY99" s="403"/>
      <c r="PHZ99" s="403"/>
      <c r="PIA99" s="403"/>
      <c r="PIB99" s="403"/>
      <c r="PIC99" s="403"/>
      <c r="PID99" s="403"/>
      <c r="PIE99" s="403"/>
      <c r="PIF99" s="403"/>
      <c r="PIG99" s="403"/>
      <c r="PIH99" s="403"/>
      <c r="PII99" s="403"/>
      <c r="PIJ99" s="403"/>
      <c r="PIK99" s="403"/>
      <c r="PIL99" s="403"/>
      <c r="PIM99" s="403"/>
      <c r="PIN99" s="403"/>
      <c r="PIO99" s="403"/>
      <c r="PIP99" s="403"/>
      <c r="PIQ99" s="403"/>
      <c r="PIR99" s="403"/>
      <c r="PIS99" s="403"/>
      <c r="PIT99" s="403"/>
      <c r="PIU99" s="403"/>
      <c r="PIV99" s="403"/>
      <c r="PIW99" s="403"/>
      <c r="PIX99" s="403"/>
      <c r="PIY99" s="403"/>
      <c r="PIZ99" s="403"/>
      <c r="PJA99" s="403"/>
      <c r="PJB99" s="403"/>
      <c r="PJC99" s="403"/>
      <c r="PJD99" s="403"/>
      <c r="PJE99" s="403"/>
      <c r="PJF99" s="403"/>
      <c r="PJG99" s="403"/>
      <c r="PJH99" s="403"/>
      <c r="PJI99" s="403"/>
      <c r="PJJ99" s="403"/>
      <c r="PJK99" s="403"/>
      <c r="PJL99" s="403"/>
      <c r="PJM99" s="403"/>
      <c r="PJN99" s="403"/>
      <c r="PJO99" s="403"/>
      <c r="PJP99" s="403"/>
      <c r="PJQ99" s="403"/>
      <c r="PJR99" s="403"/>
      <c r="PJS99" s="403"/>
      <c r="PJT99" s="403"/>
      <c r="PJU99" s="403"/>
      <c r="PJV99" s="403"/>
      <c r="PJW99" s="403"/>
      <c r="PJX99" s="403"/>
      <c r="PJY99" s="403"/>
      <c r="PJZ99" s="403"/>
      <c r="PKA99" s="403"/>
      <c r="PKB99" s="403"/>
      <c r="PKC99" s="403"/>
      <c r="PKD99" s="403"/>
      <c r="PKE99" s="403"/>
      <c r="PKF99" s="403"/>
      <c r="PKG99" s="403"/>
      <c r="PKH99" s="403"/>
      <c r="PKI99" s="403"/>
      <c r="PKJ99" s="403"/>
      <c r="PKK99" s="403"/>
      <c r="PKL99" s="403"/>
      <c r="PKM99" s="403"/>
      <c r="PKN99" s="403"/>
      <c r="PKO99" s="403"/>
      <c r="PKP99" s="403"/>
      <c r="PKQ99" s="403"/>
      <c r="PKR99" s="403"/>
      <c r="PKS99" s="403"/>
      <c r="PKT99" s="403"/>
      <c r="PKU99" s="403"/>
      <c r="PKV99" s="403"/>
      <c r="PKW99" s="403"/>
      <c r="PKX99" s="403"/>
      <c r="PKY99" s="403"/>
      <c r="PKZ99" s="403"/>
      <c r="PLA99" s="403"/>
      <c r="PLB99" s="403"/>
      <c r="PLC99" s="403"/>
      <c r="PLD99" s="403"/>
      <c r="PLE99" s="403"/>
      <c r="PLF99" s="403"/>
      <c r="PLG99" s="403"/>
      <c r="PLH99" s="403"/>
      <c r="PLI99" s="403"/>
      <c r="PLJ99" s="403"/>
      <c r="PLK99" s="403"/>
      <c r="PLL99" s="403"/>
      <c r="PLM99" s="403"/>
      <c r="PLN99" s="403"/>
      <c r="PLO99" s="403"/>
      <c r="PLP99" s="403"/>
      <c r="PLQ99" s="403"/>
      <c r="PLR99" s="403"/>
      <c r="PLS99" s="403"/>
      <c r="PLT99" s="403"/>
      <c r="PLU99" s="403"/>
      <c r="PLV99" s="403"/>
      <c r="PLW99" s="403"/>
      <c r="PLX99" s="403"/>
      <c r="PLY99" s="403"/>
      <c r="PLZ99" s="403"/>
      <c r="PMA99" s="403"/>
      <c r="PMB99" s="403"/>
      <c r="PMC99" s="403"/>
      <c r="PMD99" s="403"/>
      <c r="PME99" s="403"/>
      <c r="PMF99" s="403"/>
      <c r="PMG99" s="403"/>
      <c r="PMH99" s="403"/>
      <c r="PMI99" s="403"/>
      <c r="PMJ99" s="403"/>
      <c r="PMK99" s="403"/>
      <c r="PML99" s="403"/>
      <c r="PMM99" s="403"/>
      <c r="PMN99" s="403"/>
      <c r="PMO99" s="403"/>
      <c r="PMP99" s="403"/>
      <c r="PMQ99" s="403"/>
      <c r="PMR99" s="403"/>
      <c r="PMS99" s="403"/>
      <c r="PMT99" s="403"/>
      <c r="PMU99" s="403"/>
      <c r="PMV99" s="403"/>
      <c r="PMW99" s="403"/>
      <c r="PMX99" s="403"/>
      <c r="PMY99" s="403"/>
      <c r="PMZ99" s="403"/>
      <c r="PNA99" s="403"/>
      <c r="PNB99" s="403"/>
      <c r="PNC99" s="403"/>
      <c r="PND99" s="403"/>
      <c r="PNE99" s="403"/>
      <c r="PNF99" s="403"/>
      <c r="PNG99" s="403"/>
      <c r="PNH99" s="403"/>
      <c r="PNI99" s="403"/>
      <c r="PNJ99" s="403"/>
      <c r="PNK99" s="403"/>
      <c r="PNL99" s="403"/>
      <c r="PNM99" s="403"/>
      <c r="PNN99" s="403"/>
      <c r="PNO99" s="403"/>
      <c r="PNP99" s="403"/>
      <c r="PNQ99" s="403"/>
      <c r="PNR99" s="403"/>
      <c r="PNS99" s="403"/>
      <c r="PNT99" s="403"/>
      <c r="PNU99" s="403"/>
      <c r="PNV99" s="403"/>
      <c r="PNW99" s="403"/>
      <c r="PNX99" s="403"/>
      <c r="PNY99" s="403"/>
      <c r="PNZ99" s="403"/>
      <c r="POA99" s="403"/>
      <c r="POB99" s="403"/>
      <c r="POC99" s="403"/>
      <c r="POD99" s="403"/>
      <c r="POE99" s="403"/>
      <c r="POF99" s="403"/>
      <c r="POG99" s="403"/>
      <c r="POH99" s="403"/>
      <c r="POI99" s="403"/>
      <c r="POJ99" s="403"/>
      <c r="POK99" s="403"/>
      <c r="POL99" s="403"/>
      <c r="POM99" s="403"/>
      <c r="PON99" s="403"/>
      <c r="POO99" s="403"/>
      <c r="POP99" s="403"/>
      <c r="POQ99" s="403"/>
      <c r="POR99" s="403"/>
      <c r="POS99" s="403"/>
      <c r="POT99" s="403"/>
      <c r="POU99" s="403"/>
      <c r="POV99" s="403"/>
      <c r="POW99" s="403"/>
      <c r="POX99" s="403"/>
      <c r="POY99" s="403"/>
      <c r="POZ99" s="403"/>
      <c r="PPA99" s="403"/>
      <c r="PPB99" s="403"/>
      <c r="PPC99" s="403"/>
      <c r="PPD99" s="403"/>
      <c r="PPE99" s="403"/>
      <c r="PPF99" s="403"/>
      <c r="PPG99" s="403"/>
      <c r="PPH99" s="403"/>
      <c r="PPI99" s="403"/>
      <c r="PPJ99" s="403"/>
      <c r="PPK99" s="403"/>
      <c r="PPL99" s="403"/>
      <c r="PPM99" s="403"/>
      <c r="PPN99" s="403"/>
      <c r="PPO99" s="403"/>
      <c r="PPP99" s="403"/>
      <c r="PPQ99" s="403"/>
      <c r="PPR99" s="403"/>
      <c r="PPS99" s="403"/>
      <c r="PPT99" s="403"/>
      <c r="PPU99" s="403"/>
      <c r="PPV99" s="403"/>
      <c r="PPW99" s="403"/>
      <c r="PPX99" s="403"/>
      <c r="PPY99" s="403"/>
      <c r="PPZ99" s="403"/>
      <c r="PQA99" s="403"/>
      <c r="PQB99" s="403"/>
      <c r="PQC99" s="403"/>
      <c r="PQD99" s="403"/>
      <c r="PQE99" s="403"/>
      <c r="PQF99" s="403"/>
      <c r="PQG99" s="403"/>
      <c r="PQH99" s="403"/>
      <c r="PQI99" s="403"/>
      <c r="PQJ99" s="403"/>
      <c r="PQK99" s="403"/>
      <c r="PQL99" s="403"/>
      <c r="PQM99" s="403"/>
      <c r="PQN99" s="403"/>
      <c r="PQO99" s="403"/>
      <c r="PQP99" s="403"/>
      <c r="PQQ99" s="403"/>
      <c r="PQR99" s="403"/>
      <c r="PQS99" s="403"/>
      <c r="PQT99" s="403"/>
      <c r="PQU99" s="403"/>
      <c r="PQV99" s="403"/>
      <c r="PQW99" s="403"/>
      <c r="PQX99" s="403"/>
      <c r="PQY99" s="403"/>
      <c r="PQZ99" s="403"/>
      <c r="PRA99" s="403"/>
      <c r="PRB99" s="403"/>
      <c r="PRC99" s="403"/>
      <c r="PRD99" s="403"/>
      <c r="PRE99" s="403"/>
      <c r="PRF99" s="403"/>
      <c r="PRG99" s="403"/>
      <c r="PRH99" s="403"/>
      <c r="PRI99" s="403"/>
      <c r="PRJ99" s="403"/>
      <c r="PRK99" s="403"/>
      <c r="PRL99" s="403"/>
      <c r="PRM99" s="403"/>
      <c r="PRN99" s="403"/>
      <c r="PRO99" s="403"/>
      <c r="PRP99" s="403"/>
      <c r="PRQ99" s="403"/>
      <c r="PRR99" s="403"/>
      <c r="PRS99" s="403"/>
      <c r="PRT99" s="403"/>
      <c r="PRU99" s="403"/>
      <c r="PRV99" s="403"/>
      <c r="PRW99" s="403"/>
      <c r="PRX99" s="403"/>
      <c r="PRY99" s="403"/>
      <c r="PRZ99" s="403"/>
      <c r="PSA99" s="403"/>
      <c r="PSB99" s="403"/>
      <c r="PSC99" s="403"/>
      <c r="PSD99" s="403"/>
      <c r="PSE99" s="403"/>
      <c r="PSF99" s="403"/>
      <c r="PSG99" s="403"/>
      <c r="PSH99" s="403"/>
      <c r="PSI99" s="403"/>
      <c r="PSJ99" s="403"/>
      <c r="PSK99" s="403"/>
      <c r="PSL99" s="403"/>
      <c r="PSM99" s="403"/>
      <c r="PSN99" s="403"/>
      <c r="PSO99" s="403"/>
      <c r="PSP99" s="403"/>
      <c r="PSQ99" s="403"/>
      <c r="PSR99" s="403"/>
      <c r="PSS99" s="403"/>
      <c r="PST99" s="403"/>
      <c r="PSU99" s="403"/>
      <c r="PSV99" s="403"/>
      <c r="PSW99" s="403"/>
      <c r="PSX99" s="403"/>
      <c r="PSY99" s="403"/>
      <c r="PSZ99" s="403"/>
      <c r="PTA99" s="403"/>
      <c r="PTB99" s="403"/>
      <c r="PTC99" s="403"/>
      <c r="PTD99" s="403"/>
      <c r="PTE99" s="403"/>
      <c r="PTF99" s="403"/>
      <c r="PTG99" s="403"/>
      <c r="PTH99" s="403"/>
      <c r="PTI99" s="403"/>
      <c r="PTJ99" s="403"/>
      <c r="PTK99" s="403"/>
      <c r="PTL99" s="403"/>
      <c r="PTM99" s="403"/>
      <c r="PTN99" s="403"/>
      <c r="PTO99" s="403"/>
      <c r="PTP99" s="403"/>
      <c r="PTQ99" s="403"/>
      <c r="PTR99" s="403"/>
      <c r="PTS99" s="403"/>
      <c r="PTT99" s="403"/>
      <c r="PTU99" s="403"/>
      <c r="PTV99" s="403"/>
      <c r="PTW99" s="403"/>
      <c r="PTX99" s="403"/>
      <c r="PTY99" s="403"/>
      <c r="PTZ99" s="403"/>
      <c r="PUA99" s="403"/>
      <c r="PUB99" s="403"/>
      <c r="PUC99" s="403"/>
      <c r="PUD99" s="403"/>
      <c r="PUE99" s="403"/>
      <c r="PUF99" s="403"/>
      <c r="PUG99" s="403"/>
      <c r="PUH99" s="403"/>
      <c r="PUI99" s="403"/>
      <c r="PUJ99" s="403"/>
      <c r="PUK99" s="403"/>
      <c r="PUL99" s="403"/>
      <c r="PUM99" s="403"/>
      <c r="PUN99" s="403"/>
      <c r="PUO99" s="403"/>
      <c r="PUP99" s="403"/>
      <c r="PUQ99" s="403"/>
      <c r="PUR99" s="403"/>
      <c r="PUS99" s="403"/>
      <c r="PUT99" s="403"/>
      <c r="PUU99" s="403"/>
      <c r="PUV99" s="403"/>
      <c r="PUW99" s="403"/>
      <c r="PUX99" s="403"/>
      <c r="PUY99" s="403"/>
      <c r="PUZ99" s="403"/>
      <c r="PVA99" s="403"/>
      <c r="PVB99" s="403"/>
      <c r="PVC99" s="403"/>
      <c r="PVD99" s="403"/>
      <c r="PVE99" s="403"/>
      <c r="PVF99" s="403"/>
      <c r="PVG99" s="403"/>
      <c r="PVH99" s="403"/>
      <c r="PVI99" s="403"/>
      <c r="PVJ99" s="403"/>
      <c r="PVK99" s="403"/>
      <c r="PVL99" s="403"/>
      <c r="PVM99" s="403"/>
      <c r="PVN99" s="403"/>
      <c r="PVO99" s="403"/>
      <c r="PVP99" s="403"/>
      <c r="PVQ99" s="403"/>
      <c r="PVR99" s="403"/>
      <c r="PVS99" s="403"/>
      <c r="PVT99" s="403"/>
      <c r="PVU99" s="403"/>
      <c r="PVV99" s="403"/>
      <c r="PVW99" s="403"/>
      <c r="PVX99" s="403"/>
      <c r="PVY99" s="403"/>
      <c r="PVZ99" s="403"/>
      <c r="PWA99" s="403"/>
      <c r="PWB99" s="403"/>
      <c r="PWC99" s="403"/>
      <c r="PWD99" s="403"/>
      <c r="PWE99" s="403"/>
      <c r="PWF99" s="403"/>
      <c r="PWG99" s="403"/>
      <c r="PWH99" s="403"/>
      <c r="PWI99" s="403"/>
      <c r="PWJ99" s="403"/>
      <c r="PWK99" s="403"/>
      <c r="PWL99" s="403"/>
      <c r="PWM99" s="403"/>
      <c r="PWN99" s="403"/>
      <c r="PWO99" s="403"/>
      <c r="PWP99" s="403"/>
      <c r="PWQ99" s="403"/>
      <c r="PWR99" s="403"/>
      <c r="PWS99" s="403"/>
      <c r="PWT99" s="403"/>
      <c r="PWU99" s="403"/>
      <c r="PWV99" s="403"/>
      <c r="PWW99" s="403"/>
      <c r="PWX99" s="403"/>
      <c r="PWY99" s="403"/>
      <c r="PWZ99" s="403"/>
      <c r="PXA99" s="403"/>
      <c r="PXB99" s="403"/>
      <c r="PXC99" s="403"/>
      <c r="PXD99" s="403"/>
      <c r="PXE99" s="403"/>
      <c r="PXF99" s="403"/>
      <c r="PXG99" s="403"/>
      <c r="PXH99" s="403"/>
      <c r="PXI99" s="403"/>
      <c r="PXJ99" s="403"/>
      <c r="PXK99" s="403"/>
      <c r="PXL99" s="403"/>
      <c r="PXM99" s="403"/>
      <c r="PXN99" s="403"/>
      <c r="PXO99" s="403"/>
      <c r="PXP99" s="403"/>
      <c r="PXQ99" s="403"/>
      <c r="PXR99" s="403"/>
      <c r="PXS99" s="403"/>
      <c r="PXT99" s="403"/>
      <c r="PXU99" s="403"/>
      <c r="PXV99" s="403"/>
      <c r="PXW99" s="403"/>
      <c r="PXX99" s="403"/>
      <c r="PXY99" s="403"/>
      <c r="PXZ99" s="403"/>
      <c r="PYA99" s="403"/>
      <c r="PYB99" s="403"/>
      <c r="PYC99" s="403"/>
      <c r="PYD99" s="403"/>
      <c r="PYE99" s="403"/>
      <c r="PYF99" s="403"/>
      <c r="PYG99" s="403"/>
      <c r="PYH99" s="403"/>
      <c r="PYI99" s="403"/>
      <c r="PYJ99" s="403"/>
      <c r="PYK99" s="403"/>
      <c r="PYL99" s="403"/>
      <c r="PYM99" s="403"/>
      <c r="PYN99" s="403"/>
      <c r="PYO99" s="403"/>
      <c r="PYP99" s="403"/>
      <c r="PYQ99" s="403"/>
      <c r="PYR99" s="403"/>
      <c r="PYS99" s="403"/>
      <c r="PYT99" s="403"/>
      <c r="PYU99" s="403"/>
      <c r="PYV99" s="403"/>
      <c r="PYW99" s="403"/>
      <c r="PYX99" s="403"/>
      <c r="PYY99" s="403"/>
      <c r="PYZ99" s="403"/>
      <c r="PZA99" s="403"/>
      <c r="PZB99" s="403"/>
      <c r="PZC99" s="403"/>
      <c r="PZD99" s="403"/>
      <c r="PZE99" s="403"/>
      <c r="PZF99" s="403"/>
      <c r="PZG99" s="403"/>
      <c r="PZH99" s="403"/>
      <c r="PZI99" s="403"/>
      <c r="PZJ99" s="403"/>
      <c r="PZK99" s="403"/>
      <c r="PZL99" s="403"/>
      <c r="PZM99" s="403"/>
      <c r="PZN99" s="403"/>
      <c r="PZO99" s="403"/>
      <c r="PZP99" s="403"/>
      <c r="PZQ99" s="403"/>
      <c r="PZR99" s="403"/>
      <c r="PZS99" s="403"/>
      <c r="PZT99" s="403"/>
      <c r="PZU99" s="403"/>
      <c r="PZV99" s="403"/>
      <c r="PZW99" s="403"/>
      <c r="PZX99" s="403"/>
      <c r="PZY99" s="403"/>
      <c r="PZZ99" s="403"/>
      <c r="QAA99" s="403"/>
      <c r="QAB99" s="403"/>
      <c r="QAC99" s="403"/>
      <c r="QAD99" s="403"/>
      <c r="QAE99" s="403"/>
      <c r="QAF99" s="403"/>
      <c r="QAG99" s="403"/>
      <c r="QAH99" s="403"/>
      <c r="QAI99" s="403"/>
      <c r="QAJ99" s="403"/>
      <c r="QAK99" s="403"/>
      <c r="QAL99" s="403"/>
      <c r="QAM99" s="403"/>
      <c r="QAN99" s="403"/>
      <c r="QAO99" s="403"/>
      <c r="QAP99" s="403"/>
      <c r="QAQ99" s="403"/>
      <c r="QAR99" s="403"/>
      <c r="QAS99" s="403"/>
      <c r="QAT99" s="403"/>
      <c r="QAU99" s="403"/>
      <c r="QAV99" s="403"/>
      <c r="QAW99" s="403"/>
      <c r="QAX99" s="403"/>
      <c r="QAY99" s="403"/>
      <c r="QAZ99" s="403"/>
      <c r="QBA99" s="403"/>
      <c r="QBB99" s="403"/>
      <c r="QBC99" s="403"/>
      <c r="QBD99" s="403"/>
      <c r="QBE99" s="403"/>
      <c r="QBF99" s="403"/>
      <c r="QBG99" s="403"/>
      <c r="QBH99" s="403"/>
      <c r="QBI99" s="403"/>
      <c r="QBJ99" s="403"/>
      <c r="QBK99" s="403"/>
      <c r="QBL99" s="403"/>
      <c r="QBM99" s="403"/>
      <c r="QBN99" s="403"/>
      <c r="QBO99" s="403"/>
      <c r="QBP99" s="403"/>
      <c r="QBQ99" s="403"/>
      <c r="QBR99" s="403"/>
      <c r="QBS99" s="403"/>
      <c r="QBT99" s="403"/>
      <c r="QBU99" s="403"/>
      <c r="QBV99" s="403"/>
      <c r="QBW99" s="403"/>
      <c r="QBX99" s="403"/>
      <c r="QBY99" s="403"/>
      <c r="QBZ99" s="403"/>
      <c r="QCA99" s="403"/>
      <c r="QCB99" s="403"/>
      <c r="QCC99" s="403"/>
      <c r="QCD99" s="403"/>
      <c r="QCE99" s="403"/>
      <c r="QCF99" s="403"/>
      <c r="QCG99" s="403"/>
      <c r="QCH99" s="403"/>
      <c r="QCI99" s="403"/>
      <c r="QCJ99" s="403"/>
      <c r="QCK99" s="403"/>
      <c r="QCL99" s="403"/>
      <c r="QCM99" s="403"/>
      <c r="QCN99" s="403"/>
      <c r="QCO99" s="403"/>
      <c r="QCP99" s="403"/>
      <c r="QCQ99" s="403"/>
      <c r="QCR99" s="403"/>
      <c r="QCS99" s="403"/>
      <c r="QCT99" s="403"/>
      <c r="QCU99" s="403"/>
      <c r="QCV99" s="403"/>
      <c r="QCW99" s="403"/>
      <c r="QCX99" s="403"/>
      <c r="QCY99" s="403"/>
      <c r="QCZ99" s="403"/>
      <c r="QDA99" s="403"/>
      <c r="QDB99" s="403"/>
      <c r="QDC99" s="403"/>
      <c r="QDD99" s="403"/>
      <c r="QDE99" s="403"/>
      <c r="QDF99" s="403"/>
      <c r="QDG99" s="403"/>
      <c r="QDH99" s="403"/>
      <c r="QDI99" s="403"/>
      <c r="QDJ99" s="403"/>
      <c r="QDK99" s="403"/>
      <c r="QDL99" s="403"/>
      <c r="QDM99" s="403"/>
      <c r="QDN99" s="403"/>
      <c r="QDO99" s="403"/>
      <c r="QDP99" s="403"/>
      <c r="QDQ99" s="403"/>
      <c r="QDR99" s="403"/>
      <c r="QDS99" s="403"/>
      <c r="QDT99" s="403"/>
      <c r="QDU99" s="403"/>
      <c r="QDV99" s="403"/>
      <c r="QDW99" s="403"/>
      <c r="QDX99" s="403"/>
      <c r="QDY99" s="403"/>
      <c r="QDZ99" s="403"/>
      <c r="QEA99" s="403"/>
      <c r="QEB99" s="403"/>
      <c r="QEC99" s="403"/>
      <c r="QED99" s="403"/>
      <c r="QEE99" s="403"/>
      <c r="QEF99" s="403"/>
      <c r="QEG99" s="403"/>
      <c r="QEH99" s="403"/>
      <c r="QEI99" s="403"/>
      <c r="QEJ99" s="403"/>
      <c r="QEK99" s="403"/>
      <c r="QEL99" s="403"/>
      <c r="QEM99" s="403"/>
      <c r="QEN99" s="403"/>
      <c r="QEO99" s="403"/>
      <c r="QEP99" s="403"/>
      <c r="QEQ99" s="403"/>
      <c r="QER99" s="403"/>
      <c r="QES99" s="403"/>
      <c r="QET99" s="403"/>
      <c r="QEU99" s="403"/>
      <c r="QEV99" s="403"/>
      <c r="QEW99" s="403"/>
      <c r="QEX99" s="403"/>
      <c r="QEY99" s="403"/>
      <c r="QEZ99" s="403"/>
      <c r="QFA99" s="403"/>
      <c r="QFB99" s="403"/>
      <c r="QFC99" s="403"/>
      <c r="QFD99" s="403"/>
      <c r="QFE99" s="403"/>
      <c r="QFF99" s="403"/>
      <c r="QFG99" s="403"/>
      <c r="QFH99" s="403"/>
      <c r="QFI99" s="403"/>
      <c r="QFJ99" s="403"/>
      <c r="QFK99" s="403"/>
      <c r="QFL99" s="403"/>
      <c r="QFM99" s="403"/>
      <c r="QFN99" s="403"/>
      <c r="QFO99" s="403"/>
      <c r="QFP99" s="403"/>
      <c r="QFQ99" s="403"/>
      <c r="QFR99" s="403"/>
      <c r="QFS99" s="403"/>
      <c r="QFT99" s="403"/>
      <c r="QFU99" s="403"/>
      <c r="QFV99" s="403"/>
      <c r="QFW99" s="403"/>
      <c r="QFX99" s="403"/>
      <c r="QFY99" s="403"/>
      <c r="QFZ99" s="403"/>
      <c r="QGA99" s="403"/>
      <c r="QGB99" s="403"/>
      <c r="QGC99" s="403"/>
      <c r="QGD99" s="403"/>
      <c r="QGE99" s="403"/>
      <c r="QGF99" s="403"/>
      <c r="QGG99" s="403"/>
      <c r="QGH99" s="403"/>
      <c r="QGI99" s="403"/>
      <c r="QGJ99" s="403"/>
      <c r="QGK99" s="403"/>
      <c r="QGL99" s="403"/>
      <c r="QGM99" s="403"/>
      <c r="QGN99" s="403"/>
      <c r="QGO99" s="403"/>
      <c r="QGP99" s="403"/>
      <c r="QGQ99" s="403"/>
      <c r="QGR99" s="403"/>
      <c r="QGS99" s="403"/>
      <c r="QGT99" s="403"/>
      <c r="QGU99" s="403"/>
      <c r="QGV99" s="403"/>
      <c r="QGW99" s="403"/>
      <c r="QGX99" s="403"/>
      <c r="QGY99" s="403"/>
      <c r="QGZ99" s="403"/>
      <c r="QHA99" s="403"/>
      <c r="QHB99" s="403"/>
      <c r="QHC99" s="403"/>
      <c r="QHD99" s="403"/>
      <c r="QHE99" s="403"/>
      <c r="QHF99" s="403"/>
      <c r="QHG99" s="403"/>
      <c r="QHH99" s="403"/>
      <c r="QHI99" s="403"/>
      <c r="QHJ99" s="403"/>
      <c r="QHK99" s="403"/>
      <c r="QHL99" s="403"/>
      <c r="QHM99" s="403"/>
      <c r="QHN99" s="403"/>
      <c r="QHO99" s="403"/>
      <c r="QHP99" s="403"/>
      <c r="QHQ99" s="403"/>
      <c r="QHR99" s="403"/>
      <c r="QHS99" s="403"/>
      <c r="QHT99" s="403"/>
      <c r="QHU99" s="403"/>
      <c r="QHV99" s="403"/>
      <c r="QHW99" s="403"/>
      <c r="QHX99" s="403"/>
      <c r="QHY99" s="403"/>
      <c r="QHZ99" s="403"/>
      <c r="QIA99" s="403"/>
      <c r="QIB99" s="403"/>
      <c r="QIC99" s="403"/>
      <c r="QID99" s="403"/>
      <c r="QIE99" s="403"/>
      <c r="QIF99" s="403"/>
      <c r="QIG99" s="403"/>
      <c r="QIH99" s="403"/>
      <c r="QII99" s="403"/>
      <c r="QIJ99" s="403"/>
      <c r="QIK99" s="403"/>
      <c r="QIL99" s="403"/>
      <c r="QIM99" s="403"/>
      <c r="QIN99" s="403"/>
      <c r="QIO99" s="403"/>
      <c r="QIP99" s="403"/>
      <c r="QIQ99" s="403"/>
      <c r="QIR99" s="403"/>
      <c r="QIS99" s="403"/>
      <c r="QIT99" s="403"/>
      <c r="QIU99" s="403"/>
      <c r="QIV99" s="403"/>
      <c r="QIW99" s="403"/>
      <c r="QIX99" s="403"/>
      <c r="QIY99" s="403"/>
      <c r="QIZ99" s="403"/>
      <c r="QJA99" s="403"/>
      <c r="QJB99" s="403"/>
      <c r="QJC99" s="403"/>
      <c r="QJD99" s="403"/>
      <c r="QJE99" s="403"/>
      <c r="QJF99" s="403"/>
      <c r="QJG99" s="403"/>
      <c r="QJH99" s="403"/>
      <c r="QJI99" s="403"/>
      <c r="QJJ99" s="403"/>
      <c r="QJK99" s="403"/>
      <c r="QJL99" s="403"/>
      <c r="QJM99" s="403"/>
      <c r="QJN99" s="403"/>
      <c r="QJO99" s="403"/>
      <c r="QJP99" s="403"/>
      <c r="QJQ99" s="403"/>
      <c r="QJR99" s="403"/>
      <c r="QJS99" s="403"/>
      <c r="QJT99" s="403"/>
      <c r="QJU99" s="403"/>
      <c r="QJV99" s="403"/>
      <c r="QJW99" s="403"/>
      <c r="QJX99" s="403"/>
      <c r="QJY99" s="403"/>
      <c r="QJZ99" s="403"/>
      <c r="QKA99" s="403"/>
      <c r="QKB99" s="403"/>
      <c r="QKC99" s="403"/>
      <c r="QKD99" s="403"/>
      <c r="QKE99" s="403"/>
      <c r="QKF99" s="403"/>
      <c r="QKG99" s="403"/>
      <c r="QKH99" s="403"/>
      <c r="QKI99" s="403"/>
      <c r="QKJ99" s="403"/>
      <c r="QKK99" s="403"/>
      <c r="QKL99" s="403"/>
      <c r="QKM99" s="403"/>
      <c r="QKN99" s="403"/>
      <c r="QKO99" s="403"/>
      <c r="QKP99" s="403"/>
      <c r="QKQ99" s="403"/>
      <c r="QKR99" s="403"/>
      <c r="QKS99" s="403"/>
      <c r="QKT99" s="403"/>
      <c r="QKU99" s="403"/>
      <c r="QKV99" s="403"/>
      <c r="QKW99" s="403"/>
      <c r="QKX99" s="403"/>
      <c r="QKY99" s="403"/>
      <c r="QKZ99" s="403"/>
      <c r="QLA99" s="403"/>
      <c r="QLB99" s="403"/>
      <c r="QLC99" s="403"/>
      <c r="QLD99" s="403"/>
      <c r="QLE99" s="403"/>
      <c r="QLF99" s="403"/>
      <c r="QLG99" s="403"/>
      <c r="QLH99" s="403"/>
      <c r="QLI99" s="403"/>
      <c r="QLJ99" s="403"/>
      <c r="QLK99" s="403"/>
      <c r="QLL99" s="403"/>
      <c r="QLM99" s="403"/>
      <c r="QLN99" s="403"/>
      <c r="QLO99" s="403"/>
      <c r="QLP99" s="403"/>
      <c r="QLQ99" s="403"/>
      <c r="QLR99" s="403"/>
      <c r="QLS99" s="403"/>
      <c r="QLT99" s="403"/>
      <c r="QLU99" s="403"/>
      <c r="QLV99" s="403"/>
      <c r="QLW99" s="403"/>
      <c r="QLX99" s="403"/>
      <c r="QLY99" s="403"/>
      <c r="QLZ99" s="403"/>
      <c r="QMA99" s="403"/>
      <c r="QMB99" s="403"/>
      <c r="QMC99" s="403"/>
      <c r="QMD99" s="403"/>
      <c r="QME99" s="403"/>
      <c r="QMF99" s="403"/>
      <c r="QMG99" s="403"/>
      <c r="QMH99" s="403"/>
      <c r="QMI99" s="403"/>
      <c r="QMJ99" s="403"/>
      <c r="QMK99" s="403"/>
      <c r="QML99" s="403"/>
      <c r="QMM99" s="403"/>
      <c r="QMN99" s="403"/>
      <c r="QMO99" s="403"/>
      <c r="QMP99" s="403"/>
      <c r="QMQ99" s="403"/>
      <c r="QMR99" s="403"/>
      <c r="QMS99" s="403"/>
      <c r="QMT99" s="403"/>
      <c r="QMU99" s="403"/>
      <c r="QMV99" s="403"/>
      <c r="QMW99" s="403"/>
      <c r="QMX99" s="403"/>
      <c r="QMY99" s="403"/>
      <c r="QMZ99" s="403"/>
      <c r="QNA99" s="403"/>
      <c r="QNB99" s="403"/>
      <c r="QNC99" s="403"/>
      <c r="QND99" s="403"/>
      <c r="QNE99" s="403"/>
      <c r="QNF99" s="403"/>
      <c r="QNG99" s="403"/>
      <c r="QNH99" s="403"/>
      <c r="QNI99" s="403"/>
      <c r="QNJ99" s="403"/>
      <c r="QNK99" s="403"/>
      <c r="QNL99" s="403"/>
      <c r="QNM99" s="403"/>
      <c r="QNN99" s="403"/>
      <c r="QNO99" s="403"/>
      <c r="QNP99" s="403"/>
      <c r="QNQ99" s="403"/>
      <c r="QNR99" s="403"/>
      <c r="QNS99" s="403"/>
      <c r="QNT99" s="403"/>
      <c r="QNU99" s="403"/>
      <c r="QNV99" s="403"/>
      <c r="QNW99" s="403"/>
      <c r="QNX99" s="403"/>
      <c r="QNY99" s="403"/>
      <c r="QNZ99" s="403"/>
      <c r="QOA99" s="403"/>
      <c r="QOB99" s="403"/>
      <c r="QOC99" s="403"/>
      <c r="QOD99" s="403"/>
      <c r="QOE99" s="403"/>
      <c r="QOF99" s="403"/>
      <c r="QOG99" s="403"/>
      <c r="QOH99" s="403"/>
      <c r="QOI99" s="403"/>
      <c r="QOJ99" s="403"/>
      <c r="QOK99" s="403"/>
      <c r="QOL99" s="403"/>
      <c r="QOM99" s="403"/>
      <c r="QON99" s="403"/>
      <c r="QOO99" s="403"/>
      <c r="QOP99" s="403"/>
      <c r="QOQ99" s="403"/>
      <c r="QOR99" s="403"/>
      <c r="QOS99" s="403"/>
      <c r="QOT99" s="403"/>
      <c r="QOU99" s="403"/>
      <c r="QOV99" s="403"/>
      <c r="QOW99" s="403"/>
      <c r="QOX99" s="403"/>
      <c r="QOY99" s="403"/>
      <c r="QOZ99" s="403"/>
      <c r="QPA99" s="403"/>
      <c r="QPB99" s="403"/>
      <c r="QPC99" s="403"/>
      <c r="QPD99" s="403"/>
      <c r="QPE99" s="403"/>
      <c r="QPF99" s="403"/>
      <c r="QPG99" s="403"/>
      <c r="QPH99" s="403"/>
      <c r="QPI99" s="403"/>
      <c r="QPJ99" s="403"/>
      <c r="QPK99" s="403"/>
      <c r="QPL99" s="403"/>
      <c r="QPM99" s="403"/>
      <c r="QPN99" s="403"/>
      <c r="QPO99" s="403"/>
      <c r="QPP99" s="403"/>
      <c r="QPQ99" s="403"/>
      <c r="QPR99" s="403"/>
      <c r="QPS99" s="403"/>
      <c r="QPT99" s="403"/>
      <c r="QPU99" s="403"/>
      <c r="QPV99" s="403"/>
      <c r="QPW99" s="403"/>
      <c r="QPX99" s="403"/>
      <c r="QPY99" s="403"/>
      <c r="QPZ99" s="403"/>
      <c r="QQA99" s="403"/>
      <c r="QQB99" s="403"/>
      <c r="QQC99" s="403"/>
      <c r="QQD99" s="403"/>
      <c r="QQE99" s="403"/>
      <c r="QQF99" s="403"/>
      <c r="QQG99" s="403"/>
      <c r="QQH99" s="403"/>
      <c r="QQI99" s="403"/>
      <c r="QQJ99" s="403"/>
      <c r="QQK99" s="403"/>
      <c r="QQL99" s="403"/>
      <c r="QQM99" s="403"/>
      <c r="QQN99" s="403"/>
      <c r="QQO99" s="403"/>
      <c r="QQP99" s="403"/>
      <c r="QQQ99" s="403"/>
      <c r="QQR99" s="403"/>
      <c r="QQS99" s="403"/>
      <c r="QQT99" s="403"/>
      <c r="QQU99" s="403"/>
      <c r="QQV99" s="403"/>
      <c r="QQW99" s="403"/>
      <c r="QQX99" s="403"/>
      <c r="QQY99" s="403"/>
      <c r="QQZ99" s="403"/>
      <c r="QRA99" s="403"/>
      <c r="QRB99" s="403"/>
      <c r="QRC99" s="403"/>
      <c r="QRD99" s="403"/>
      <c r="QRE99" s="403"/>
      <c r="QRF99" s="403"/>
      <c r="QRG99" s="403"/>
      <c r="QRH99" s="403"/>
      <c r="QRI99" s="403"/>
      <c r="QRJ99" s="403"/>
      <c r="QRK99" s="403"/>
      <c r="QRL99" s="403"/>
      <c r="QRM99" s="403"/>
      <c r="QRN99" s="403"/>
      <c r="QRO99" s="403"/>
      <c r="QRP99" s="403"/>
      <c r="QRQ99" s="403"/>
      <c r="QRR99" s="403"/>
      <c r="QRS99" s="403"/>
      <c r="QRT99" s="403"/>
      <c r="QRU99" s="403"/>
      <c r="QRV99" s="403"/>
      <c r="QRW99" s="403"/>
      <c r="QRX99" s="403"/>
      <c r="QRY99" s="403"/>
      <c r="QRZ99" s="403"/>
      <c r="QSA99" s="403"/>
      <c r="QSB99" s="403"/>
      <c r="QSC99" s="403"/>
      <c r="QSD99" s="403"/>
      <c r="QSE99" s="403"/>
      <c r="QSF99" s="403"/>
      <c r="QSG99" s="403"/>
      <c r="QSH99" s="403"/>
      <c r="QSI99" s="403"/>
      <c r="QSJ99" s="403"/>
      <c r="QSK99" s="403"/>
      <c r="QSL99" s="403"/>
      <c r="QSM99" s="403"/>
      <c r="QSN99" s="403"/>
      <c r="QSO99" s="403"/>
      <c r="QSP99" s="403"/>
      <c r="QSQ99" s="403"/>
      <c r="QSR99" s="403"/>
      <c r="QSS99" s="403"/>
      <c r="QST99" s="403"/>
      <c r="QSU99" s="403"/>
      <c r="QSV99" s="403"/>
      <c r="QSW99" s="403"/>
      <c r="QSX99" s="403"/>
      <c r="QSY99" s="403"/>
      <c r="QSZ99" s="403"/>
      <c r="QTA99" s="403"/>
      <c r="QTB99" s="403"/>
      <c r="QTC99" s="403"/>
      <c r="QTD99" s="403"/>
      <c r="QTE99" s="403"/>
      <c r="QTF99" s="403"/>
      <c r="QTG99" s="403"/>
      <c r="QTH99" s="403"/>
      <c r="QTI99" s="403"/>
      <c r="QTJ99" s="403"/>
      <c r="QTK99" s="403"/>
      <c r="QTL99" s="403"/>
      <c r="QTM99" s="403"/>
      <c r="QTN99" s="403"/>
      <c r="QTO99" s="403"/>
      <c r="QTP99" s="403"/>
      <c r="QTQ99" s="403"/>
      <c r="QTR99" s="403"/>
      <c r="QTS99" s="403"/>
      <c r="QTT99" s="403"/>
      <c r="QTU99" s="403"/>
      <c r="QTV99" s="403"/>
      <c r="QTW99" s="403"/>
      <c r="QTX99" s="403"/>
      <c r="QTY99" s="403"/>
      <c r="QTZ99" s="403"/>
      <c r="QUA99" s="403"/>
      <c r="QUB99" s="403"/>
      <c r="QUC99" s="403"/>
      <c r="QUD99" s="403"/>
      <c r="QUE99" s="403"/>
      <c r="QUF99" s="403"/>
      <c r="QUG99" s="403"/>
      <c r="QUH99" s="403"/>
      <c r="QUI99" s="403"/>
      <c r="QUJ99" s="403"/>
      <c r="QUK99" s="403"/>
      <c r="QUL99" s="403"/>
      <c r="QUM99" s="403"/>
      <c r="QUN99" s="403"/>
      <c r="QUO99" s="403"/>
      <c r="QUP99" s="403"/>
      <c r="QUQ99" s="403"/>
      <c r="QUR99" s="403"/>
      <c r="QUS99" s="403"/>
      <c r="QUT99" s="403"/>
      <c r="QUU99" s="403"/>
      <c r="QUV99" s="403"/>
      <c r="QUW99" s="403"/>
      <c r="QUX99" s="403"/>
      <c r="QUY99" s="403"/>
      <c r="QUZ99" s="403"/>
      <c r="QVA99" s="403"/>
      <c r="QVB99" s="403"/>
      <c r="QVC99" s="403"/>
      <c r="QVD99" s="403"/>
      <c r="QVE99" s="403"/>
      <c r="QVF99" s="403"/>
      <c r="QVG99" s="403"/>
      <c r="QVH99" s="403"/>
      <c r="QVI99" s="403"/>
      <c r="QVJ99" s="403"/>
      <c r="QVK99" s="403"/>
      <c r="QVL99" s="403"/>
      <c r="QVM99" s="403"/>
      <c r="QVN99" s="403"/>
      <c r="QVO99" s="403"/>
      <c r="QVP99" s="403"/>
      <c r="QVQ99" s="403"/>
      <c r="QVR99" s="403"/>
      <c r="QVS99" s="403"/>
      <c r="QVT99" s="403"/>
      <c r="QVU99" s="403"/>
      <c r="QVV99" s="403"/>
      <c r="QVW99" s="403"/>
      <c r="QVX99" s="403"/>
      <c r="QVY99" s="403"/>
      <c r="QVZ99" s="403"/>
      <c r="QWA99" s="403"/>
      <c r="QWB99" s="403"/>
      <c r="QWC99" s="403"/>
      <c r="QWD99" s="403"/>
      <c r="QWE99" s="403"/>
      <c r="QWF99" s="403"/>
      <c r="QWG99" s="403"/>
      <c r="QWH99" s="403"/>
      <c r="QWI99" s="403"/>
      <c r="QWJ99" s="403"/>
      <c r="QWK99" s="403"/>
      <c r="QWL99" s="403"/>
      <c r="QWM99" s="403"/>
      <c r="QWN99" s="403"/>
      <c r="QWO99" s="403"/>
      <c r="QWP99" s="403"/>
      <c r="QWQ99" s="403"/>
      <c r="QWR99" s="403"/>
      <c r="QWS99" s="403"/>
      <c r="QWT99" s="403"/>
      <c r="QWU99" s="403"/>
      <c r="QWV99" s="403"/>
      <c r="QWW99" s="403"/>
      <c r="QWX99" s="403"/>
      <c r="QWY99" s="403"/>
      <c r="QWZ99" s="403"/>
      <c r="QXA99" s="403"/>
      <c r="QXB99" s="403"/>
      <c r="QXC99" s="403"/>
      <c r="QXD99" s="403"/>
      <c r="QXE99" s="403"/>
      <c r="QXF99" s="403"/>
      <c r="QXG99" s="403"/>
      <c r="QXH99" s="403"/>
      <c r="QXI99" s="403"/>
      <c r="QXJ99" s="403"/>
      <c r="QXK99" s="403"/>
      <c r="QXL99" s="403"/>
      <c r="QXM99" s="403"/>
      <c r="QXN99" s="403"/>
      <c r="QXO99" s="403"/>
      <c r="QXP99" s="403"/>
      <c r="QXQ99" s="403"/>
      <c r="QXR99" s="403"/>
      <c r="QXS99" s="403"/>
      <c r="QXT99" s="403"/>
      <c r="QXU99" s="403"/>
      <c r="QXV99" s="403"/>
      <c r="QXW99" s="403"/>
      <c r="QXX99" s="403"/>
      <c r="QXY99" s="403"/>
      <c r="QXZ99" s="403"/>
      <c r="QYA99" s="403"/>
      <c r="QYB99" s="403"/>
      <c r="QYC99" s="403"/>
      <c r="QYD99" s="403"/>
      <c r="QYE99" s="403"/>
      <c r="QYF99" s="403"/>
      <c r="QYG99" s="403"/>
      <c r="QYH99" s="403"/>
      <c r="QYI99" s="403"/>
      <c r="QYJ99" s="403"/>
      <c r="QYK99" s="403"/>
      <c r="QYL99" s="403"/>
      <c r="QYM99" s="403"/>
      <c r="QYN99" s="403"/>
      <c r="QYO99" s="403"/>
      <c r="QYP99" s="403"/>
      <c r="QYQ99" s="403"/>
      <c r="QYR99" s="403"/>
      <c r="QYS99" s="403"/>
      <c r="QYT99" s="403"/>
      <c r="QYU99" s="403"/>
      <c r="QYV99" s="403"/>
      <c r="QYW99" s="403"/>
      <c r="QYX99" s="403"/>
      <c r="QYY99" s="403"/>
      <c r="QYZ99" s="403"/>
      <c r="QZA99" s="403"/>
      <c r="QZB99" s="403"/>
      <c r="QZC99" s="403"/>
      <c r="QZD99" s="403"/>
      <c r="QZE99" s="403"/>
      <c r="QZF99" s="403"/>
      <c r="QZG99" s="403"/>
      <c r="QZH99" s="403"/>
      <c r="QZI99" s="403"/>
      <c r="QZJ99" s="403"/>
      <c r="QZK99" s="403"/>
      <c r="QZL99" s="403"/>
      <c r="QZM99" s="403"/>
      <c r="QZN99" s="403"/>
      <c r="QZO99" s="403"/>
      <c r="QZP99" s="403"/>
      <c r="QZQ99" s="403"/>
      <c r="QZR99" s="403"/>
      <c r="QZS99" s="403"/>
      <c r="QZT99" s="403"/>
      <c r="QZU99" s="403"/>
      <c r="QZV99" s="403"/>
      <c r="QZW99" s="403"/>
      <c r="QZX99" s="403"/>
      <c r="QZY99" s="403"/>
      <c r="QZZ99" s="403"/>
      <c r="RAA99" s="403"/>
      <c r="RAB99" s="403"/>
      <c r="RAC99" s="403"/>
      <c r="RAD99" s="403"/>
      <c r="RAE99" s="403"/>
      <c r="RAF99" s="403"/>
      <c r="RAG99" s="403"/>
      <c r="RAH99" s="403"/>
      <c r="RAI99" s="403"/>
      <c r="RAJ99" s="403"/>
      <c r="RAK99" s="403"/>
      <c r="RAL99" s="403"/>
      <c r="RAM99" s="403"/>
      <c r="RAN99" s="403"/>
      <c r="RAO99" s="403"/>
      <c r="RAP99" s="403"/>
      <c r="RAQ99" s="403"/>
      <c r="RAR99" s="403"/>
      <c r="RAS99" s="403"/>
      <c r="RAT99" s="403"/>
      <c r="RAU99" s="403"/>
      <c r="RAV99" s="403"/>
      <c r="RAW99" s="403"/>
      <c r="RAX99" s="403"/>
      <c r="RAY99" s="403"/>
      <c r="RAZ99" s="403"/>
      <c r="RBA99" s="403"/>
      <c r="RBB99" s="403"/>
      <c r="RBC99" s="403"/>
      <c r="RBD99" s="403"/>
      <c r="RBE99" s="403"/>
      <c r="RBF99" s="403"/>
      <c r="RBG99" s="403"/>
      <c r="RBH99" s="403"/>
      <c r="RBI99" s="403"/>
      <c r="RBJ99" s="403"/>
      <c r="RBK99" s="403"/>
      <c r="RBL99" s="403"/>
      <c r="RBM99" s="403"/>
      <c r="RBN99" s="403"/>
      <c r="RBO99" s="403"/>
      <c r="RBP99" s="403"/>
      <c r="RBQ99" s="403"/>
      <c r="RBR99" s="403"/>
      <c r="RBS99" s="403"/>
      <c r="RBT99" s="403"/>
      <c r="RBU99" s="403"/>
      <c r="RBV99" s="403"/>
      <c r="RBW99" s="403"/>
      <c r="RBX99" s="403"/>
      <c r="RBY99" s="403"/>
      <c r="RBZ99" s="403"/>
      <c r="RCA99" s="403"/>
      <c r="RCB99" s="403"/>
      <c r="RCC99" s="403"/>
      <c r="RCD99" s="403"/>
      <c r="RCE99" s="403"/>
      <c r="RCF99" s="403"/>
      <c r="RCG99" s="403"/>
      <c r="RCH99" s="403"/>
      <c r="RCI99" s="403"/>
      <c r="RCJ99" s="403"/>
      <c r="RCK99" s="403"/>
      <c r="RCL99" s="403"/>
      <c r="RCM99" s="403"/>
      <c r="RCN99" s="403"/>
      <c r="RCO99" s="403"/>
      <c r="RCP99" s="403"/>
      <c r="RCQ99" s="403"/>
      <c r="RCR99" s="403"/>
      <c r="RCS99" s="403"/>
      <c r="RCT99" s="403"/>
      <c r="RCU99" s="403"/>
      <c r="RCV99" s="403"/>
      <c r="RCW99" s="403"/>
      <c r="RCX99" s="403"/>
      <c r="RCY99" s="403"/>
      <c r="RCZ99" s="403"/>
      <c r="RDA99" s="403"/>
      <c r="RDB99" s="403"/>
      <c r="RDC99" s="403"/>
      <c r="RDD99" s="403"/>
      <c r="RDE99" s="403"/>
      <c r="RDF99" s="403"/>
      <c r="RDG99" s="403"/>
      <c r="RDH99" s="403"/>
      <c r="RDI99" s="403"/>
      <c r="RDJ99" s="403"/>
      <c r="RDK99" s="403"/>
      <c r="RDL99" s="403"/>
      <c r="RDM99" s="403"/>
      <c r="RDN99" s="403"/>
      <c r="RDO99" s="403"/>
      <c r="RDP99" s="403"/>
      <c r="RDQ99" s="403"/>
      <c r="RDR99" s="403"/>
      <c r="RDS99" s="403"/>
      <c r="RDT99" s="403"/>
      <c r="RDU99" s="403"/>
      <c r="RDV99" s="403"/>
      <c r="RDW99" s="403"/>
      <c r="RDX99" s="403"/>
      <c r="RDY99" s="403"/>
      <c r="RDZ99" s="403"/>
      <c r="REA99" s="403"/>
      <c r="REB99" s="403"/>
      <c r="REC99" s="403"/>
      <c r="RED99" s="403"/>
      <c r="REE99" s="403"/>
      <c r="REF99" s="403"/>
      <c r="REG99" s="403"/>
      <c r="REH99" s="403"/>
      <c r="REI99" s="403"/>
      <c r="REJ99" s="403"/>
      <c r="REK99" s="403"/>
      <c r="REL99" s="403"/>
      <c r="REM99" s="403"/>
      <c r="REN99" s="403"/>
      <c r="REO99" s="403"/>
      <c r="REP99" s="403"/>
      <c r="REQ99" s="403"/>
      <c r="RER99" s="403"/>
      <c r="RES99" s="403"/>
      <c r="RET99" s="403"/>
      <c r="REU99" s="403"/>
      <c r="REV99" s="403"/>
      <c r="REW99" s="403"/>
      <c r="REX99" s="403"/>
      <c r="REY99" s="403"/>
      <c r="REZ99" s="403"/>
      <c r="RFA99" s="403"/>
      <c r="RFB99" s="403"/>
      <c r="RFC99" s="403"/>
      <c r="RFD99" s="403"/>
      <c r="RFE99" s="403"/>
      <c r="RFF99" s="403"/>
      <c r="RFG99" s="403"/>
      <c r="RFH99" s="403"/>
      <c r="RFI99" s="403"/>
      <c r="RFJ99" s="403"/>
      <c r="RFK99" s="403"/>
      <c r="RFL99" s="403"/>
      <c r="RFM99" s="403"/>
      <c r="RFN99" s="403"/>
      <c r="RFO99" s="403"/>
      <c r="RFP99" s="403"/>
      <c r="RFQ99" s="403"/>
      <c r="RFR99" s="403"/>
      <c r="RFS99" s="403"/>
      <c r="RFT99" s="403"/>
      <c r="RFU99" s="403"/>
      <c r="RFV99" s="403"/>
      <c r="RFW99" s="403"/>
      <c r="RFX99" s="403"/>
      <c r="RFY99" s="403"/>
      <c r="RFZ99" s="403"/>
      <c r="RGA99" s="403"/>
      <c r="RGB99" s="403"/>
      <c r="RGC99" s="403"/>
      <c r="RGD99" s="403"/>
      <c r="RGE99" s="403"/>
      <c r="RGF99" s="403"/>
      <c r="RGG99" s="403"/>
      <c r="RGH99" s="403"/>
      <c r="RGI99" s="403"/>
      <c r="RGJ99" s="403"/>
      <c r="RGK99" s="403"/>
      <c r="RGL99" s="403"/>
      <c r="RGM99" s="403"/>
      <c r="RGN99" s="403"/>
      <c r="RGO99" s="403"/>
      <c r="RGP99" s="403"/>
      <c r="RGQ99" s="403"/>
      <c r="RGR99" s="403"/>
      <c r="RGS99" s="403"/>
      <c r="RGT99" s="403"/>
      <c r="RGU99" s="403"/>
      <c r="RGV99" s="403"/>
      <c r="RGW99" s="403"/>
      <c r="RGX99" s="403"/>
      <c r="RGY99" s="403"/>
      <c r="RGZ99" s="403"/>
      <c r="RHA99" s="403"/>
      <c r="RHB99" s="403"/>
      <c r="RHC99" s="403"/>
      <c r="RHD99" s="403"/>
      <c r="RHE99" s="403"/>
      <c r="RHF99" s="403"/>
      <c r="RHG99" s="403"/>
      <c r="RHH99" s="403"/>
      <c r="RHI99" s="403"/>
      <c r="RHJ99" s="403"/>
      <c r="RHK99" s="403"/>
      <c r="RHL99" s="403"/>
      <c r="RHM99" s="403"/>
      <c r="RHN99" s="403"/>
      <c r="RHO99" s="403"/>
      <c r="RHP99" s="403"/>
      <c r="RHQ99" s="403"/>
      <c r="RHR99" s="403"/>
      <c r="RHS99" s="403"/>
      <c r="RHT99" s="403"/>
      <c r="RHU99" s="403"/>
      <c r="RHV99" s="403"/>
      <c r="RHW99" s="403"/>
      <c r="RHX99" s="403"/>
      <c r="RHY99" s="403"/>
      <c r="RHZ99" s="403"/>
      <c r="RIA99" s="403"/>
      <c r="RIB99" s="403"/>
      <c r="RIC99" s="403"/>
      <c r="RID99" s="403"/>
      <c r="RIE99" s="403"/>
      <c r="RIF99" s="403"/>
      <c r="RIG99" s="403"/>
      <c r="RIH99" s="403"/>
      <c r="RII99" s="403"/>
      <c r="RIJ99" s="403"/>
      <c r="RIK99" s="403"/>
      <c r="RIL99" s="403"/>
      <c r="RIM99" s="403"/>
      <c r="RIN99" s="403"/>
      <c r="RIO99" s="403"/>
      <c r="RIP99" s="403"/>
      <c r="RIQ99" s="403"/>
      <c r="RIR99" s="403"/>
      <c r="RIS99" s="403"/>
      <c r="RIT99" s="403"/>
      <c r="RIU99" s="403"/>
      <c r="RIV99" s="403"/>
      <c r="RIW99" s="403"/>
      <c r="RIX99" s="403"/>
      <c r="RIY99" s="403"/>
      <c r="RIZ99" s="403"/>
      <c r="RJA99" s="403"/>
      <c r="RJB99" s="403"/>
      <c r="RJC99" s="403"/>
      <c r="RJD99" s="403"/>
      <c r="RJE99" s="403"/>
      <c r="RJF99" s="403"/>
      <c r="RJG99" s="403"/>
      <c r="RJH99" s="403"/>
      <c r="RJI99" s="403"/>
      <c r="RJJ99" s="403"/>
      <c r="RJK99" s="403"/>
      <c r="RJL99" s="403"/>
      <c r="RJM99" s="403"/>
      <c r="RJN99" s="403"/>
      <c r="RJO99" s="403"/>
      <c r="RJP99" s="403"/>
      <c r="RJQ99" s="403"/>
      <c r="RJR99" s="403"/>
      <c r="RJS99" s="403"/>
      <c r="RJT99" s="403"/>
      <c r="RJU99" s="403"/>
      <c r="RJV99" s="403"/>
      <c r="RJW99" s="403"/>
      <c r="RJX99" s="403"/>
      <c r="RJY99" s="403"/>
      <c r="RJZ99" s="403"/>
      <c r="RKA99" s="403"/>
      <c r="RKB99" s="403"/>
      <c r="RKC99" s="403"/>
      <c r="RKD99" s="403"/>
      <c r="RKE99" s="403"/>
      <c r="RKF99" s="403"/>
      <c r="RKG99" s="403"/>
      <c r="RKH99" s="403"/>
      <c r="RKI99" s="403"/>
      <c r="RKJ99" s="403"/>
      <c r="RKK99" s="403"/>
      <c r="RKL99" s="403"/>
      <c r="RKM99" s="403"/>
      <c r="RKN99" s="403"/>
      <c r="RKO99" s="403"/>
      <c r="RKP99" s="403"/>
      <c r="RKQ99" s="403"/>
      <c r="RKR99" s="403"/>
      <c r="RKS99" s="403"/>
      <c r="RKT99" s="403"/>
      <c r="RKU99" s="403"/>
      <c r="RKV99" s="403"/>
      <c r="RKW99" s="403"/>
      <c r="RKX99" s="403"/>
      <c r="RKY99" s="403"/>
      <c r="RKZ99" s="403"/>
      <c r="RLA99" s="403"/>
      <c r="RLB99" s="403"/>
      <c r="RLC99" s="403"/>
      <c r="RLD99" s="403"/>
      <c r="RLE99" s="403"/>
      <c r="RLF99" s="403"/>
      <c r="RLG99" s="403"/>
      <c r="RLH99" s="403"/>
      <c r="RLI99" s="403"/>
      <c r="RLJ99" s="403"/>
      <c r="RLK99" s="403"/>
      <c r="RLL99" s="403"/>
      <c r="RLM99" s="403"/>
      <c r="RLN99" s="403"/>
      <c r="RLO99" s="403"/>
      <c r="RLP99" s="403"/>
      <c r="RLQ99" s="403"/>
      <c r="RLR99" s="403"/>
      <c r="RLS99" s="403"/>
      <c r="RLT99" s="403"/>
      <c r="RLU99" s="403"/>
      <c r="RLV99" s="403"/>
      <c r="RLW99" s="403"/>
      <c r="RLX99" s="403"/>
      <c r="RLY99" s="403"/>
      <c r="RLZ99" s="403"/>
      <c r="RMA99" s="403"/>
      <c r="RMB99" s="403"/>
      <c r="RMC99" s="403"/>
      <c r="RMD99" s="403"/>
      <c r="RME99" s="403"/>
      <c r="RMF99" s="403"/>
      <c r="RMG99" s="403"/>
      <c r="RMH99" s="403"/>
      <c r="RMI99" s="403"/>
      <c r="RMJ99" s="403"/>
      <c r="RMK99" s="403"/>
      <c r="RML99" s="403"/>
      <c r="RMM99" s="403"/>
      <c r="RMN99" s="403"/>
      <c r="RMO99" s="403"/>
      <c r="RMP99" s="403"/>
      <c r="RMQ99" s="403"/>
      <c r="RMR99" s="403"/>
      <c r="RMS99" s="403"/>
      <c r="RMT99" s="403"/>
      <c r="RMU99" s="403"/>
      <c r="RMV99" s="403"/>
      <c r="RMW99" s="403"/>
      <c r="RMX99" s="403"/>
      <c r="RMY99" s="403"/>
      <c r="RMZ99" s="403"/>
      <c r="RNA99" s="403"/>
      <c r="RNB99" s="403"/>
      <c r="RNC99" s="403"/>
      <c r="RND99" s="403"/>
      <c r="RNE99" s="403"/>
      <c r="RNF99" s="403"/>
      <c r="RNG99" s="403"/>
      <c r="RNH99" s="403"/>
      <c r="RNI99" s="403"/>
      <c r="RNJ99" s="403"/>
      <c r="RNK99" s="403"/>
      <c r="RNL99" s="403"/>
      <c r="RNM99" s="403"/>
      <c r="RNN99" s="403"/>
      <c r="RNO99" s="403"/>
      <c r="RNP99" s="403"/>
      <c r="RNQ99" s="403"/>
      <c r="RNR99" s="403"/>
      <c r="RNS99" s="403"/>
      <c r="RNT99" s="403"/>
      <c r="RNU99" s="403"/>
      <c r="RNV99" s="403"/>
      <c r="RNW99" s="403"/>
      <c r="RNX99" s="403"/>
      <c r="RNY99" s="403"/>
      <c r="RNZ99" s="403"/>
      <c r="ROA99" s="403"/>
      <c r="ROB99" s="403"/>
      <c r="ROC99" s="403"/>
      <c r="ROD99" s="403"/>
      <c r="ROE99" s="403"/>
      <c r="ROF99" s="403"/>
      <c r="ROG99" s="403"/>
      <c r="ROH99" s="403"/>
      <c r="ROI99" s="403"/>
      <c r="ROJ99" s="403"/>
      <c r="ROK99" s="403"/>
      <c r="ROL99" s="403"/>
      <c r="ROM99" s="403"/>
      <c r="RON99" s="403"/>
      <c r="ROO99" s="403"/>
      <c r="ROP99" s="403"/>
      <c r="ROQ99" s="403"/>
      <c r="ROR99" s="403"/>
      <c r="ROS99" s="403"/>
      <c r="ROT99" s="403"/>
      <c r="ROU99" s="403"/>
      <c r="ROV99" s="403"/>
      <c r="ROW99" s="403"/>
      <c r="ROX99" s="403"/>
      <c r="ROY99" s="403"/>
      <c r="ROZ99" s="403"/>
      <c r="RPA99" s="403"/>
      <c r="RPB99" s="403"/>
      <c r="RPC99" s="403"/>
      <c r="RPD99" s="403"/>
      <c r="RPE99" s="403"/>
      <c r="RPF99" s="403"/>
      <c r="RPG99" s="403"/>
      <c r="RPH99" s="403"/>
      <c r="RPI99" s="403"/>
      <c r="RPJ99" s="403"/>
      <c r="RPK99" s="403"/>
      <c r="RPL99" s="403"/>
      <c r="RPM99" s="403"/>
      <c r="RPN99" s="403"/>
      <c r="RPO99" s="403"/>
      <c r="RPP99" s="403"/>
      <c r="RPQ99" s="403"/>
      <c r="RPR99" s="403"/>
      <c r="RPS99" s="403"/>
      <c r="RPT99" s="403"/>
      <c r="RPU99" s="403"/>
      <c r="RPV99" s="403"/>
      <c r="RPW99" s="403"/>
      <c r="RPX99" s="403"/>
      <c r="RPY99" s="403"/>
      <c r="RPZ99" s="403"/>
      <c r="RQA99" s="403"/>
      <c r="RQB99" s="403"/>
      <c r="RQC99" s="403"/>
      <c r="RQD99" s="403"/>
      <c r="RQE99" s="403"/>
      <c r="RQF99" s="403"/>
      <c r="RQG99" s="403"/>
      <c r="RQH99" s="403"/>
      <c r="RQI99" s="403"/>
      <c r="RQJ99" s="403"/>
      <c r="RQK99" s="403"/>
      <c r="RQL99" s="403"/>
      <c r="RQM99" s="403"/>
      <c r="RQN99" s="403"/>
      <c r="RQO99" s="403"/>
      <c r="RQP99" s="403"/>
      <c r="RQQ99" s="403"/>
      <c r="RQR99" s="403"/>
      <c r="RQS99" s="403"/>
      <c r="RQT99" s="403"/>
      <c r="RQU99" s="403"/>
      <c r="RQV99" s="403"/>
      <c r="RQW99" s="403"/>
      <c r="RQX99" s="403"/>
      <c r="RQY99" s="403"/>
      <c r="RQZ99" s="403"/>
      <c r="RRA99" s="403"/>
      <c r="RRB99" s="403"/>
      <c r="RRC99" s="403"/>
      <c r="RRD99" s="403"/>
      <c r="RRE99" s="403"/>
      <c r="RRF99" s="403"/>
      <c r="RRG99" s="403"/>
      <c r="RRH99" s="403"/>
      <c r="RRI99" s="403"/>
      <c r="RRJ99" s="403"/>
      <c r="RRK99" s="403"/>
      <c r="RRL99" s="403"/>
      <c r="RRM99" s="403"/>
      <c r="RRN99" s="403"/>
      <c r="RRO99" s="403"/>
      <c r="RRP99" s="403"/>
      <c r="RRQ99" s="403"/>
      <c r="RRR99" s="403"/>
      <c r="RRS99" s="403"/>
      <c r="RRT99" s="403"/>
      <c r="RRU99" s="403"/>
      <c r="RRV99" s="403"/>
      <c r="RRW99" s="403"/>
      <c r="RRX99" s="403"/>
      <c r="RRY99" s="403"/>
      <c r="RRZ99" s="403"/>
      <c r="RSA99" s="403"/>
      <c r="RSB99" s="403"/>
      <c r="RSC99" s="403"/>
      <c r="RSD99" s="403"/>
      <c r="RSE99" s="403"/>
      <c r="RSF99" s="403"/>
      <c r="RSG99" s="403"/>
      <c r="RSH99" s="403"/>
      <c r="RSI99" s="403"/>
      <c r="RSJ99" s="403"/>
      <c r="RSK99" s="403"/>
      <c r="RSL99" s="403"/>
      <c r="RSM99" s="403"/>
      <c r="RSN99" s="403"/>
      <c r="RSO99" s="403"/>
      <c r="RSP99" s="403"/>
      <c r="RSQ99" s="403"/>
      <c r="RSR99" s="403"/>
      <c r="RSS99" s="403"/>
      <c r="RST99" s="403"/>
      <c r="RSU99" s="403"/>
      <c r="RSV99" s="403"/>
      <c r="RSW99" s="403"/>
      <c r="RSX99" s="403"/>
      <c r="RSY99" s="403"/>
      <c r="RSZ99" s="403"/>
      <c r="RTA99" s="403"/>
      <c r="RTB99" s="403"/>
      <c r="RTC99" s="403"/>
      <c r="RTD99" s="403"/>
      <c r="RTE99" s="403"/>
      <c r="RTF99" s="403"/>
      <c r="RTG99" s="403"/>
      <c r="RTH99" s="403"/>
      <c r="RTI99" s="403"/>
      <c r="RTJ99" s="403"/>
      <c r="RTK99" s="403"/>
      <c r="RTL99" s="403"/>
      <c r="RTM99" s="403"/>
      <c r="RTN99" s="403"/>
      <c r="RTO99" s="403"/>
      <c r="RTP99" s="403"/>
      <c r="RTQ99" s="403"/>
      <c r="RTR99" s="403"/>
      <c r="RTS99" s="403"/>
      <c r="RTT99" s="403"/>
      <c r="RTU99" s="403"/>
      <c r="RTV99" s="403"/>
      <c r="RTW99" s="403"/>
      <c r="RTX99" s="403"/>
      <c r="RTY99" s="403"/>
      <c r="RTZ99" s="403"/>
      <c r="RUA99" s="403"/>
      <c r="RUB99" s="403"/>
      <c r="RUC99" s="403"/>
      <c r="RUD99" s="403"/>
      <c r="RUE99" s="403"/>
      <c r="RUF99" s="403"/>
      <c r="RUG99" s="403"/>
      <c r="RUH99" s="403"/>
      <c r="RUI99" s="403"/>
      <c r="RUJ99" s="403"/>
      <c r="RUK99" s="403"/>
      <c r="RUL99" s="403"/>
      <c r="RUM99" s="403"/>
      <c r="RUN99" s="403"/>
      <c r="RUO99" s="403"/>
      <c r="RUP99" s="403"/>
      <c r="RUQ99" s="403"/>
      <c r="RUR99" s="403"/>
      <c r="RUS99" s="403"/>
      <c r="RUT99" s="403"/>
      <c r="RUU99" s="403"/>
      <c r="RUV99" s="403"/>
      <c r="RUW99" s="403"/>
      <c r="RUX99" s="403"/>
      <c r="RUY99" s="403"/>
      <c r="RUZ99" s="403"/>
      <c r="RVA99" s="403"/>
      <c r="RVB99" s="403"/>
      <c r="RVC99" s="403"/>
      <c r="RVD99" s="403"/>
      <c r="RVE99" s="403"/>
      <c r="RVF99" s="403"/>
      <c r="RVG99" s="403"/>
      <c r="RVH99" s="403"/>
      <c r="RVI99" s="403"/>
      <c r="RVJ99" s="403"/>
      <c r="RVK99" s="403"/>
      <c r="RVL99" s="403"/>
      <c r="RVM99" s="403"/>
      <c r="RVN99" s="403"/>
      <c r="RVO99" s="403"/>
      <c r="RVP99" s="403"/>
      <c r="RVQ99" s="403"/>
      <c r="RVR99" s="403"/>
      <c r="RVS99" s="403"/>
      <c r="RVT99" s="403"/>
      <c r="RVU99" s="403"/>
      <c r="RVV99" s="403"/>
      <c r="RVW99" s="403"/>
      <c r="RVX99" s="403"/>
      <c r="RVY99" s="403"/>
      <c r="RVZ99" s="403"/>
      <c r="RWA99" s="403"/>
      <c r="RWB99" s="403"/>
      <c r="RWC99" s="403"/>
      <c r="RWD99" s="403"/>
      <c r="RWE99" s="403"/>
      <c r="RWF99" s="403"/>
      <c r="RWG99" s="403"/>
      <c r="RWH99" s="403"/>
      <c r="RWI99" s="403"/>
      <c r="RWJ99" s="403"/>
      <c r="RWK99" s="403"/>
      <c r="RWL99" s="403"/>
      <c r="RWM99" s="403"/>
      <c r="RWN99" s="403"/>
      <c r="RWO99" s="403"/>
      <c r="RWP99" s="403"/>
      <c r="RWQ99" s="403"/>
      <c r="RWR99" s="403"/>
      <c r="RWS99" s="403"/>
      <c r="RWT99" s="403"/>
      <c r="RWU99" s="403"/>
      <c r="RWV99" s="403"/>
      <c r="RWW99" s="403"/>
      <c r="RWX99" s="403"/>
      <c r="RWY99" s="403"/>
      <c r="RWZ99" s="403"/>
      <c r="RXA99" s="403"/>
      <c r="RXB99" s="403"/>
      <c r="RXC99" s="403"/>
      <c r="RXD99" s="403"/>
      <c r="RXE99" s="403"/>
      <c r="RXF99" s="403"/>
      <c r="RXG99" s="403"/>
      <c r="RXH99" s="403"/>
      <c r="RXI99" s="403"/>
      <c r="RXJ99" s="403"/>
      <c r="RXK99" s="403"/>
      <c r="RXL99" s="403"/>
      <c r="RXM99" s="403"/>
      <c r="RXN99" s="403"/>
      <c r="RXO99" s="403"/>
      <c r="RXP99" s="403"/>
      <c r="RXQ99" s="403"/>
      <c r="RXR99" s="403"/>
      <c r="RXS99" s="403"/>
      <c r="RXT99" s="403"/>
      <c r="RXU99" s="403"/>
      <c r="RXV99" s="403"/>
      <c r="RXW99" s="403"/>
      <c r="RXX99" s="403"/>
      <c r="RXY99" s="403"/>
      <c r="RXZ99" s="403"/>
      <c r="RYA99" s="403"/>
      <c r="RYB99" s="403"/>
      <c r="RYC99" s="403"/>
      <c r="RYD99" s="403"/>
      <c r="RYE99" s="403"/>
      <c r="RYF99" s="403"/>
      <c r="RYG99" s="403"/>
      <c r="RYH99" s="403"/>
      <c r="RYI99" s="403"/>
      <c r="RYJ99" s="403"/>
      <c r="RYK99" s="403"/>
      <c r="RYL99" s="403"/>
      <c r="RYM99" s="403"/>
      <c r="RYN99" s="403"/>
      <c r="RYO99" s="403"/>
      <c r="RYP99" s="403"/>
      <c r="RYQ99" s="403"/>
      <c r="RYR99" s="403"/>
      <c r="RYS99" s="403"/>
      <c r="RYT99" s="403"/>
      <c r="RYU99" s="403"/>
      <c r="RYV99" s="403"/>
      <c r="RYW99" s="403"/>
      <c r="RYX99" s="403"/>
      <c r="RYY99" s="403"/>
      <c r="RYZ99" s="403"/>
      <c r="RZA99" s="403"/>
      <c r="RZB99" s="403"/>
      <c r="RZC99" s="403"/>
      <c r="RZD99" s="403"/>
      <c r="RZE99" s="403"/>
      <c r="RZF99" s="403"/>
      <c r="RZG99" s="403"/>
      <c r="RZH99" s="403"/>
      <c r="RZI99" s="403"/>
      <c r="RZJ99" s="403"/>
      <c r="RZK99" s="403"/>
      <c r="RZL99" s="403"/>
      <c r="RZM99" s="403"/>
      <c r="RZN99" s="403"/>
      <c r="RZO99" s="403"/>
      <c r="RZP99" s="403"/>
      <c r="RZQ99" s="403"/>
      <c r="RZR99" s="403"/>
      <c r="RZS99" s="403"/>
      <c r="RZT99" s="403"/>
      <c r="RZU99" s="403"/>
      <c r="RZV99" s="403"/>
      <c r="RZW99" s="403"/>
      <c r="RZX99" s="403"/>
      <c r="RZY99" s="403"/>
      <c r="RZZ99" s="403"/>
      <c r="SAA99" s="403"/>
      <c r="SAB99" s="403"/>
      <c r="SAC99" s="403"/>
      <c r="SAD99" s="403"/>
      <c r="SAE99" s="403"/>
      <c r="SAF99" s="403"/>
      <c r="SAG99" s="403"/>
      <c r="SAH99" s="403"/>
      <c r="SAI99" s="403"/>
      <c r="SAJ99" s="403"/>
      <c r="SAK99" s="403"/>
      <c r="SAL99" s="403"/>
      <c r="SAM99" s="403"/>
      <c r="SAN99" s="403"/>
      <c r="SAO99" s="403"/>
      <c r="SAP99" s="403"/>
      <c r="SAQ99" s="403"/>
      <c r="SAR99" s="403"/>
      <c r="SAS99" s="403"/>
      <c r="SAT99" s="403"/>
      <c r="SAU99" s="403"/>
      <c r="SAV99" s="403"/>
      <c r="SAW99" s="403"/>
      <c r="SAX99" s="403"/>
      <c r="SAY99" s="403"/>
      <c r="SAZ99" s="403"/>
      <c r="SBA99" s="403"/>
      <c r="SBB99" s="403"/>
      <c r="SBC99" s="403"/>
      <c r="SBD99" s="403"/>
      <c r="SBE99" s="403"/>
      <c r="SBF99" s="403"/>
      <c r="SBG99" s="403"/>
      <c r="SBH99" s="403"/>
      <c r="SBI99" s="403"/>
      <c r="SBJ99" s="403"/>
      <c r="SBK99" s="403"/>
      <c r="SBL99" s="403"/>
      <c r="SBM99" s="403"/>
      <c r="SBN99" s="403"/>
      <c r="SBO99" s="403"/>
      <c r="SBP99" s="403"/>
      <c r="SBQ99" s="403"/>
      <c r="SBR99" s="403"/>
      <c r="SBS99" s="403"/>
      <c r="SBT99" s="403"/>
      <c r="SBU99" s="403"/>
      <c r="SBV99" s="403"/>
      <c r="SBW99" s="403"/>
      <c r="SBX99" s="403"/>
      <c r="SBY99" s="403"/>
      <c r="SBZ99" s="403"/>
      <c r="SCA99" s="403"/>
      <c r="SCB99" s="403"/>
      <c r="SCC99" s="403"/>
      <c r="SCD99" s="403"/>
      <c r="SCE99" s="403"/>
      <c r="SCF99" s="403"/>
      <c r="SCG99" s="403"/>
      <c r="SCH99" s="403"/>
      <c r="SCI99" s="403"/>
      <c r="SCJ99" s="403"/>
      <c r="SCK99" s="403"/>
      <c r="SCL99" s="403"/>
      <c r="SCM99" s="403"/>
      <c r="SCN99" s="403"/>
      <c r="SCO99" s="403"/>
      <c r="SCP99" s="403"/>
      <c r="SCQ99" s="403"/>
      <c r="SCR99" s="403"/>
      <c r="SCS99" s="403"/>
      <c r="SCT99" s="403"/>
      <c r="SCU99" s="403"/>
      <c r="SCV99" s="403"/>
      <c r="SCW99" s="403"/>
      <c r="SCX99" s="403"/>
      <c r="SCY99" s="403"/>
      <c r="SCZ99" s="403"/>
      <c r="SDA99" s="403"/>
      <c r="SDB99" s="403"/>
      <c r="SDC99" s="403"/>
      <c r="SDD99" s="403"/>
      <c r="SDE99" s="403"/>
      <c r="SDF99" s="403"/>
      <c r="SDG99" s="403"/>
      <c r="SDH99" s="403"/>
      <c r="SDI99" s="403"/>
      <c r="SDJ99" s="403"/>
      <c r="SDK99" s="403"/>
      <c r="SDL99" s="403"/>
      <c r="SDM99" s="403"/>
      <c r="SDN99" s="403"/>
      <c r="SDO99" s="403"/>
      <c r="SDP99" s="403"/>
      <c r="SDQ99" s="403"/>
      <c r="SDR99" s="403"/>
      <c r="SDS99" s="403"/>
      <c r="SDT99" s="403"/>
      <c r="SDU99" s="403"/>
      <c r="SDV99" s="403"/>
      <c r="SDW99" s="403"/>
      <c r="SDX99" s="403"/>
      <c r="SDY99" s="403"/>
      <c r="SDZ99" s="403"/>
      <c r="SEA99" s="403"/>
      <c r="SEB99" s="403"/>
      <c r="SEC99" s="403"/>
      <c r="SED99" s="403"/>
      <c r="SEE99" s="403"/>
      <c r="SEF99" s="403"/>
      <c r="SEG99" s="403"/>
      <c r="SEH99" s="403"/>
      <c r="SEI99" s="403"/>
      <c r="SEJ99" s="403"/>
      <c r="SEK99" s="403"/>
      <c r="SEL99" s="403"/>
      <c r="SEM99" s="403"/>
      <c r="SEN99" s="403"/>
      <c r="SEO99" s="403"/>
      <c r="SEP99" s="403"/>
      <c r="SEQ99" s="403"/>
      <c r="SER99" s="403"/>
      <c r="SES99" s="403"/>
      <c r="SET99" s="403"/>
      <c r="SEU99" s="403"/>
      <c r="SEV99" s="403"/>
      <c r="SEW99" s="403"/>
      <c r="SEX99" s="403"/>
      <c r="SEY99" s="403"/>
      <c r="SEZ99" s="403"/>
      <c r="SFA99" s="403"/>
      <c r="SFB99" s="403"/>
      <c r="SFC99" s="403"/>
      <c r="SFD99" s="403"/>
      <c r="SFE99" s="403"/>
      <c r="SFF99" s="403"/>
      <c r="SFG99" s="403"/>
      <c r="SFH99" s="403"/>
      <c r="SFI99" s="403"/>
      <c r="SFJ99" s="403"/>
      <c r="SFK99" s="403"/>
      <c r="SFL99" s="403"/>
      <c r="SFM99" s="403"/>
      <c r="SFN99" s="403"/>
      <c r="SFO99" s="403"/>
      <c r="SFP99" s="403"/>
      <c r="SFQ99" s="403"/>
      <c r="SFR99" s="403"/>
      <c r="SFS99" s="403"/>
      <c r="SFT99" s="403"/>
      <c r="SFU99" s="403"/>
      <c r="SFV99" s="403"/>
      <c r="SFW99" s="403"/>
      <c r="SFX99" s="403"/>
      <c r="SFY99" s="403"/>
      <c r="SFZ99" s="403"/>
      <c r="SGA99" s="403"/>
      <c r="SGB99" s="403"/>
      <c r="SGC99" s="403"/>
      <c r="SGD99" s="403"/>
      <c r="SGE99" s="403"/>
      <c r="SGF99" s="403"/>
      <c r="SGG99" s="403"/>
      <c r="SGH99" s="403"/>
      <c r="SGI99" s="403"/>
      <c r="SGJ99" s="403"/>
      <c r="SGK99" s="403"/>
      <c r="SGL99" s="403"/>
      <c r="SGM99" s="403"/>
      <c r="SGN99" s="403"/>
      <c r="SGO99" s="403"/>
      <c r="SGP99" s="403"/>
      <c r="SGQ99" s="403"/>
      <c r="SGR99" s="403"/>
      <c r="SGS99" s="403"/>
      <c r="SGT99" s="403"/>
      <c r="SGU99" s="403"/>
      <c r="SGV99" s="403"/>
      <c r="SGW99" s="403"/>
      <c r="SGX99" s="403"/>
      <c r="SGY99" s="403"/>
      <c r="SGZ99" s="403"/>
      <c r="SHA99" s="403"/>
      <c r="SHB99" s="403"/>
      <c r="SHC99" s="403"/>
      <c r="SHD99" s="403"/>
      <c r="SHE99" s="403"/>
      <c r="SHF99" s="403"/>
      <c r="SHG99" s="403"/>
      <c r="SHH99" s="403"/>
      <c r="SHI99" s="403"/>
      <c r="SHJ99" s="403"/>
      <c r="SHK99" s="403"/>
      <c r="SHL99" s="403"/>
      <c r="SHM99" s="403"/>
      <c r="SHN99" s="403"/>
      <c r="SHO99" s="403"/>
      <c r="SHP99" s="403"/>
      <c r="SHQ99" s="403"/>
      <c r="SHR99" s="403"/>
      <c r="SHS99" s="403"/>
      <c r="SHT99" s="403"/>
      <c r="SHU99" s="403"/>
      <c r="SHV99" s="403"/>
      <c r="SHW99" s="403"/>
      <c r="SHX99" s="403"/>
      <c r="SHY99" s="403"/>
      <c r="SHZ99" s="403"/>
      <c r="SIA99" s="403"/>
      <c r="SIB99" s="403"/>
      <c r="SIC99" s="403"/>
      <c r="SID99" s="403"/>
      <c r="SIE99" s="403"/>
      <c r="SIF99" s="403"/>
      <c r="SIG99" s="403"/>
      <c r="SIH99" s="403"/>
      <c r="SII99" s="403"/>
      <c r="SIJ99" s="403"/>
      <c r="SIK99" s="403"/>
      <c r="SIL99" s="403"/>
      <c r="SIM99" s="403"/>
      <c r="SIN99" s="403"/>
      <c r="SIO99" s="403"/>
      <c r="SIP99" s="403"/>
      <c r="SIQ99" s="403"/>
      <c r="SIR99" s="403"/>
      <c r="SIS99" s="403"/>
      <c r="SIT99" s="403"/>
      <c r="SIU99" s="403"/>
      <c r="SIV99" s="403"/>
      <c r="SIW99" s="403"/>
      <c r="SIX99" s="403"/>
      <c r="SIY99" s="403"/>
      <c r="SIZ99" s="403"/>
      <c r="SJA99" s="403"/>
      <c r="SJB99" s="403"/>
      <c r="SJC99" s="403"/>
      <c r="SJD99" s="403"/>
      <c r="SJE99" s="403"/>
      <c r="SJF99" s="403"/>
      <c r="SJG99" s="403"/>
      <c r="SJH99" s="403"/>
      <c r="SJI99" s="403"/>
      <c r="SJJ99" s="403"/>
      <c r="SJK99" s="403"/>
      <c r="SJL99" s="403"/>
      <c r="SJM99" s="403"/>
      <c r="SJN99" s="403"/>
      <c r="SJO99" s="403"/>
      <c r="SJP99" s="403"/>
      <c r="SJQ99" s="403"/>
      <c r="SJR99" s="403"/>
      <c r="SJS99" s="403"/>
      <c r="SJT99" s="403"/>
      <c r="SJU99" s="403"/>
      <c r="SJV99" s="403"/>
      <c r="SJW99" s="403"/>
      <c r="SJX99" s="403"/>
      <c r="SJY99" s="403"/>
      <c r="SJZ99" s="403"/>
      <c r="SKA99" s="403"/>
      <c r="SKB99" s="403"/>
      <c r="SKC99" s="403"/>
      <c r="SKD99" s="403"/>
      <c r="SKE99" s="403"/>
      <c r="SKF99" s="403"/>
      <c r="SKG99" s="403"/>
      <c r="SKH99" s="403"/>
      <c r="SKI99" s="403"/>
      <c r="SKJ99" s="403"/>
      <c r="SKK99" s="403"/>
      <c r="SKL99" s="403"/>
      <c r="SKM99" s="403"/>
      <c r="SKN99" s="403"/>
      <c r="SKO99" s="403"/>
      <c r="SKP99" s="403"/>
      <c r="SKQ99" s="403"/>
      <c r="SKR99" s="403"/>
      <c r="SKS99" s="403"/>
      <c r="SKT99" s="403"/>
      <c r="SKU99" s="403"/>
      <c r="SKV99" s="403"/>
      <c r="SKW99" s="403"/>
      <c r="SKX99" s="403"/>
      <c r="SKY99" s="403"/>
      <c r="SKZ99" s="403"/>
      <c r="SLA99" s="403"/>
      <c r="SLB99" s="403"/>
      <c r="SLC99" s="403"/>
      <c r="SLD99" s="403"/>
      <c r="SLE99" s="403"/>
      <c r="SLF99" s="403"/>
      <c r="SLG99" s="403"/>
      <c r="SLH99" s="403"/>
      <c r="SLI99" s="403"/>
      <c r="SLJ99" s="403"/>
      <c r="SLK99" s="403"/>
      <c r="SLL99" s="403"/>
      <c r="SLM99" s="403"/>
      <c r="SLN99" s="403"/>
      <c r="SLO99" s="403"/>
      <c r="SLP99" s="403"/>
      <c r="SLQ99" s="403"/>
      <c r="SLR99" s="403"/>
      <c r="SLS99" s="403"/>
      <c r="SLT99" s="403"/>
      <c r="SLU99" s="403"/>
      <c r="SLV99" s="403"/>
      <c r="SLW99" s="403"/>
      <c r="SLX99" s="403"/>
      <c r="SLY99" s="403"/>
      <c r="SLZ99" s="403"/>
      <c r="SMA99" s="403"/>
      <c r="SMB99" s="403"/>
      <c r="SMC99" s="403"/>
      <c r="SMD99" s="403"/>
      <c r="SME99" s="403"/>
      <c r="SMF99" s="403"/>
      <c r="SMG99" s="403"/>
      <c r="SMH99" s="403"/>
      <c r="SMI99" s="403"/>
      <c r="SMJ99" s="403"/>
      <c r="SMK99" s="403"/>
      <c r="SML99" s="403"/>
      <c r="SMM99" s="403"/>
      <c r="SMN99" s="403"/>
      <c r="SMO99" s="403"/>
      <c r="SMP99" s="403"/>
      <c r="SMQ99" s="403"/>
      <c r="SMR99" s="403"/>
      <c r="SMS99" s="403"/>
      <c r="SMT99" s="403"/>
      <c r="SMU99" s="403"/>
      <c r="SMV99" s="403"/>
      <c r="SMW99" s="403"/>
      <c r="SMX99" s="403"/>
      <c r="SMY99" s="403"/>
      <c r="SMZ99" s="403"/>
      <c r="SNA99" s="403"/>
      <c r="SNB99" s="403"/>
      <c r="SNC99" s="403"/>
      <c r="SND99" s="403"/>
      <c r="SNE99" s="403"/>
      <c r="SNF99" s="403"/>
      <c r="SNG99" s="403"/>
      <c r="SNH99" s="403"/>
      <c r="SNI99" s="403"/>
      <c r="SNJ99" s="403"/>
      <c r="SNK99" s="403"/>
      <c r="SNL99" s="403"/>
      <c r="SNM99" s="403"/>
      <c r="SNN99" s="403"/>
      <c r="SNO99" s="403"/>
      <c r="SNP99" s="403"/>
      <c r="SNQ99" s="403"/>
      <c r="SNR99" s="403"/>
      <c r="SNS99" s="403"/>
      <c r="SNT99" s="403"/>
      <c r="SNU99" s="403"/>
      <c r="SNV99" s="403"/>
      <c r="SNW99" s="403"/>
      <c r="SNX99" s="403"/>
      <c r="SNY99" s="403"/>
      <c r="SNZ99" s="403"/>
      <c r="SOA99" s="403"/>
      <c r="SOB99" s="403"/>
      <c r="SOC99" s="403"/>
      <c r="SOD99" s="403"/>
      <c r="SOE99" s="403"/>
      <c r="SOF99" s="403"/>
      <c r="SOG99" s="403"/>
      <c r="SOH99" s="403"/>
      <c r="SOI99" s="403"/>
      <c r="SOJ99" s="403"/>
      <c r="SOK99" s="403"/>
      <c r="SOL99" s="403"/>
      <c r="SOM99" s="403"/>
      <c r="SON99" s="403"/>
      <c r="SOO99" s="403"/>
      <c r="SOP99" s="403"/>
      <c r="SOQ99" s="403"/>
      <c r="SOR99" s="403"/>
      <c r="SOS99" s="403"/>
      <c r="SOT99" s="403"/>
      <c r="SOU99" s="403"/>
      <c r="SOV99" s="403"/>
      <c r="SOW99" s="403"/>
      <c r="SOX99" s="403"/>
      <c r="SOY99" s="403"/>
      <c r="SOZ99" s="403"/>
      <c r="SPA99" s="403"/>
      <c r="SPB99" s="403"/>
      <c r="SPC99" s="403"/>
      <c r="SPD99" s="403"/>
      <c r="SPE99" s="403"/>
      <c r="SPF99" s="403"/>
      <c r="SPG99" s="403"/>
      <c r="SPH99" s="403"/>
      <c r="SPI99" s="403"/>
      <c r="SPJ99" s="403"/>
      <c r="SPK99" s="403"/>
      <c r="SPL99" s="403"/>
      <c r="SPM99" s="403"/>
      <c r="SPN99" s="403"/>
      <c r="SPO99" s="403"/>
      <c r="SPP99" s="403"/>
      <c r="SPQ99" s="403"/>
      <c r="SPR99" s="403"/>
      <c r="SPS99" s="403"/>
      <c r="SPT99" s="403"/>
      <c r="SPU99" s="403"/>
      <c r="SPV99" s="403"/>
      <c r="SPW99" s="403"/>
      <c r="SPX99" s="403"/>
      <c r="SPY99" s="403"/>
      <c r="SPZ99" s="403"/>
      <c r="SQA99" s="403"/>
      <c r="SQB99" s="403"/>
      <c r="SQC99" s="403"/>
      <c r="SQD99" s="403"/>
      <c r="SQE99" s="403"/>
      <c r="SQF99" s="403"/>
      <c r="SQG99" s="403"/>
      <c r="SQH99" s="403"/>
      <c r="SQI99" s="403"/>
      <c r="SQJ99" s="403"/>
      <c r="SQK99" s="403"/>
      <c r="SQL99" s="403"/>
      <c r="SQM99" s="403"/>
      <c r="SQN99" s="403"/>
      <c r="SQO99" s="403"/>
      <c r="SQP99" s="403"/>
      <c r="SQQ99" s="403"/>
      <c r="SQR99" s="403"/>
      <c r="SQS99" s="403"/>
      <c r="SQT99" s="403"/>
      <c r="SQU99" s="403"/>
      <c r="SQV99" s="403"/>
      <c r="SQW99" s="403"/>
      <c r="SQX99" s="403"/>
      <c r="SQY99" s="403"/>
      <c r="SQZ99" s="403"/>
      <c r="SRA99" s="403"/>
      <c r="SRB99" s="403"/>
      <c r="SRC99" s="403"/>
      <c r="SRD99" s="403"/>
      <c r="SRE99" s="403"/>
      <c r="SRF99" s="403"/>
      <c r="SRG99" s="403"/>
      <c r="SRH99" s="403"/>
      <c r="SRI99" s="403"/>
      <c r="SRJ99" s="403"/>
      <c r="SRK99" s="403"/>
      <c r="SRL99" s="403"/>
      <c r="SRM99" s="403"/>
      <c r="SRN99" s="403"/>
      <c r="SRO99" s="403"/>
      <c r="SRP99" s="403"/>
      <c r="SRQ99" s="403"/>
      <c r="SRR99" s="403"/>
      <c r="SRS99" s="403"/>
      <c r="SRT99" s="403"/>
      <c r="SRU99" s="403"/>
      <c r="SRV99" s="403"/>
      <c r="SRW99" s="403"/>
      <c r="SRX99" s="403"/>
      <c r="SRY99" s="403"/>
      <c r="SRZ99" s="403"/>
      <c r="SSA99" s="403"/>
      <c r="SSB99" s="403"/>
      <c r="SSC99" s="403"/>
      <c r="SSD99" s="403"/>
      <c r="SSE99" s="403"/>
      <c r="SSF99" s="403"/>
      <c r="SSG99" s="403"/>
      <c r="SSH99" s="403"/>
      <c r="SSI99" s="403"/>
      <c r="SSJ99" s="403"/>
      <c r="SSK99" s="403"/>
      <c r="SSL99" s="403"/>
      <c r="SSM99" s="403"/>
      <c r="SSN99" s="403"/>
      <c r="SSO99" s="403"/>
      <c r="SSP99" s="403"/>
      <c r="SSQ99" s="403"/>
      <c r="SSR99" s="403"/>
      <c r="SSS99" s="403"/>
      <c r="SST99" s="403"/>
      <c r="SSU99" s="403"/>
      <c r="SSV99" s="403"/>
      <c r="SSW99" s="403"/>
      <c r="SSX99" s="403"/>
      <c r="SSY99" s="403"/>
      <c r="SSZ99" s="403"/>
      <c r="STA99" s="403"/>
      <c r="STB99" s="403"/>
      <c r="STC99" s="403"/>
      <c r="STD99" s="403"/>
      <c r="STE99" s="403"/>
      <c r="STF99" s="403"/>
      <c r="STG99" s="403"/>
      <c r="STH99" s="403"/>
      <c r="STI99" s="403"/>
      <c r="STJ99" s="403"/>
      <c r="STK99" s="403"/>
      <c r="STL99" s="403"/>
      <c r="STM99" s="403"/>
      <c r="STN99" s="403"/>
      <c r="STO99" s="403"/>
      <c r="STP99" s="403"/>
      <c r="STQ99" s="403"/>
      <c r="STR99" s="403"/>
      <c r="STS99" s="403"/>
      <c r="STT99" s="403"/>
      <c r="STU99" s="403"/>
      <c r="STV99" s="403"/>
      <c r="STW99" s="403"/>
      <c r="STX99" s="403"/>
      <c r="STY99" s="403"/>
      <c r="STZ99" s="403"/>
      <c r="SUA99" s="403"/>
      <c r="SUB99" s="403"/>
      <c r="SUC99" s="403"/>
      <c r="SUD99" s="403"/>
      <c r="SUE99" s="403"/>
      <c r="SUF99" s="403"/>
      <c r="SUG99" s="403"/>
      <c r="SUH99" s="403"/>
      <c r="SUI99" s="403"/>
      <c r="SUJ99" s="403"/>
      <c r="SUK99" s="403"/>
      <c r="SUL99" s="403"/>
      <c r="SUM99" s="403"/>
      <c r="SUN99" s="403"/>
      <c r="SUO99" s="403"/>
      <c r="SUP99" s="403"/>
      <c r="SUQ99" s="403"/>
      <c r="SUR99" s="403"/>
      <c r="SUS99" s="403"/>
      <c r="SUT99" s="403"/>
      <c r="SUU99" s="403"/>
      <c r="SUV99" s="403"/>
      <c r="SUW99" s="403"/>
      <c r="SUX99" s="403"/>
      <c r="SUY99" s="403"/>
      <c r="SUZ99" s="403"/>
      <c r="SVA99" s="403"/>
      <c r="SVB99" s="403"/>
      <c r="SVC99" s="403"/>
      <c r="SVD99" s="403"/>
      <c r="SVE99" s="403"/>
      <c r="SVF99" s="403"/>
      <c r="SVG99" s="403"/>
      <c r="SVH99" s="403"/>
      <c r="SVI99" s="403"/>
      <c r="SVJ99" s="403"/>
      <c r="SVK99" s="403"/>
      <c r="SVL99" s="403"/>
      <c r="SVM99" s="403"/>
      <c r="SVN99" s="403"/>
      <c r="SVO99" s="403"/>
      <c r="SVP99" s="403"/>
      <c r="SVQ99" s="403"/>
      <c r="SVR99" s="403"/>
      <c r="SVS99" s="403"/>
      <c r="SVT99" s="403"/>
      <c r="SVU99" s="403"/>
      <c r="SVV99" s="403"/>
      <c r="SVW99" s="403"/>
      <c r="SVX99" s="403"/>
      <c r="SVY99" s="403"/>
      <c r="SVZ99" s="403"/>
      <c r="SWA99" s="403"/>
      <c r="SWB99" s="403"/>
      <c r="SWC99" s="403"/>
      <c r="SWD99" s="403"/>
      <c r="SWE99" s="403"/>
      <c r="SWF99" s="403"/>
      <c r="SWG99" s="403"/>
      <c r="SWH99" s="403"/>
      <c r="SWI99" s="403"/>
      <c r="SWJ99" s="403"/>
      <c r="SWK99" s="403"/>
      <c r="SWL99" s="403"/>
      <c r="SWM99" s="403"/>
      <c r="SWN99" s="403"/>
      <c r="SWO99" s="403"/>
      <c r="SWP99" s="403"/>
      <c r="SWQ99" s="403"/>
      <c r="SWR99" s="403"/>
      <c r="SWS99" s="403"/>
      <c r="SWT99" s="403"/>
      <c r="SWU99" s="403"/>
      <c r="SWV99" s="403"/>
      <c r="SWW99" s="403"/>
      <c r="SWX99" s="403"/>
      <c r="SWY99" s="403"/>
      <c r="SWZ99" s="403"/>
      <c r="SXA99" s="403"/>
      <c r="SXB99" s="403"/>
      <c r="SXC99" s="403"/>
      <c r="SXD99" s="403"/>
      <c r="SXE99" s="403"/>
      <c r="SXF99" s="403"/>
      <c r="SXG99" s="403"/>
      <c r="SXH99" s="403"/>
      <c r="SXI99" s="403"/>
      <c r="SXJ99" s="403"/>
      <c r="SXK99" s="403"/>
      <c r="SXL99" s="403"/>
      <c r="SXM99" s="403"/>
      <c r="SXN99" s="403"/>
      <c r="SXO99" s="403"/>
      <c r="SXP99" s="403"/>
      <c r="SXQ99" s="403"/>
      <c r="SXR99" s="403"/>
      <c r="SXS99" s="403"/>
      <c r="SXT99" s="403"/>
      <c r="SXU99" s="403"/>
      <c r="SXV99" s="403"/>
      <c r="SXW99" s="403"/>
      <c r="SXX99" s="403"/>
      <c r="SXY99" s="403"/>
      <c r="SXZ99" s="403"/>
      <c r="SYA99" s="403"/>
      <c r="SYB99" s="403"/>
      <c r="SYC99" s="403"/>
      <c r="SYD99" s="403"/>
      <c r="SYE99" s="403"/>
      <c r="SYF99" s="403"/>
      <c r="SYG99" s="403"/>
      <c r="SYH99" s="403"/>
      <c r="SYI99" s="403"/>
      <c r="SYJ99" s="403"/>
      <c r="SYK99" s="403"/>
      <c r="SYL99" s="403"/>
      <c r="SYM99" s="403"/>
      <c r="SYN99" s="403"/>
      <c r="SYO99" s="403"/>
      <c r="SYP99" s="403"/>
      <c r="SYQ99" s="403"/>
      <c r="SYR99" s="403"/>
      <c r="SYS99" s="403"/>
      <c r="SYT99" s="403"/>
      <c r="SYU99" s="403"/>
      <c r="SYV99" s="403"/>
      <c r="SYW99" s="403"/>
      <c r="SYX99" s="403"/>
      <c r="SYY99" s="403"/>
      <c r="SYZ99" s="403"/>
      <c r="SZA99" s="403"/>
      <c r="SZB99" s="403"/>
      <c r="SZC99" s="403"/>
      <c r="SZD99" s="403"/>
      <c r="SZE99" s="403"/>
      <c r="SZF99" s="403"/>
      <c r="SZG99" s="403"/>
      <c r="SZH99" s="403"/>
      <c r="SZI99" s="403"/>
      <c r="SZJ99" s="403"/>
      <c r="SZK99" s="403"/>
      <c r="SZL99" s="403"/>
      <c r="SZM99" s="403"/>
      <c r="SZN99" s="403"/>
      <c r="SZO99" s="403"/>
      <c r="SZP99" s="403"/>
      <c r="SZQ99" s="403"/>
      <c r="SZR99" s="403"/>
      <c r="SZS99" s="403"/>
      <c r="SZT99" s="403"/>
      <c r="SZU99" s="403"/>
      <c r="SZV99" s="403"/>
      <c r="SZW99" s="403"/>
      <c r="SZX99" s="403"/>
      <c r="SZY99" s="403"/>
      <c r="SZZ99" s="403"/>
      <c r="TAA99" s="403"/>
      <c r="TAB99" s="403"/>
      <c r="TAC99" s="403"/>
      <c r="TAD99" s="403"/>
      <c r="TAE99" s="403"/>
      <c r="TAF99" s="403"/>
      <c r="TAG99" s="403"/>
      <c r="TAH99" s="403"/>
      <c r="TAI99" s="403"/>
      <c r="TAJ99" s="403"/>
      <c r="TAK99" s="403"/>
      <c r="TAL99" s="403"/>
      <c r="TAM99" s="403"/>
      <c r="TAN99" s="403"/>
      <c r="TAO99" s="403"/>
      <c r="TAP99" s="403"/>
      <c r="TAQ99" s="403"/>
      <c r="TAR99" s="403"/>
      <c r="TAS99" s="403"/>
      <c r="TAT99" s="403"/>
      <c r="TAU99" s="403"/>
      <c r="TAV99" s="403"/>
      <c r="TAW99" s="403"/>
      <c r="TAX99" s="403"/>
      <c r="TAY99" s="403"/>
      <c r="TAZ99" s="403"/>
      <c r="TBA99" s="403"/>
      <c r="TBB99" s="403"/>
      <c r="TBC99" s="403"/>
      <c r="TBD99" s="403"/>
      <c r="TBE99" s="403"/>
      <c r="TBF99" s="403"/>
      <c r="TBG99" s="403"/>
      <c r="TBH99" s="403"/>
      <c r="TBI99" s="403"/>
      <c r="TBJ99" s="403"/>
      <c r="TBK99" s="403"/>
      <c r="TBL99" s="403"/>
      <c r="TBM99" s="403"/>
      <c r="TBN99" s="403"/>
      <c r="TBO99" s="403"/>
      <c r="TBP99" s="403"/>
      <c r="TBQ99" s="403"/>
      <c r="TBR99" s="403"/>
      <c r="TBS99" s="403"/>
      <c r="TBT99" s="403"/>
      <c r="TBU99" s="403"/>
      <c r="TBV99" s="403"/>
      <c r="TBW99" s="403"/>
      <c r="TBX99" s="403"/>
      <c r="TBY99" s="403"/>
      <c r="TBZ99" s="403"/>
      <c r="TCA99" s="403"/>
      <c r="TCB99" s="403"/>
      <c r="TCC99" s="403"/>
      <c r="TCD99" s="403"/>
      <c r="TCE99" s="403"/>
      <c r="TCF99" s="403"/>
      <c r="TCG99" s="403"/>
      <c r="TCH99" s="403"/>
      <c r="TCI99" s="403"/>
      <c r="TCJ99" s="403"/>
      <c r="TCK99" s="403"/>
      <c r="TCL99" s="403"/>
      <c r="TCM99" s="403"/>
      <c r="TCN99" s="403"/>
      <c r="TCO99" s="403"/>
      <c r="TCP99" s="403"/>
      <c r="TCQ99" s="403"/>
      <c r="TCR99" s="403"/>
      <c r="TCS99" s="403"/>
      <c r="TCT99" s="403"/>
      <c r="TCU99" s="403"/>
      <c r="TCV99" s="403"/>
      <c r="TCW99" s="403"/>
      <c r="TCX99" s="403"/>
      <c r="TCY99" s="403"/>
      <c r="TCZ99" s="403"/>
      <c r="TDA99" s="403"/>
      <c r="TDB99" s="403"/>
      <c r="TDC99" s="403"/>
      <c r="TDD99" s="403"/>
      <c r="TDE99" s="403"/>
      <c r="TDF99" s="403"/>
      <c r="TDG99" s="403"/>
      <c r="TDH99" s="403"/>
      <c r="TDI99" s="403"/>
      <c r="TDJ99" s="403"/>
      <c r="TDK99" s="403"/>
      <c r="TDL99" s="403"/>
      <c r="TDM99" s="403"/>
      <c r="TDN99" s="403"/>
      <c r="TDO99" s="403"/>
      <c r="TDP99" s="403"/>
      <c r="TDQ99" s="403"/>
      <c r="TDR99" s="403"/>
      <c r="TDS99" s="403"/>
      <c r="TDT99" s="403"/>
      <c r="TDU99" s="403"/>
      <c r="TDV99" s="403"/>
      <c r="TDW99" s="403"/>
      <c r="TDX99" s="403"/>
      <c r="TDY99" s="403"/>
      <c r="TDZ99" s="403"/>
      <c r="TEA99" s="403"/>
      <c r="TEB99" s="403"/>
      <c r="TEC99" s="403"/>
      <c r="TED99" s="403"/>
      <c r="TEE99" s="403"/>
      <c r="TEF99" s="403"/>
      <c r="TEG99" s="403"/>
      <c r="TEH99" s="403"/>
      <c r="TEI99" s="403"/>
      <c r="TEJ99" s="403"/>
      <c r="TEK99" s="403"/>
      <c r="TEL99" s="403"/>
      <c r="TEM99" s="403"/>
      <c r="TEN99" s="403"/>
      <c r="TEO99" s="403"/>
      <c r="TEP99" s="403"/>
      <c r="TEQ99" s="403"/>
      <c r="TER99" s="403"/>
      <c r="TES99" s="403"/>
      <c r="TET99" s="403"/>
      <c r="TEU99" s="403"/>
      <c r="TEV99" s="403"/>
      <c r="TEW99" s="403"/>
      <c r="TEX99" s="403"/>
      <c r="TEY99" s="403"/>
      <c r="TEZ99" s="403"/>
      <c r="TFA99" s="403"/>
      <c r="TFB99" s="403"/>
      <c r="TFC99" s="403"/>
      <c r="TFD99" s="403"/>
      <c r="TFE99" s="403"/>
      <c r="TFF99" s="403"/>
      <c r="TFG99" s="403"/>
      <c r="TFH99" s="403"/>
      <c r="TFI99" s="403"/>
      <c r="TFJ99" s="403"/>
      <c r="TFK99" s="403"/>
      <c r="TFL99" s="403"/>
      <c r="TFM99" s="403"/>
      <c r="TFN99" s="403"/>
      <c r="TFO99" s="403"/>
      <c r="TFP99" s="403"/>
      <c r="TFQ99" s="403"/>
      <c r="TFR99" s="403"/>
      <c r="TFS99" s="403"/>
      <c r="TFT99" s="403"/>
      <c r="TFU99" s="403"/>
      <c r="TFV99" s="403"/>
      <c r="TFW99" s="403"/>
      <c r="TFX99" s="403"/>
      <c r="TFY99" s="403"/>
      <c r="TFZ99" s="403"/>
      <c r="TGA99" s="403"/>
      <c r="TGB99" s="403"/>
      <c r="TGC99" s="403"/>
      <c r="TGD99" s="403"/>
      <c r="TGE99" s="403"/>
      <c r="TGF99" s="403"/>
      <c r="TGG99" s="403"/>
      <c r="TGH99" s="403"/>
      <c r="TGI99" s="403"/>
      <c r="TGJ99" s="403"/>
      <c r="TGK99" s="403"/>
      <c r="TGL99" s="403"/>
      <c r="TGM99" s="403"/>
      <c r="TGN99" s="403"/>
      <c r="TGO99" s="403"/>
      <c r="TGP99" s="403"/>
      <c r="TGQ99" s="403"/>
      <c r="TGR99" s="403"/>
      <c r="TGS99" s="403"/>
      <c r="TGT99" s="403"/>
      <c r="TGU99" s="403"/>
      <c r="TGV99" s="403"/>
      <c r="TGW99" s="403"/>
      <c r="TGX99" s="403"/>
      <c r="TGY99" s="403"/>
      <c r="TGZ99" s="403"/>
      <c r="THA99" s="403"/>
      <c r="THB99" s="403"/>
      <c r="THC99" s="403"/>
      <c r="THD99" s="403"/>
      <c r="THE99" s="403"/>
      <c r="THF99" s="403"/>
      <c r="THG99" s="403"/>
      <c r="THH99" s="403"/>
      <c r="THI99" s="403"/>
      <c r="THJ99" s="403"/>
      <c r="THK99" s="403"/>
      <c r="THL99" s="403"/>
      <c r="THM99" s="403"/>
      <c r="THN99" s="403"/>
      <c r="THO99" s="403"/>
      <c r="THP99" s="403"/>
      <c r="THQ99" s="403"/>
      <c r="THR99" s="403"/>
      <c r="THS99" s="403"/>
      <c r="THT99" s="403"/>
      <c r="THU99" s="403"/>
      <c r="THV99" s="403"/>
      <c r="THW99" s="403"/>
      <c r="THX99" s="403"/>
      <c r="THY99" s="403"/>
      <c r="THZ99" s="403"/>
      <c r="TIA99" s="403"/>
      <c r="TIB99" s="403"/>
      <c r="TIC99" s="403"/>
      <c r="TID99" s="403"/>
      <c r="TIE99" s="403"/>
      <c r="TIF99" s="403"/>
      <c r="TIG99" s="403"/>
      <c r="TIH99" s="403"/>
      <c r="TII99" s="403"/>
      <c r="TIJ99" s="403"/>
      <c r="TIK99" s="403"/>
      <c r="TIL99" s="403"/>
      <c r="TIM99" s="403"/>
      <c r="TIN99" s="403"/>
      <c r="TIO99" s="403"/>
      <c r="TIP99" s="403"/>
      <c r="TIQ99" s="403"/>
      <c r="TIR99" s="403"/>
      <c r="TIS99" s="403"/>
      <c r="TIT99" s="403"/>
      <c r="TIU99" s="403"/>
      <c r="TIV99" s="403"/>
      <c r="TIW99" s="403"/>
      <c r="TIX99" s="403"/>
      <c r="TIY99" s="403"/>
      <c r="TIZ99" s="403"/>
      <c r="TJA99" s="403"/>
      <c r="TJB99" s="403"/>
      <c r="TJC99" s="403"/>
      <c r="TJD99" s="403"/>
      <c r="TJE99" s="403"/>
      <c r="TJF99" s="403"/>
      <c r="TJG99" s="403"/>
      <c r="TJH99" s="403"/>
      <c r="TJI99" s="403"/>
      <c r="TJJ99" s="403"/>
      <c r="TJK99" s="403"/>
      <c r="TJL99" s="403"/>
      <c r="TJM99" s="403"/>
      <c r="TJN99" s="403"/>
      <c r="TJO99" s="403"/>
      <c r="TJP99" s="403"/>
      <c r="TJQ99" s="403"/>
      <c r="TJR99" s="403"/>
      <c r="TJS99" s="403"/>
      <c r="TJT99" s="403"/>
      <c r="TJU99" s="403"/>
      <c r="TJV99" s="403"/>
      <c r="TJW99" s="403"/>
      <c r="TJX99" s="403"/>
      <c r="TJY99" s="403"/>
      <c r="TJZ99" s="403"/>
      <c r="TKA99" s="403"/>
      <c r="TKB99" s="403"/>
      <c r="TKC99" s="403"/>
      <c r="TKD99" s="403"/>
      <c r="TKE99" s="403"/>
      <c r="TKF99" s="403"/>
      <c r="TKG99" s="403"/>
      <c r="TKH99" s="403"/>
      <c r="TKI99" s="403"/>
      <c r="TKJ99" s="403"/>
      <c r="TKK99" s="403"/>
      <c r="TKL99" s="403"/>
      <c r="TKM99" s="403"/>
      <c r="TKN99" s="403"/>
      <c r="TKO99" s="403"/>
      <c r="TKP99" s="403"/>
      <c r="TKQ99" s="403"/>
      <c r="TKR99" s="403"/>
      <c r="TKS99" s="403"/>
      <c r="TKT99" s="403"/>
      <c r="TKU99" s="403"/>
      <c r="TKV99" s="403"/>
      <c r="TKW99" s="403"/>
      <c r="TKX99" s="403"/>
      <c r="TKY99" s="403"/>
      <c r="TKZ99" s="403"/>
      <c r="TLA99" s="403"/>
      <c r="TLB99" s="403"/>
      <c r="TLC99" s="403"/>
      <c r="TLD99" s="403"/>
      <c r="TLE99" s="403"/>
      <c r="TLF99" s="403"/>
      <c r="TLG99" s="403"/>
      <c r="TLH99" s="403"/>
      <c r="TLI99" s="403"/>
      <c r="TLJ99" s="403"/>
      <c r="TLK99" s="403"/>
      <c r="TLL99" s="403"/>
      <c r="TLM99" s="403"/>
      <c r="TLN99" s="403"/>
      <c r="TLO99" s="403"/>
      <c r="TLP99" s="403"/>
      <c r="TLQ99" s="403"/>
      <c r="TLR99" s="403"/>
      <c r="TLS99" s="403"/>
      <c r="TLT99" s="403"/>
      <c r="TLU99" s="403"/>
      <c r="TLV99" s="403"/>
      <c r="TLW99" s="403"/>
      <c r="TLX99" s="403"/>
      <c r="TLY99" s="403"/>
      <c r="TLZ99" s="403"/>
      <c r="TMA99" s="403"/>
      <c r="TMB99" s="403"/>
      <c r="TMC99" s="403"/>
      <c r="TMD99" s="403"/>
      <c r="TME99" s="403"/>
      <c r="TMF99" s="403"/>
      <c r="TMG99" s="403"/>
      <c r="TMH99" s="403"/>
      <c r="TMI99" s="403"/>
      <c r="TMJ99" s="403"/>
      <c r="TMK99" s="403"/>
      <c r="TML99" s="403"/>
      <c r="TMM99" s="403"/>
      <c r="TMN99" s="403"/>
      <c r="TMO99" s="403"/>
      <c r="TMP99" s="403"/>
      <c r="TMQ99" s="403"/>
      <c r="TMR99" s="403"/>
      <c r="TMS99" s="403"/>
      <c r="TMT99" s="403"/>
      <c r="TMU99" s="403"/>
      <c r="TMV99" s="403"/>
      <c r="TMW99" s="403"/>
      <c r="TMX99" s="403"/>
      <c r="TMY99" s="403"/>
      <c r="TMZ99" s="403"/>
      <c r="TNA99" s="403"/>
      <c r="TNB99" s="403"/>
      <c r="TNC99" s="403"/>
      <c r="TND99" s="403"/>
      <c r="TNE99" s="403"/>
      <c r="TNF99" s="403"/>
      <c r="TNG99" s="403"/>
      <c r="TNH99" s="403"/>
      <c r="TNI99" s="403"/>
      <c r="TNJ99" s="403"/>
      <c r="TNK99" s="403"/>
      <c r="TNL99" s="403"/>
      <c r="TNM99" s="403"/>
      <c r="TNN99" s="403"/>
      <c r="TNO99" s="403"/>
      <c r="TNP99" s="403"/>
      <c r="TNQ99" s="403"/>
      <c r="TNR99" s="403"/>
      <c r="TNS99" s="403"/>
      <c r="TNT99" s="403"/>
      <c r="TNU99" s="403"/>
      <c r="TNV99" s="403"/>
      <c r="TNW99" s="403"/>
      <c r="TNX99" s="403"/>
      <c r="TNY99" s="403"/>
      <c r="TNZ99" s="403"/>
      <c r="TOA99" s="403"/>
      <c r="TOB99" s="403"/>
      <c r="TOC99" s="403"/>
      <c r="TOD99" s="403"/>
      <c r="TOE99" s="403"/>
      <c r="TOF99" s="403"/>
      <c r="TOG99" s="403"/>
      <c r="TOH99" s="403"/>
      <c r="TOI99" s="403"/>
      <c r="TOJ99" s="403"/>
      <c r="TOK99" s="403"/>
      <c r="TOL99" s="403"/>
      <c r="TOM99" s="403"/>
      <c r="TON99" s="403"/>
      <c r="TOO99" s="403"/>
      <c r="TOP99" s="403"/>
      <c r="TOQ99" s="403"/>
      <c r="TOR99" s="403"/>
      <c r="TOS99" s="403"/>
      <c r="TOT99" s="403"/>
      <c r="TOU99" s="403"/>
      <c r="TOV99" s="403"/>
      <c r="TOW99" s="403"/>
      <c r="TOX99" s="403"/>
      <c r="TOY99" s="403"/>
      <c r="TOZ99" s="403"/>
      <c r="TPA99" s="403"/>
      <c r="TPB99" s="403"/>
      <c r="TPC99" s="403"/>
      <c r="TPD99" s="403"/>
      <c r="TPE99" s="403"/>
      <c r="TPF99" s="403"/>
      <c r="TPG99" s="403"/>
      <c r="TPH99" s="403"/>
      <c r="TPI99" s="403"/>
      <c r="TPJ99" s="403"/>
      <c r="TPK99" s="403"/>
      <c r="TPL99" s="403"/>
      <c r="TPM99" s="403"/>
      <c r="TPN99" s="403"/>
      <c r="TPO99" s="403"/>
      <c r="TPP99" s="403"/>
      <c r="TPQ99" s="403"/>
      <c r="TPR99" s="403"/>
      <c r="TPS99" s="403"/>
      <c r="TPT99" s="403"/>
      <c r="TPU99" s="403"/>
      <c r="TPV99" s="403"/>
      <c r="TPW99" s="403"/>
      <c r="TPX99" s="403"/>
      <c r="TPY99" s="403"/>
      <c r="TPZ99" s="403"/>
      <c r="TQA99" s="403"/>
      <c r="TQB99" s="403"/>
      <c r="TQC99" s="403"/>
      <c r="TQD99" s="403"/>
      <c r="TQE99" s="403"/>
      <c r="TQF99" s="403"/>
      <c r="TQG99" s="403"/>
      <c r="TQH99" s="403"/>
      <c r="TQI99" s="403"/>
      <c r="TQJ99" s="403"/>
      <c r="TQK99" s="403"/>
      <c r="TQL99" s="403"/>
      <c r="TQM99" s="403"/>
      <c r="TQN99" s="403"/>
      <c r="TQO99" s="403"/>
      <c r="TQP99" s="403"/>
      <c r="TQQ99" s="403"/>
      <c r="TQR99" s="403"/>
      <c r="TQS99" s="403"/>
      <c r="TQT99" s="403"/>
      <c r="TQU99" s="403"/>
      <c r="TQV99" s="403"/>
      <c r="TQW99" s="403"/>
      <c r="TQX99" s="403"/>
      <c r="TQY99" s="403"/>
      <c r="TQZ99" s="403"/>
      <c r="TRA99" s="403"/>
      <c r="TRB99" s="403"/>
      <c r="TRC99" s="403"/>
      <c r="TRD99" s="403"/>
      <c r="TRE99" s="403"/>
      <c r="TRF99" s="403"/>
      <c r="TRG99" s="403"/>
      <c r="TRH99" s="403"/>
      <c r="TRI99" s="403"/>
      <c r="TRJ99" s="403"/>
      <c r="TRK99" s="403"/>
      <c r="TRL99" s="403"/>
      <c r="TRM99" s="403"/>
      <c r="TRN99" s="403"/>
      <c r="TRO99" s="403"/>
      <c r="TRP99" s="403"/>
      <c r="TRQ99" s="403"/>
      <c r="TRR99" s="403"/>
      <c r="TRS99" s="403"/>
      <c r="TRT99" s="403"/>
      <c r="TRU99" s="403"/>
      <c r="TRV99" s="403"/>
      <c r="TRW99" s="403"/>
      <c r="TRX99" s="403"/>
      <c r="TRY99" s="403"/>
      <c r="TRZ99" s="403"/>
      <c r="TSA99" s="403"/>
      <c r="TSB99" s="403"/>
      <c r="TSC99" s="403"/>
      <c r="TSD99" s="403"/>
      <c r="TSE99" s="403"/>
      <c r="TSF99" s="403"/>
      <c r="TSG99" s="403"/>
      <c r="TSH99" s="403"/>
      <c r="TSI99" s="403"/>
      <c r="TSJ99" s="403"/>
      <c r="TSK99" s="403"/>
      <c r="TSL99" s="403"/>
      <c r="TSM99" s="403"/>
      <c r="TSN99" s="403"/>
      <c r="TSO99" s="403"/>
      <c r="TSP99" s="403"/>
      <c r="TSQ99" s="403"/>
      <c r="TSR99" s="403"/>
      <c r="TSS99" s="403"/>
      <c r="TST99" s="403"/>
      <c r="TSU99" s="403"/>
      <c r="TSV99" s="403"/>
      <c r="TSW99" s="403"/>
      <c r="TSX99" s="403"/>
      <c r="TSY99" s="403"/>
      <c r="TSZ99" s="403"/>
      <c r="TTA99" s="403"/>
      <c r="TTB99" s="403"/>
      <c r="TTC99" s="403"/>
      <c r="TTD99" s="403"/>
      <c r="TTE99" s="403"/>
      <c r="TTF99" s="403"/>
      <c r="TTG99" s="403"/>
      <c r="TTH99" s="403"/>
      <c r="TTI99" s="403"/>
      <c r="TTJ99" s="403"/>
      <c r="TTK99" s="403"/>
      <c r="TTL99" s="403"/>
      <c r="TTM99" s="403"/>
      <c r="TTN99" s="403"/>
      <c r="TTO99" s="403"/>
      <c r="TTP99" s="403"/>
      <c r="TTQ99" s="403"/>
      <c r="TTR99" s="403"/>
      <c r="TTS99" s="403"/>
      <c r="TTT99" s="403"/>
      <c r="TTU99" s="403"/>
      <c r="TTV99" s="403"/>
      <c r="TTW99" s="403"/>
      <c r="TTX99" s="403"/>
      <c r="TTY99" s="403"/>
      <c r="TTZ99" s="403"/>
      <c r="TUA99" s="403"/>
      <c r="TUB99" s="403"/>
      <c r="TUC99" s="403"/>
      <c r="TUD99" s="403"/>
      <c r="TUE99" s="403"/>
      <c r="TUF99" s="403"/>
      <c r="TUG99" s="403"/>
      <c r="TUH99" s="403"/>
      <c r="TUI99" s="403"/>
      <c r="TUJ99" s="403"/>
      <c r="TUK99" s="403"/>
      <c r="TUL99" s="403"/>
      <c r="TUM99" s="403"/>
      <c r="TUN99" s="403"/>
      <c r="TUO99" s="403"/>
      <c r="TUP99" s="403"/>
      <c r="TUQ99" s="403"/>
      <c r="TUR99" s="403"/>
      <c r="TUS99" s="403"/>
      <c r="TUT99" s="403"/>
      <c r="TUU99" s="403"/>
      <c r="TUV99" s="403"/>
      <c r="TUW99" s="403"/>
      <c r="TUX99" s="403"/>
      <c r="TUY99" s="403"/>
      <c r="TUZ99" s="403"/>
      <c r="TVA99" s="403"/>
      <c r="TVB99" s="403"/>
      <c r="TVC99" s="403"/>
      <c r="TVD99" s="403"/>
      <c r="TVE99" s="403"/>
      <c r="TVF99" s="403"/>
      <c r="TVG99" s="403"/>
      <c r="TVH99" s="403"/>
      <c r="TVI99" s="403"/>
      <c r="TVJ99" s="403"/>
      <c r="TVK99" s="403"/>
      <c r="TVL99" s="403"/>
      <c r="TVM99" s="403"/>
      <c r="TVN99" s="403"/>
      <c r="TVO99" s="403"/>
      <c r="TVP99" s="403"/>
      <c r="TVQ99" s="403"/>
      <c r="TVR99" s="403"/>
      <c r="TVS99" s="403"/>
      <c r="TVT99" s="403"/>
      <c r="TVU99" s="403"/>
      <c r="TVV99" s="403"/>
      <c r="TVW99" s="403"/>
      <c r="TVX99" s="403"/>
      <c r="TVY99" s="403"/>
      <c r="TVZ99" s="403"/>
      <c r="TWA99" s="403"/>
      <c r="TWB99" s="403"/>
      <c r="TWC99" s="403"/>
      <c r="TWD99" s="403"/>
      <c r="TWE99" s="403"/>
      <c r="TWF99" s="403"/>
      <c r="TWG99" s="403"/>
      <c r="TWH99" s="403"/>
      <c r="TWI99" s="403"/>
      <c r="TWJ99" s="403"/>
      <c r="TWK99" s="403"/>
      <c r="TWL99" s="403"/>
      <c r="TWM99" s="403"/>
      <c r="TWN99" s="403"/>
      <c r="TWO99" s="403"/>
      <c r="TWP99" s="403"/>
      <c r="TWQ99" s="403"/>
      <c r="TWR99" s="403"/>
      <c r="TWS99" s="403"/>
      <c r="TWT99" s="403"/>
      <c r="TWU99" s="403"/>
      <c r="TWV99" s="403"/>
      <c r="TWW99" s="403"/>
      <c r="TWX99" s="403"/>
      <c r="TWY99" s="403"/>
      <c r="TWZ99" s="403"/>
      <c r="TXA99" s="403"/>
      <c r="TXB99" s="403"/>
      <c r="TXC99" s="403"/>
      <c r="TXD99" s="403"/>
      <c r="TXE99" s="403"/>
      <c r="TXF99" s="403"/>
      <c r="TXG99" s="403"/>
      <c r="TXH99" s="403"/>
      <c r="TXI99" s="403"/>
      <c r="TXJ99" s="403"/>
      <c r="TXK99" s="403"/>
      <c r="TXL99" s="403"/>
      <c r="TXM99" s="403"/>
      <c r="TXN99" s="403"/>
      <c r="TXO99" s="403"/>
      <c r="TXP99" s="403"/>
      <c r="TXQ99" s="403"/>
      <c r="TXR99" s="403"/>
      <c r="TXS99" s="403"/>
      <c r="TXT99" s="403"/>
      <c r="TXU99" s="403"/>
      <c r="TXV99" s="403"/>
      <c r="TXW99" s="403"/>
      <c r="TXX99" s="403"/>
      <c r="TXY99" s="403"/>
      <c r="TXZ99" s="403"/>
      <c r="TYA99" s="403"/>
      <c r="TYB99" s="403"/>
      <c r="TYC99" s="403"/>
      <c r="TYD99" s="403"/>
      <c r="TYE99" s="403"/>
      <c r="TYF99" s="403"/>
      <c r="TYG99" s="403"/>
      <c r="TYH99" s="403"/>
      <c r="TYI99" s="403"/>
      <c r="TYJ99" s="403"/>
      <c r="TYK99" s="403"/>
      <c r="TYL99" s="403"/>
      <c r="TYM99" s="403"/>
      <c r="TYN99" s="403"/>
      <c r="TYO99" s="403"/>
      <c r="TYP99" s="403"/>
      <c r="TYQ99" s="403"/>
      <c r="TYR99" s="403"/>
      <c r="TYS99" s="403"/>
      <c r="TYT99" s="403"/>
      <c r="TYU99" s="403"/>
      <c r="TYV99" s="403"/>
      <c r="TYW99" s="403"/>
      <c r="TYX99" s="403"/>
      <c r="TYY99" s="403"/>
      <c r="TYZ99" s="403"/>
      <c r="TZA99" s="403"/>
      <c r="TZB99" s="403"/>
      <c r="TZC99" s="403"/>
      <c r="TZD99" s="403"/>
      <c r="TZE99" s="403"/>
      <c r="TZF99" s="403"/>
      <c r="TZG99" s="403"/>
      <c r="TZH99" s="403"/>
      <c r="TZI99" s="403"/>
      <c r="TZJ99" s="403"/>
      <c r="TZK99" s="403"/>
      <c r="TZL99" s="403"/>
      <c r="TZM99" s="403"/>
      <c r="TZN99" s="403"/>
      <c r="TZO99" s="403"/>
      <c r="TZP99" s="403"/>
      <c r="TZQ99" s="403"/>
      <c r="TZR99" s="403"/>
      <c r="TZS99" s="403"/>
      <c r="TZT99" s="403"/>
      <c r="TZU99" s="403"/>
      <c r="TZV99" s="403"/>
      <c r="TZW99" s="403"/>
      <c r="TZX99" s="403"/>
      <c r="TZY99" s="403"/>
      <c r="TZZ99" s="403"/>
      <c r="UAA99" s="403"/>
      <c r="UAB99" s="403"/>
      <c r="UAC99" s="403"/>
      <c r="UAD99" s="403"/>
      <c r="UAE99" s="403"/>
      <c r="UAF99" s="403"/>
      <c r="UAG99" s="403"/>
      <c r="UAH99" s="403"/>
      <c r="UAI99" s="403"/>
      <c r="UAJ99" s="403"/>
      <c r="UAK99" s="403"/>
      <c r="UAL99" s="403"/>
      <c r="UAM99" s="403"/>
      <c r="UAN99" s="403"/>
      <c r="UAO99" s="403"/>
      <c r="UAP99" s="403"/>
      <c r="UAQ99" s="403"/>
      <c r="UAR99" s="403"/>
      <c r="UAS99" s="403"/>
      <c r="UAT99" s="403"/>
      <c r="UAU99" s="403"/>
      <c r="UAV99" s="403"/>
      <c r="UAW99" s="403"/>
      <c r="UAX99" s="403"/>
      <c r="UAY99" s="403"/>
      <c r="UAZ99" s="403"/>
      <c r="UBA99" s="403"/>
      <c r="UBB99" s="403"/>
      <c r="UBC99" s="403"/>
      <c r="UBD99" s="403"/>
      <c r="UBE99" s="403"/>
      <c r="UBF99" s="403"/>
      <c r="UBG99" s="403"/>
      <c r="UBH99" s="403"/>
      <c r="UBI99" s="403"/>
      <c r="UBJ99" s="403"/>
      <c r="UBK99" s="403"/>
      <c r="UBL99" s="403"/>
      <c r="UBM99" s="403"/>
      <c r="UBN99" s="403"/>
      <c r="UBO99" s="403"/>
      <c r="UBP99" s="403"/>
      <c r="UBQ99" s="403"/>
      <c r="UBR99" s="403"/>
      <c r="UBS99" s="403"/>
      <c r="UBT99" s="403"/>
      <c r="UBU99" s="403"/>
      <c r="UBV99" s="403"/>
      <c r="UBW99" s="403"/>
      <c r="UBX99" s="403"/>
      <c r="UBY99" s="403"/>
      <c r="UBZ99" s="403"/>
      <c r="UCA99" s="403"/>
      <c r="UCB99" s="403"/>
      <c r="UCC99" s="403"/>
      <c r="UCD99" s="403"/>
      <c r="UCE99" s="403"/>
      <c r="UCF99" s="403"/>
      <c r="UCG99" s="403"/>
      <c r="UCH99" s="403"/>
      <c r="UCI99" s="403"/>
      <c r="UCJ99" s="403"/>
      <c r="UCK99" s="403"/>
      <c r="UCL99" s="403"/>
      <c r="UCM99" s="403"/>
      <c r="UCN99" s="403"/>
      <c r="UCO99" s="403"/>
      <c r="UCP99" s="403"/>
      <c r="UCQ99" s="403"/>
      <c r="UCR99" s="403"/>
      <c r="UCS99" s="403"/>
      <c r="UCT99" s="403"/>
      <c r="UCU99" s="403"/>
      <c r="UCV99" s="403"/>
      <c r="UCW99" s="403"/>
      <c r="UCX99" s="403"/>
      <c r="UCY99" s="403"/>
      <c r="UCZ99" s="403"/>
      <c r="UDA99" s="403"/>
      <c r="UDB99" s="403"/>
      <c r="UDC99" s="403"/>
      <c r="UDD99" s="403"/>
      <c r="UDE99" s="403"/>
      <c r="UDF99" s="403"/>
      <c r="UDG99" s="403"/>
      <c r="UDH99" s="403"/>
      <c r="UDI99" s="403"/>
      <c r="UDJ99" s="403"/>
      <c r="UDK99" s="403"/>
      <c r="UDL99" s="403"/>
      <c r="UDM99" s="403"/>
      <c r="UDN99" s="403"/>
      <c r="UDO99" s="403"/>
      <c r="UDP99" s="403"/>
      <c r="UDQ99" s="403"/>
      <c r="UDR99" s="403"/>
      <c r="UDS99" s="403"/>
      <c r="UDT99" s="403"/>
      <c r="UDU99" s="403"/>
      <c r="UDV99" s="403"/>
      <c r="UDW99" s="403"/>
      <c r="UDX99" s="403"/>
      <c r="UDY99" s="403"/>
      <c r="UDZ99" s="403"/>
      <c r="UEA99" s="403"/>
      <c r="UEB99" s="403"/>
      <c r="UEC99" s="403"/>
      <c r="UED99" s="403"/>
      <c r="UEE99" s="403"/>
      <c r="UEF99" s="403"/>
      <c r="UEG99" s="403"/>
      <c r="UEH99" s="403"/>
      <c r="UEI99" s="403"/>
      <c r="UEJ99" s="403"/>
      <c r="UEK99" s="403"/>
      <c r="UEL99" s="403"/>
      <c r="UEM99" s="403"/>
      <c r="UEN99" s="403"/>
      <c r="UEO99" s="403"/>
      <c r="UEP99" s="403"/>
      <c r="UEQ99" s="403"/>
      <c r="UER99" s="403"/>
      <c r="UES99" s="403"/>
      <c r="UET99" s="403"/>
      <c r="UEU99" s="403"/>
      <c r="UEV99" s="403"/>
      <c r="UEW99" s="403"/>
      <c r="UEX99" s="403"/>
      <c r="UEY99" s="403"/>
      <c r="UEZ99" s="403"/>
      <c r="UFA99" s="403"/>
      <c r="UFB99" s="403"/>
      <c r="UFC99" s="403"/>
      <c r="UFD99" s="403"/>
      <c r="UFE99" s="403"/>
      <c r="UFF99" s="403"/>
      <c r="UFG99" s="403"/>
      <c r="UFH99" s="403"/>
      <c r="UFI99" s="403"/>
      <c r="UFJ99" s="403"/>
      <c r="UFK99" s="403"/>
      <c r="UFL99" s="403"/>
      <c r="UFM99" s="403"/>
      <c r="UFN99" s="403"/>
      <c r="UFO99" s="403"/>
      <c r="UFP99" s="403"/>
      <c r="UFQ99" s="403"/>
      <c r="UFR99" s="403"/>
      <c r="UFS99" s="403"/>
      <c r="UFT99" s="403"/>
      <c r="UFU99" s="403"/>
      <c r="UFV99" s="403"/>
      <c r="UFW99" s="403"/>
      <c r="UFX99" s="403"/>
      <c r="UFY99" s="403"/>
      <c r="UFZ99" s="403"/>
      <c r="UGA99" s="403"/>
      <c r="UGB99" s="403"/>
      <c r="UGC99" s="403"/>
      <c r="UGD99" s="403"/>
      <c r="UGE99" s="403"/>
      <c r="UGF99" s="403"/>
      <c r="UGG99" s="403"/>
      <c r="UGH99" s="403"/>
      <c r="UGI99" s="403"/>
      <c r="UGJ99" s="403"/>
      <c r="UGK99" s="403"/>
      <c r="UGL99" s="403"/>
      <c r="UGM99" s="403"/>
      <c r="UGN99" s="403"/>
      <c r="UGO99" s="403"/>
      <c r="UGP99" s="403"/>
      <c r="UGQ99" s="403"/>
      <c r="UGR99" s="403"/>
      <c r="UGS99" s="403"/>
      <c r="UGT99" s="403"/>
      <c r="UGU99" s="403"/>
      <c r="UGV99" s="403"/>
      <c r="UGW99" s="403"/>
      <c r="UGX99" s="403"/>
      <c r="UGY99" s="403"/>
      <c r="UGZ99" s="403"/>
      <c r="UHA99" s="403"/>
      <c r="UHB99" s="403"/>
      <c r="UHC99" s="403"/>
      <c r="UHD99" s="403"/>
      <c r="UHE99" s="403"/>
      <c r="UHF99" s="403"/>
      <c r="UHG99" s="403"/>
      <c r="UHH99" s="403"/>
      <c r="UHI99" s="403"/>
      <c r="UHJ99" s="403"/>
      <c r="UHK99" s="403"/>
      <c r="UHL99" s="403"/>
      <c r="UHM99" s="403"/>
      <c r="UHN99" s="403"/>
      <c r="UHO99" s="403"/>
      <c r="UHP99" s="403"/>
      <c r="UHQ99" s="403"/>
      <c r="UHR99" s="403"/>
      <c r="UHS99" s="403"/>
      <c r="UHT99" s="403"/>
      <c r="UHU99" s="403"/>
      <c r="UHV99" s="403"/>
      <c r="UHW99" s="403"/>
      <c r="UHX99" s="403"/>
      <c r="UHY99" s="403"/>
      <c r="UHZ99" s="403"/>
      <c r="UIA99" s="403"/>
      <c r="UIB99" s="403"/>
      <c r="UIC99" s="403"/>
      <c r="UID99" s="403"/>
      <c r="UIE99" s="403"/>
      <c r="UIF99" s="403"/>
      <c r="UIG99" s="403"/>
      <c r="UIH99" s="403"/>
      <c r="UII99" s="403"/>
      <c r="UIJ99" s="403"/>
      <c r="UIK99" s="403"/>
      <c r="UIL99" s="403"/>
      <c r="UIM99" s="403"/>
      <c r="UIN99" s="403"/>
      <c r="UIO99" s="403"/>
      <c r="UIP99" s="403"/>
      <c r="UIQ99" s="403"/>
      <c r="UIR99" s="403"/>
      <c r="UIS99" s="403"/>
      <c r="UIT99" s="403"/>
      <c r="UIU99" s="403"/>
      <c r="UIV99" s="403"/>
      <c r="UIW99" s="403"/>
      <c r="UIX99" s="403"/>
      <c r="UIY99" s="403"/>
      <c r="UIZ99" s="403"/>
      <c r="UJA99" s="403"/>
      <c r="UJB99" s="403"/>
      <c r="UJC99" s="403"/>
      <c r="UJD99" s="403"/>
      <c r="UJE99" s="403"/>
      <c r="UJF99" s="403"/>
      <c r="UJG99" s="403"/>
      <c r="UJH99" s="403"/>
      <c r="UJI99" s="403"/>
      <c r="UJJ99" s="403"/>
      <c r="UJK99" s="403"/>
      <c r="UJL99" s="403"/>
      <c r="UJM99" s="403"/>
      <c r="UJN99" s="403"/>
      <c r="UJO99" s="403"/>
      <c r="UJP99" s="403"/>
      <c r="UJQ99" s="403"/>
      <c r="UJR99" s="403"/>
      <c r="UJS99" s="403"/>
      <c r="UJT99" s="403"/>
      <c r="UJU99" s="403"/>
      <c r="UJV99" s="403"/>
      <c r="UJW99" s="403"/>
      <c r="UJX99" s="403"/>
      <c r="UJY99" s="403"/>
      <c r="UJZ99" s="403"/>
      <c r="UKA99" s="403"/>
      <c r="UKB99" s="403"/>
      <c r="UKC99" s="403"/>
      <c r="UKD99" s="403"/>
      <c r="UKE99" s="403"/>
      <c r="UKF99" s="403"/>
      <c r="UKG99" s="403"/>
      <c r="UKH99" s="403"/>
      <c r="UKI99" s="403"/>
      <c r="UKJ99" s="403"/>
      <c r="UKK99" s="403"/>
      <c r="UKL99" s="403"/>
      <c r="UKM99" s="403"/>
      <c r="UKN99" s="403"/>
      <c r="UKO99" s="403"/>
      <c r="UKP99" s="403"/>
      <c r="UKQ99" s="403"/>
      <c r="UKR99" s="403"/>
      <c r="UKS99" s="403"/>
      <c r="UKT99" s="403"/>
      <c r="UKU99" s="403"/>
      <c r="UKV99" s="403"/>
      <c r="UKW99" s="403"/>
      <c r="UKX99" s="403"/>
      <c r="UKY99" s="403"/>
      <c r="UKZ99" s="403"/>
      <c r="ULA99" s="403"/>
      <c r="ULB99" s="403"/>
      <c r="ULC99" s="403"/>
      <c r="ULD99" s="403"/>
      <c r="ULE99" s="403"/>
      <c r="ULF99" s="403"/>
      <c r="ULG99" s="403"/>
      <c r="ULH99" s="403"/>
      <c r="ULI99" s="403"/>
      <c r="ULJ99" s="403"/>
      <c r="ULK99" s="403"/>
      <c r="ULL99" s="403"/>
      <c r="ULM99" s="403"/>
      <c r="ULN99" s="403"/>
      <c r="ULO99" s="403"/>
      <c r="ULP99" s="403"/>
      <c r="ULQ99" s="403"/>
      <c r="ULR99" s="403"/>
      <c r="ULS99" s="403"/>
      <c r="ULT99" s="403"/>
      <c r="ULU99" s="403"/>
      <c r="ULV99" s="403"/>
      <c r="ULW99" s="403"/>
      <c r="ULX99" s="403"/>
      <c r="ULY99" s="403"/>
      <c r="ULZ99" s="403"/>
      <c r="UMA99" s="403"/>
      <c r="UMB99" s="403"/>
      <c r="UMC99" s="403"/>
      <c r="UMD99" s="403"/>
      <c r="UME99" s="403"/>
      <c r="UMF99" s="403"/>
      <c r="UMG99" s="403"/>
      <c r="UMH99" s="403"/>
      <c r="UMI99" s="403"/>
      <c r="UMJ99" s="403"/>
      <c r="UMK99" s="403"/>
      <c r="UML99" s="403"/>
      <c r="UMM99" s="403"/>
      <c r="UMN99" s="403"/>
      <c r="UMO99" s="403"/>
      <c r="UMP99" s="403"/>
      <c r="UMQ99" s="403"/>
      <c r="UMR99" s="403"/>
      <c r="UMS99" s="403"/>
      <c r="UMT99" s="403"/>
      <c r="UMU99" s="403"/>
      <c r="UMV99" s="403"/>
      <c r="UMW99" s="403"/>
      <c r="UMX99" s="403"/>
      <c r="UMY99" s="403"/>
      <c r="UMZ99" s="403"/>
      <c r="UNA99" s="403"/>
      <c r="UNB99" s="403"/>
      <c r="UNC99" s="403"/>
      <c r="UND99" s="403"/>
      <c r="UNE99" s="403"/>
      <c r="UNF99" s="403"/>
      <c r="UNG99" s="403"/>
      <c r="UNH99" s="403"/>
      <c r="UNI99" s="403"/>
      <c r="UNJ99" s="403"/>
      <c r="UNK99" s="403"/>
      <c r="UNL99" s="403"/>
      <c r="UNM99" s="403"/>
      <c r="UNN99" s="403"/>
      <c r="UNO99" s="403"/>
      <c r="UNP99" s="403"/>
      <c r="UNQ99" s="403"/>
      <c r="UNR99" s="403"/>
      <c r="UNS99" s="403"/>
      <c r="UNT99" s="403"/>
      <c r="UNU99" s="403"/>
      <c r="UNV99" s="403"/>
      <c r="UNW99" s="403"/>
      <c r="UNX99" s="403"/>
      <c r="UNY99" s="403"/>
      <c r="UNZ99" s="403"/>
      <c r="UOA99" s="403"/>
      <c r="UOB99" s="403"/>
      <c r="UOC99" s="403"/>
      <c r="UOD99" s="403"/>
      <c r="UOE99" s="403"/>
      <c r="UOF99" s="403"/>
      <c r="UOG99" s="403"/>
      <c r="UOH99" s="403"/>
      <c r="UOI99" s="403"/>
      <c r="UOJ99" s="403"/>
      <c r="UOK99" s="403"/>
      <c r="UOL99" s="403"/>
      <c r="UOM99" s="403"/>
      <c r="UON99" s="403"/>
      <c r="UOO99" s="403"/>
      <c r="UOP99" s="403"/>
      <c r="UOQ99" s="403"/>
      <c r="UOR99" s="403"/>
      <c r="UOS99" s="403"/>
      <c r="UOT99" s="403"/>
      <c r="UOU99" s="403"/>
      <c r="UOV99" s="403"/>
      <c r="UOW99" s="403"/>
      <c r="UOX99" s="403"/>
      <c r="UOY99" s="403"/>
      <c r="UOZ99" s="403"/>
      <c r="UPA99" s="403"/>
      <c r="UPB99" s="403"/>
      <c r="UPC99" s="403"/>
      <c r="UPD99" s="403"/>
      <c r="UPE99" s="403"/>
      <c r="UPF99" s="403"/>
      <c r="UPG99" s="403"/>
      <c r="UPH99" s="403"/>
      <c r="UPI99" s="403"/>
      <c r="UPJ99" s="403"/>
      <c r="UPK99" s="403"/>
      <c r="UPL99" s="403"/>
      <c r="UPM99" s="403"/>
      <c r="UPN99" s="403"/>
      <c r="UPO99" s="403"/>
      <c r="UPP99" s="403"/>
      <c r="UPQ99" s="403"/>
      <c r="UPR99" s="403"/>
      <c r="UPS99" s="403"/>
      <c r="UPT99" s="403"/>
      <c r="UPU99" s="403"/>
      <c r="UPV99" s="403"/>
      <c r="UPW99" s="403"/>
      <c r="UPX99" s="403"/>
      <c r="UPY99" s="403"/>
      <c r="UPZ99" s="403"/>
      <c r="UQA99" s="403"/>
      <c r="UQB99" s="403"/>
      <c r="UQC99" s="403"/>
      <c r="UQD99" s="403"/>
      <c r="UQE99" s="403"/>
      <c r="UQF99" s="403"/>
      <c r="UQG99" s="403"/>
      <c r="UQH99" s="403"/>
      <c r="UQI99" s="403"/>
      <c r="UQJ99" s="403"/>
      <c r="UQK99" s="403"/>
      <c r="UQL99" s="403"/>
      <c r="UQM99" s="403"/>
      <c r="UQN99" s="403"/>
      <c r="UQO99" s="403"/>
      <c r="UQP99" s="403"/>
      <c r="UQQ99" s="403"/>
      <c r="UQR99" s="403"/>
      <c r="UQS99" s="403"/>
      <c r="UQT99" s="403"/>
      <c r="UQU99" s="403"/>
      <c r="UQV99" s="403"/>
      <c r="UQW99" s="403"/>
      <c r="UQX99" s="403"/>
      <c r="UQY99" s="403"/>
      <c r="UQZ99" s="403"/>
      <c r="URA99" s="403"/>
      <c r="URB99" s="403"/>
      <c r="URC99" s="403"/>
      <c r="URD99" s="403"/>
      <c r="URE99" s="403"/>
      <c r="URF99" s="403"/>
      <c r="URG99" s="403"/>
      <c r="URH99" s="403"/>
      <c r="URI99" s="403"/>
      <c r="URJ99" s="403"/>
      <c r="URK99" s="403"/>
      <c r="URL99" s="403"/>
      <c r="URM99" s="403"/>
      <c r="URN99" s="403"/>
      <c r="URO99" s="403"/>
      <c r="URP99" s="403"/>
      <c r="URQ99" s="403"/>
      <c r="URR99" s="403"/>
      <c r="URS99" s="403"/>
      <c r="URT99" s="403"/>
      <c r="URU99" s="403"/>
      <c r="URV99" s="403"/>
      <c r="URW99" s="403"/>
      <c r="URX99" s="403"/>
      <c r="URY99" s="403"/>
      <c r="URZ99" s="403"/>
      <c r="USA99" s="403"/>
      <c r="USB99" s="403"/>
      <c r="USC99" s="403"/>
      <c r="USD99" s="403"/>
      <c r="USE99" s="403"/>
      <c r="USF99" s="403"/>
      <c r="USG99" s="403"/>
      <c r="USH99" s="403"/>
      <c r="USI99" s="403"/>
      <c r="USJ99" s="403"/>
      <c r="USK99" s="403"/>
      <c r="USL99" s="403"/>
      <c r="USM99" s="403"/>
      <c r="USN99" s="403"/>
      <c r="USO99" s="403"/>
      <c r="USP99" s="403"/>
      <c r="USQ99" s="403"/>
      <c r="USR99" s="403"/>
      <c r="USS99" s="403"/>
      <c r="UST99" s="403"/>
      <c r="USU99" s="403"/>
      <c r="USV99" s="403"/>
      <c r="USW99" s="403"/>
      <c r="USX99" s="403"/>
      <c r="USY99" s="403"/>
      <c r="USZ99" s="403"/>
      <c r="UTA99" s="403"/>
      <c r="UTB99" s="403"/>
      <c r="UTC99" s="403"/>
      <c r="UTD99" s="403"/>
      <c r="UTE99" s="403"/>
      <c r="UTF99" s="403"/>
      <c r="UTG99" s="403"/>
      <c r="UTH99" s="403"/>
      <c r="UTI99" s="403"/>
      <c r="UTJ99" s="403"/>
      <c r="UTK99" s="403"/>
      <c r="UTL99" s="403"/>
      <c r="UTM99" s="403"/>
      <c r="UTN99" s="403"/>
      <c r="UTO99" s="403"/>
      <c r="UTP99" s="403"/>
      <c r="UTQ99" s="403"/>
      <c r="UTR99" s="403"/>
      <c r="UTS99" s="403"/>
      <c r="UTT99" s="403"/>
      <c r="UTU99" s="403"/>
      <c r="UTV99" s="403"/>
      <c r="UTW99" s="403"/>
      <c r="UTX99" s="403"/>
      <c r="UTY99" s="403"/>
      <c r="UTZ99" s="403"/>
      <c r="UUA99" s="403"/>
      <c r="UUB99" s="403"/>
      <c r="UUC99" s="403"/>
      <c r="UUD99" s="403"/>
      <c r="UUE99" s="403"/>
      <c r="UUF99" s="403"/>
      <c r="UUG99" s="403"/>
      <c r="UUH99" s="403"/>
      <c r="UUI99" s="403"/>
      <c r="UUJ99" s="403"/>
      <c r="UUK99" s="403"/>
      <c r="UUL99" s="403"/>
      <c r="UUM99" s="403"/>
      <c r="UUN99" s="403"/>
      <c r="UUO99" s="403"/>
      <c r="UUP99" s="403"/>
      <c r="UUQ99" s="403"/>
      <c r="UUR99" s="403"/>
      <c r="UUS99" s="403"/>
      <c r="UUT99" s="403"/>
      <c r="UUU99" s="403"/>
      <c r="UUV99" s="403"/>
      <c r="UUW99" s="403"/>
      <c r="UUX99" s="403"/>
      <c r="UUY99" s="403"/>
      <c r="UUZ99" s="403"/>
      <c r="UVA99" s="403"/>
      <c r="UVB99" s="403"/>
      <c r="UVC99" s="403"/>
      <c r="UVD99" s="403"/>
      <c r="UVE99" s="403"/>
      <c r="UVF99" s="403"/>
      <c r="UVG99" s="403"/>
      <c r="UVH99" s="403"/>
      <c r="UVI99" s="403"/>
      <c r="UVJ99" s="403"/>
      <c r="UVK99" s="403"/>
      <c r="UVL99" s="403"/>
      <c r="UVM99" s="403"/>
      <c r="UVN99" s="403"/>
      <c r="UVO99" s="403"/>
      <c r="UVP99" s="403"/>
      <c r="UVQ99" s="403"/>
      <c r="UVR99" s="403"/>
      <c r="UVS99" s="403"/>
      <c r="UVT99" s="403"/>
      <c r="UVU99" s="403"/>
      <c r="UVV99" s="403"/>
      <c r="UVW99" s="403"/>
      <c r="UVX99" s="403"/>
      <c r="UVY99" s="403"/>
      <c r="UVZ99" s="403"/>
      <c r="UWA99" s="403"/>
      <c r="UWB99" s="403"/>
      <c r="UWC99" s="403"/>
      <c r="UWD99" s="403"/>
      <c r="UWE99" s="403"/>
      <c r="UWF99" s="403"/>
      <c r="UWG99" s="403"/>
      <c r="UWH99" s="403"/>
      <c r="UWI99" s="403"/>
      <c r="UWJ99" s="403"/>
      <c r="UWK99" s="403"/>
      <c r="UWL99" s="403"/>
      <c r="UWM99" s="403"/>
      <c r="UWN99" s="403"/>
      <c r="UWO99" s="403"/>
      <c r="UWP99" s="403"/>
      <c r="UWQ99" s="403"/>
      <c r="UWR99" s="403"/>
      <c r="UWS99" s="403"/>
      <c r="UWT99" s="403"/>
      <c r="UWU99" s="403"/>
      <c r="UWV99" s="403"/>
      <c r="UWW99" s="403"/>
      <c r="UWX99" s="403"/>
      <c r="UWY99" s="403"/>
      <c r="UWZ99" s="403"/>
      <c r="UXA99" s="403"/>
      <c r="UXB99" s="403"/>
      <c r="UXC99" s="403"/>
      <c r="UXD99" s="403"/>
      <c r="UXE99" s="403"/>
      <c r="UXF99" s="403"/>
      <c r="UXG99" s="403"/>
      <c r="UXH99" s="403"/>
      <c r="UXI99" s="403"/>
      <c r="UXJ99" s="403"/>
      <c r="UXK99" s="403"/>
      <c r="UXL99" s="403"/>
      <c r="UXM99" s="403"/>
      <c r="UXN99" s="403"/>
      <c r="UXO99" s="403"/>
      <c r="UXP99" s="403"/>
      <c r="UXQ99" s="403"/>
      <c r="UXR99" s="403"/>
      <c r="UXS99" s="403"/>
      <c r="UXT99" s="403"/>
      <c r="UXU99" s="403"/>
      <c r="UXV99" s="403"/>
      <c r="UXW99" s="403"/>
      <c r="UXX99" s="403"/>
      <c r="UXY99" s="403"/>
      <c r="UXZ99" s="403"/>
      <c r="UYA99" s="403"/>
      <c r="UYB99" s="403"/>
      <c r="UYC99" s="403"/>
      <c r="UYD99" s="403"/>
      <c r="UYE99" s="403"/>
      <c r="UYF99" s="403"/>
      <c r="UYG99" s="403"/>
      <c r="UYH99" s="403"/>
      <c r="UYI99" s="403"/>
      <c r="UYJ99" s="403"/>
      <c r="UYK99" s="403"/>
      <c r="UYL99" s="403"/>
      <c r="UYM99" s="403"/>
      <c r="UYN99" s="403"/>
      <c r="UYO99" s="403"/>
      <c r="UYP99" s="403"/>
      <c r="UYQ99" s="403"/>
      <c r="UYR99" s="403"/>
      <c r="UYS99" s="403"/>
      <c r="UYT99" s="403"/>
      <c r="UYU99" s="403"/>
      <c r="UYV99" s="403"/>
      <c r="UYW99" s="403"/>
      <c r="UYX99" s="403"/>
      <c r="UYY99" s="403"/>
      <c r="UYZ99" s="403"/>
      <c r="UZA99" s="403"/>
      <c r="UZB99" s="403"/>
      <c r="UZC99" s="403"/>
      <c r="UZD99" s="403"/>
      <c r="UZE99" s="403"/>
      <c r="UZF99" s="403"/>
      <c r="UZG99" s="403"/>
      <c r="UZH99" s="403"/>
      <c r="UZI99" s="403"/>
      <c r="UZJ99" s="403"/>
      <c r="UZK99" s="403"/>
      <c r="UZL99" s="403"/>
      <c r="UZM99" s="403"/>
      <c r="UZN99" s="403"/>
      <c r="UZO99" s="403"/>
      <c r="UZP99" s="403"/>
      <c r="UZQ99" s="403"/>
      <c r="UZR99" s="403"/>
      <c r="UZS99" s="403"/>
      <c r="UZT99" s="403"/>
      <c r="UZU99" s="403"/>
      <c r="UZV99" s="403"/>
      <c r="UZW99" s="403"/>
      <c r="UZX99" s="403"/>
      <c r="UZY99" s="403"/>
      <c r="UZZ99" s="403"/>
      <c r="VAA99" s="403"/>
      <c r="VAB99" s="403"/>
      <c r="VAC99" s="403"/>
      <c r="VAD99" s="403"/>
      <c r="VAE99" s="403"/>
      <c r="VAF99" s="403"/>
      <c r="VAG99" s="403"/>
      <c r="VAH99" s="403"/>
      <c r="VAI99" s="403"/>
      <c r="VAJ99" s="403"/>
      <c r="VAK99" s="403"/>
      <c r="VAL99" s="403"/>
      <c r="VAM99" s="403"/>
      <c r="VAN99" s="403"/>
      <c r="VAO99" s="403"/>
      <c r="VAP99" s="403"/>
      <c r="VAQ99" s="403"/>
      <c r="VAR99" s="403"/>
      <c r="VAS99" s="403"/>
      <c r="VAT99" s="403"/>
      <c r="VAU99" s="403"/>
      <c r="VAV99" s="403"/>
      <c r="VAW99" s="403"/>
      <c r="VAX99" s="403"/>
      <c r="VAY99" s="403"/>
      <c r="VAZ99" s="403"/>
      <c r="VBA99" s="403"/>
      <c r="VBB99" s="403"/>
      <c r="VBC99" s="403"/>
      <c r="VBD99" s="403"/>
      <c r="VBE99" s="403"/>
      <c r="VBF99" s="403"/>
      <c r="VBG99" s="403"/>
      <c r="VBH99" s="403"/>
      <c r="VBI99" s="403"/>
      <c r="VBJ99" s="403"/>
      <c r="VBK99" s="403"/>
      <c r="VBL99" s="403"/>
      <c r="VBM99" s="403"/>
      <c r="VBN99" s="403"/>
      <c r="VBO99" s="403"/>
      <c r="VBP99" s="403"/>
      <c r="VBQ99" s="403"/>
      <c r="VBR99" s="403"/>
      <c r="VBS99" s="403"/>
      <c r="VBT99" s="403"/>
      <c r="VBU99" s="403"/>
      <c r="VBV99" s="403"/>
      <c r="VBW99" s="403"/>
      <c r="VBX99" s="403"/>
      <c r="VBY99" s="403"/>
      <c r="VBZ99" s="403"/>
      <c r="VCA99" s="403"/>
      <c r="VCB99" s="403"/>
      <c r="VCC99" s="403"/>
      <c r="VCD99" s="403"/>
      <c r="VCE99" s="403"/>
      <c r="VCF99" s="403"/>
      <c r="VCG99" s="403"/>
      <c r="VCH99" s="403"/>
      <c r="VCI99" s="403"/>
      <c r="VCJ99" s="403"/>
      <c r="VCK99" s="403"/>
      <c r="VCL99" s="403"/>
      <c r="VCM99" s="403"/>
      <c r="VCN99" s="403"/>
      <c r="VCO99" s="403"/>
      <c r="VCP99" s="403"/>
      <c r="VCQ99" s="403"/>
      <c r="VCR99" s="403"/>
      <c r="VCS99" s="403"/>
      <c r="VCT99" s="403"/>
      <c r="VCU99" s="403"/>
      <c r="VCV99" s="403"/>
      <c r="VCW99" s="403"/>
      <c r="VCX99" s="403"/>
      <c r="VCY99" s="403"/>
      <c r="VCZ99" s="403"/>
      <c r="VDA99" s="403"/>
      <c r="VDB99" s="403"/>
      <c r="VDC99" s="403"/>
      <c r="VDD99" s="403"/>
      <c r="VDE99" s="403"/>
      <c r="VDF99" s="403"/>
      <c r="VDG99" s="403"/>
      <c r="VDH99" s="403"/>
      <c r="VDI99" s="403"/>
      <c r="VDJ99" s="403"/>
      <c r="VDK99" s="403"/>
      <c r="VDL99" s="403"/>
      <c r="VDM99" s="403"/>
      <c r="VDN99" s="403"/>
      <c r="VDO99" s="403"/>
      <c r="VDP99" s="403"/>
      <c r="VDQ99" s="403"/>
      <c r="VDR99" s="403"/>
      <c r="VDS99" s="403"/>
      <c r="VDT99" s="403"/>
      <c r="VDU99" s="403"/>
      <c r="VDV99" s="403"/>
      <c r="VDW99" s="403"/>
      <c r="VDX99" s="403"/>
      <c r="VDY99" s="403"/>
      <c r="VDZ99" s="403"/>
      <c r="VEA99" s="403"/>
      <c r="VEB99" s="403"/>
      <c r="VEC99" s="403"/>
      <c r="VED99" s="403"/>
      <c r="VEE99" s="403"/>
      <c r="VEF99" s="403"/>
      <c r="VEG99" s="403"/>
      <c r="VEH99" s="403"/>
      <c r="VEI99" s="403"/>
      <c r="VEJ99" s="403"/>
      <c r="VEK99" s="403"/>
      <c r="VEL99" s="403"/>
      <c r="VEM99" s="403"/>
      <c r="VEN99" s="403"/>
      <c r="VEO99" s="403"/>
      <c r="VEP99" s="403"/>
      <c r="VEQ99" s="403"/>
      <c r="VER99" s="403"/>
      <c r="VES99" s="403"/>
      <c r="VET99" s="403"/>
      <c r="VEU99" s="403"/>
      <c r="VEV99" s="403"/>
      <c r="VEW99" s="403"/>
      <c r="VEX99" s="403"/>
      <c r="VEY99" s="403"/>
      <c r="VEZ99" s="403"/>
      <c r="VFA99" s="403"/>
      <c r="VFB99" s="403"/>
      <c r="VFC99" s="403"/>
      <c r="VFD99" s="403"/>
      <c r="VFE99" s="403"/>
      <c r="VFF99" s="403"/>
      <c r="VFG99" s="403"/>
      <c r="VFH99" s="403"/>
      <c r="VFI99" s="403"/>
      <c r="VFJ99" s="403"/>
      <c r="VFK99" s="403"/>
      <c r="VFL99" s="403"/>
      <c r="VFM99" s="403"/>
      <c r="VFN99" s="403"/>
      <c r="VFO99" s="403"/>
      <c r="VFP99" s="403"/>
      <c r="VFQ99" s="403"/>
      <c r="VFR99" s="403"/>
      <c r="VFS99" s="403"/>
      <c r="VFT99" s="403"/>
      <c r="VFU99" s="403"/>
      <c r="VFV99" s="403"/>
      <c r="VFW99" s="403"/>
      <c r="VFX99" s="403"/>
      <c r="VFY99" s="403"/>
      <c r="VFZ99" s="403"/>
      <c r="VGA99" s="403"/>
      <c r="VGB99" s="403"/>
      <c r="VGC99" s="403"/>
      <c r="VGD99" s="403"/>
      <c r="VGE99" s="403"/>
      <c r="VGF99" s="403"/>
      <c r="VGG99" s="403"/>
      <c r="VGH99" s="403"/>
      <c r="VGI99" s="403"/>
      <c r="VGJ99" s="403"/>
      <c r="VGK99" s="403"/>
      <c r="VGL99" s="403"/>
      <c r="VGM99" s="403"/>
      <c r="VGN99" s="403"/>
      <c r="VGO99" s="403"/>
      <c r="VGP99" s="403"/>
      <c r="VGQ99" s="403"/>
      <c r="VGR99" s="403"/>
      <c r="VGS99" s="403"/>
      <c r="VGT99" s="403"/>
      <c r="VGU99" s="403"/>
      <c r="VGV99" s="403"/>
      <c r="VGW99" s="403"/>
      <c r="VGX99" s="403"/>
      <c r="VGY99" s="403"/>
      <c r="VGZ99" s="403"/>
      <c r="VHA99" s="403"/>
      <c r="VHB99" s="403"/>
      <c r="VHC99" s="403"/>
      <c r="VHD99" s="403"/>
      <c r="VHE99" s="403"/>
      <c r="VHF99" s="403"/>
      <c r="VHG99" s="403"/>
      <c r="VHH99" s="403"/>
      <c r="VHI99" s="403"/>
      <c r="VHJ99" s="403"/>
      <c r="VHK99" s="403"/>
      <c r="VHL99" s="403"/>
      <c r="VHM99" s="403"/>
      <c r="VHN99" s="403"/>
      <c r="VHO99" s="403"/>
      <c r="VHP99" s="403"/>
      <c r="VHQ99" s="403"/>
      <c r="VHR99" s="403"/>
      <c r="VHS99" s="403"/>
      <c r="VHT99" s="403"/>
      <c r="VHU99" s="403"/>
      <c r="VHV99" s="403"/>
      <c r="VHW99" s="403"/>
      <c r="VHX99" s="403"/>
      <c r="VHY99" s="403"/>
      <c r="VHZ99" s="403"/>
      <c r="VIA99" s="403"/>
      <c r="VIB99" s="403"/>
      <c r="VIC99" s="403"/>
      <c r="VID99" s="403"/>
      <c r="VIE99" s="403"/>
      <c r="VIF99" s="403"/>
      <c r="VIG99" s="403"/>
      <c r="VIH99" s="403"/>
      <c r="VII99" s="403"/>
      <c r="VIJ99" s="403"/>
      <c r="VIK99" s="403"/>
      <c r="VIL99" s="403"/>
      <c r="VIM99" s="403"/>
      <c r="VIN99" s="403"/>
      <c r="VIO99" s="403"/>
      <c r="VIP99" s="403"/>
      <c r="VIQ99" s="403"/>
      <c r="VIR99" s="403"/>
      <c r="VIS99" s="403"/>
      <c r="VIT99" s="403"/>
      <c r="VIU99" s="403"/>
      <c r="VIV99" s="403"/>
      <c r="VIW99" s="403"/>
      <c r="VIX99" s="403"/>
      <c r="VIY99" s="403"/>
      <c r="VIZ99" s="403"/>
      <c r="VJA99" s="403"/>
      <c r="VJB99" s="403"/>
      <c r="VJC99" s="403"/>
      <c r="VJD99" s="403"/>
      <c r="VJE99" s="403"/>
      <c r="VJF99" s="403"/>
      <c r="VJG99" s="403"/>
      <c r="VJH99" s="403"/>
      <c r="VJI99" s="403"/>
      <c r="VJJ99" s="403"/>
      <c r="VJK99" s="403"/>
      <c r="VJL99" s="403"/>
      <c r="VJM99" s="403"/>
      <c r="VJN99" s="403"/>
      <c r="VJO99" s="403"/>
      <c r="VJP99" s="403"/>
      <c r="VJQ99" s="403"/>
      <c r="VJR99" s="403"/>
      <c r="VJS99" s="403"/>
      <c r="VJT99" s="403"/>
      <c r="VJU99" s="403"/>
      <c r="VJV99" s="403"/>
      <c r="VJW99" s="403"/>
      <c r="VJX99" s="403"/>
      <c r="VJY99" s="403"/>
      <c r="VJZ99" s="403"/>
      <c r="VKA99" s="403"/>
      <c r="VKB99" s="403"/>
      <c r="VKC99" s="403"/>
      <c r="VKD99" s="403"/>
      <c r="VKE99" s="403"/>
      <c r="VKF99" s="403"/>
      <c r="VKG99" s="403"/>
      <c r="VKH99" s="403"/>
      <c r="VKI99" s="403"/>
      <c r="VKJ99" s="403"/>
      <c r="VKK99" s="403"/>
      <c r="VKL99" s="403"/>
      <c r="VKM99" s="403"/>
      <c r="VKN99" s="403"/>
      <c r="VKO99" s="403"/>
      <c r="VKP99" s="403"/>
      <c r="VKQ99" s="403"/>
      <c r="VKR99" s="403"/>
      <c r="VKS99" s="403"/>
      <c r="VKT99" s="403"/>
      <c r="VKU99" s="403"/>
      <c r="VKV99" s="403"/>
      <c r="VKW99" s="403"/>
      <c r="VKX99" s="403"/>
      <c r="VKY99" s="403"/>
      <c r="VKZ99" s="403"/>
      <c r="VLA99" s="403"/>
      <c r="VLB99" s="403"/>
      <c r="VLC99" s="403"/>
      <c r="VLD99" s="403"/>
      <c r="VLE99" s="403"/>
      <c r="VLF99" s="403"/>
      <c r="VLG99" s="403"/>
      <c r="VLH99" s="403"/>
      <c r="VLI99" s="403"/>
      <c r="VLJ99" s="403"/>
      <c r="VLK99" s="403"/>
      <c r="VLL99" s="403"/>
      <c r="VLM99" s="403"/>
      <c r="VLN99" s="403"/>
      <c r="VLO99" s="403"/>
      <c r="VLP99" s="403"/>
      <c r="VLQ99" s="403"/>
      <c r="VLR99" s="403"/>
      <c r="VLS99" s="403"/>
      <c r="VLT99" s="403"/>
      <c r="VLU99" s="403"/>
      <c r="VLV99" s="403"/>
      <c r="VLW99" s="403"/>
      <c r="VLX99" s="403"/>
      <c r="VLY99" s="403"/>
      <c r="VLZ99" s="403"/>
      <c r="VMA99" s="403"/>
      <c r="VMB99" s="403"/>
      <c r="VMC99" s="403"/>
      <c r="VMD99" s="403"/>
      <c r="VME99" s="403"/>
      <c r="VMF99" s="403"/>
      <c r="VMG99" s="403"/>
      <c r="VMH99" s="403"/>
      <c r="VMI99" s="403"/>
      <c r="VMJ99" s="403"/>
      <c r="VMK99" s="403"/>
      <c r="VML99" s="403"/>
      <c r="VMM99" s="403"/>
      <c r="VMN99" s="403"/>
      <c r="VMO99" s="403"/>
      <c r="VMP99" s="403"/>
      <c r="VMQ99" s="403"/>
      <c r="VMR99" s="403"/>
      <c r="VMS99" s="403"/>
      <c r="VMT99" s="403"/>
      <c r="VMU99" s="403"/>
      <c r="VMV99" s="403"/>
      <c r="VMW99" s="403"/>
      <c r="VMX99" s="403"/>
      <c r="VMY99" s="403"/>
      <c r="VMZ99" s="403"/>
      <c r="VNA99" s="403"/>
      <c r="VNB99" s="403"/>
      <c r="VNC99" s="403"/>
      <c r="VND99" s="403"/>
      <c r="VNE99" s="403"/>
      <c r="VNF99" s="403"/>
      <c r="VNG99" s="403"/>
      <c r="VNH99" s="403"/>
      <c r="VNI99" s="403"/>
      <c r="VNJ99" s="403"/>
      <c r="VNK99" s="403"/>
      <c r="VNL99" s="403"/>
      <c r="VNM99" s="403"/>
      <c r="VNN99" s="403"/>
      <c r="VNO99" s="403"/>
      <c r="VNP99" s="403"/>
      <c r="VNQ99" s="403"/>
      <c r="VNR99" s="403"/>
      <c r="VNS99" s="403"/>
      <c r="VNT99" s="403"/>
      <c r="VNU99" s="403"/>
      <c r="VNV99" s="403"/>
      <c r="VNW99" s="403"/>
      <c r="VNX99" s="403"/>
      <c r="VNY99" s="403"/>
      <c r="VNZ99" s="403"/>
      <c r="VOA99" s="403"/>
      <c r="VOB99" s="403"/>
      <c r="VOC99" s="403"/>
      <c r="VOD99" s="403"/>
      <c r="VOE99" s="403"/>
      <c r="VOF99" s="403"/>
      <c r="VOG99" s="403"/>
      <c r="VOH99" s="403"/>
      <c r="VOI99" s="403"/>
      <c r="VOJ99" s="403"/>
      <c r="VOK99" s="403"/>
      <c r="VOL99" s="403"/>
      <c r="VOM99" s="403"/>
      <c r="VON99" s="403"/>
      <c r="VOO99" s="403"/>
      <c r="VOP99" s="403"/>
      <c r="VOQ99" s="403"/>
      <c r="VOR99" s="403"/>
      <c r="VOS99" s="403"/>
      <c r="VOT99" s="403"/>
      <c r="VOU99" s="403"/>
      <c r="VOV99" s="403"/>
      <c r="VOW99" s="403"/>
      <c r="VOX99" s="403"/>
      <c r="VOY99" s="403"/>
      <c r="VOZ99" s="403"/>
      <c r="VPA99" s="403"/>
      <c r="VPB99" s="403"/>
      <c r="VPC99" s="403"/>
      <c r="VPD99" s="403"/>
      <c r="VPE99" s="403"/>
      <c r="VPF99" s="403"/>
      <c r="VPG99" s="403"/>
      <c r="VPH99" s="403"/>
      <c r="VPI99" s="403"/>
      <c r="VPJ99" s="403"/>
      <c r="VPK99" s="403"/>
      <c r="VPL99" s="403"/>
      <c r="VPM99" s="403"/>
      <c r="VPN99" s="403"/>
      <c r="VPO99" s="403"/>
      <c r="VPP99" s="403"/>
      <c r="VPQ99" s="403"/>
      <c r="VPR99" s="403"/>
      <c r="VPS99" s="403"/>
      <c r="VPT99" s="403"/>
      <c r="VPU99" s="403"/>
      <c r="VPV99" s="403"/>
      <c r="VPW99" s="403"/>
      <c r="VPX99" s="403"/>
      <c r="VPY99" s="403"/>
      <c r="VPZ99" s="403"/>
      <c r="VQA99" s="403"/>
      <c r="VQB99" s="403"/>
      <c r="VQC99" s="403"/>
      <c r="VQD99" s="403"/>
      <c r="VQE99" s="403"/>
      <c r="VQF99" s="403"/>
      <c r="VQG99" s="403"/>
      <c r="VQH99" s="403"/>
      <c r="VQI99" s="403"/>
      <c r="VQJ99" s="403"/>
      <c r="VQK99" s="403"/>
      <c r="VQL99" s="403"/>
      <c r="VQM99" s="403"/>
      <c r="VQN99" s="403"/>
      <c r="VQO99" s="403"/>
      <c r="VQP99" s="403"/>
      <c r="VQQ99" s="403"/>
      <c r="VQR99" s="403"/>
      <c r="VQS99" s="403"/>
      <c r="VQT99" s="403"/>
      <c r="VQU99" s="403"/>
      <c r="VQV99" s="403"/>
      <c r="VQW99" s="403"/>
      <c r="VQX99" s="403"/>
      <c r="VQY99" s="403"/>
      <c r="VQZ99" s="403"/>
      <c r="VRA99" s="403"/>
      <c r="VRB99" s="403"/>
      <c r="VRC99" s="403"/>
      <c r="VRD99" s="403"/>
      <c r="VRE99" s="403"/>
      <c r="VRF99" s="403"/>
      <c r="VRG99" s="403"/>
      <c r="VRH99" s="403"/>
      <c r="VRI99" s="403"/>
      <c r="VRJ99" s="403"/>
      <c r="VRK99" s="403"/>
      <c r="VRL99" s="403"/>
      <c r="VRM99" s="403"/>
      <c r="VRN99" s="403"/>
      <c r="VRO99" s="403"/>
      <c r="VRP99" s="403"/>
      <c r="VRQ99" s="403"/>
      <c r="VRR99" s="403"/>
      <c r="VRS99" s="403"/>
      <c r="VRT99" s="403"/>
      <c r="VRU99" s="403"/>
      <c r="VRV99" s="403"/>
      <c r="VRW99" s="403"/>
      <c r="VRX99" s="403"/>
      <c r="VRY99" s="403"/>
      <c r="VRZ99" s="403"/>
      <c r="VSA99" s="403"/>
      <c r="VSB99" s="403"/>
      <c r="VSC99" s="403"/>
      <c r="VSD99" s="403"/>
      <c r="VSE99" s="403"/>
      <c r="VSF99" s="403"/>
      <c r="VSG99" s="403"/>
      <c r="VSH99" s="403"/>
      <c r="VSI99" s="403"/>
      <c r="VSJ99" s="403"/>
      <c r="VSK99" s="403"/>
      <c r="VSL99" s="403"/>
      <c r="VSM99" s="403"/>
      <c r="VSN99" s="403"/>
      <c r="VSO99" s="403"/>
      <c r="VSP99" s="403"/>
      <c r="VSQ99" s="403"/>
      <c r="VSR99" s="403"/>
      <c r="VSS99" s="403"/>
      <c r="VST99" s="403"/>
      <c r="VSU99" s="403"/>
      <c r="VSV99" s="403"/>
      <c r="VSW99" s="403"/>
      <c r="VSX99" s="403"/>
      <c r="VSY99" s="403"/>
      <c r="VSZ99" s="403"/>
      <c r="VTA99" s="403"/>
      <c r="VTB99" s="403"/>
      <c r="VTC99" s="403"/>
      <c r="VTD99" s="403"/>
      <c r="VTE99" s="403"/>
      <c r="VTF99" s="403"/>
      <c r="VTG99" s="403"/>
      <c r="VTH99" s="403"/>
      <c r="VTI99" s="403"/>
      <c r="VTJ99" s="403"/>
      <c r="VTK99" s="403"/>
      <c r="VTL99" s="403"/>
      <c r="VTM99" s="403"/>
      <c r="VTN99" s="403"/>
      <c r="VTO99" s="403"/>
      <c r="VTP99" s="403"/>
      <c r="VTQ99" s="403"/>
      <c r="VTR99" s="403"/>
      <c r="VTS99" s="403"/>
      <c r="VTT99" s="403"/>
      <c r="VTU99" s="403"/>
      <c r="VTV99" s="403"/>
      <c r="VTW99" s="403"/>
      <c r="VTX99" s="403"/>
      <c r="VTY99" s="403"/>
      <c r="VTZ99" s="403"/>
      <c r="VUA99" s="403"/>
      <c r="VUB99" s="403"/>
      <c r="VUC99" s="403"/>
      <c r="VUD99" s="403"/>
      <c r="VUE99" s="403"/>
      <c r="VUF99" s="403"/>
      <c r="VUG99" s="403"/>
      <c r="VUH99" s="403"/>
      <c r="VUI99" s="403"/>
      <c r="VUJ99" s="403"/>
      <c r="VUK99" s="403"/>
      <c r="VUL99" s="403"/>
      <c r="VUM99" s="403"/>
      <c r="VUN99" s="403"/>
      <c r="VUO99" s="403"/>
      <c r="VUP99" s="403"/>
      <c r="VUQ99" s="403"/>
      <c r="VUR99" s="403"/>
      <c r="VUS99" s="403"/>
      <c r="VUT99" s="403"/>
      <c r="VUU99" s="403"/>
      <c r="VUV99" s="403"/>
      <c r="VUW99" s="403"/>
      <c r="VUX99" s="403"/>
      <c r="VUY99" s="403"/>
      <c r="VUZ99" s="403"/>
      <c r="VVA99" s="403"/>
      <c r="VVB99" s="403"/>
      <c r="VVC99" s="403"/>
      <c r="VVD99" s="403"/>
      <c r="VVE99" s="403"/>
      <c r="VVF99" s="403"/>
      <c r="VVG99" s="403"/>
      <c r="VVH99" s="403"/>
      <c r="VVI99" s="403"/>
      <c r="VVJ99" s="403"/>
      <c r="VVK99" s="403"/>
      <c r="VVL99" s="403"/>
      <c r="VVM99" s="403"/>
      <c r="VVN99" s="403"/>
      <c r="VVO99" s="403"/>
      <c r="VVP99" s="403"/>
      <c r="VVQ99" s="403"/>
      <c r="VVR99" s="403"/>
      <c r="VVS99" s="403"/>
      <c r="VVT99" s="403"/>
      <c r="VVU99" s="403"/>
      <c r="VVV99" s="403"/>
      <c r="VVW99" s="403"/>
      <c r="VVX99" s="403"/>
      <c r="VVY99" s="403"/>
      <c r="VVZ99" s="403"/>
      <c r="VWA99" s="403"/>
      <c r="VWB99" s="403"/>
      <c r="VWC99" s="403"/>
      <c r="VWD99" s="403"/>
      <c r="VWE99" s="403"/>
      <c r="VWF99" s="403"/>
      <c r="VWG99" s="403"/>
      <c r="VWH99" s="403"/>
      <c r="VWI99" s="403"/>
      <c r="VWJ99" s="403"/>
      <c r="VWK99" s="403"/>
      <c r="VWL99" s="403"/>
      <c r="VWM99" s="403"/>
      <c r="VWN99" s="403"/>
      <c r="VWO99" s="403"/>
      <c r="VWP99" s="403"/>
      <c r="VWQ99" s="403"/>
      <c r="VWR99" s="403"/>
      <c r="VWS99" s="403"/>
      <c r="VWT99" s="403"/>
      <c r="VWU99" s="403"/>
      <c r="VWV99" s="403"/>
      <c r="VWW99" s="403"/>
      <c r="VWX99" s="403"/>
      <c r="VWY99" s="403"/>
      <c r="VWZ99" s="403"/>
      <c r="VXA99" s="403"/>
      <c r="VXB99" s="403"/>
      <c r="VXC99" s="403"/>
      <c r="VXD99" s="403"/>
      <c r="VXE99" s="403"/>
      <c r="VXF99" s="403"/>
      <c r="VXG99" s="403"/>
      <c r="VXH99" s="403"/>
      <c r="VXI99" s="403"/>
      <c r="VXJ99" s="403"/>
      <c r="VXK99" s="403"/>
      <c r="VXL99" s="403"/>
      <c r="VXM99" s="403"/>
      <c r="VXN99" s="403"/>
      <c r="VXO99" s="403"/>
      <c r="VXP99" s="403"/>
      <c r="VXQ99" s="403"/>
      <c r="VXR99" s="403"/>
      <c r="VXS99" s="403"/>
      <c r="VXT99" s="403"/>
      <c r="VXU99" s="403"/>
      <c r="VXV99" s="403"/>
      <c r="VXW99" s="403"/>
      <c r="VXX99" s="403"/>
      <c r="VXY99" s="403"/>
      <c r="VXZ99" s="403"/>
      <c r="VYA99" s="403"/>
      <c r="VYB99" s="403"/>
      <c r="VYC99" s="403"/>
      <c r="VYD99" s="403"/>
      <c r="VYE99" s="403"/>
      <c r="VYF99" s="403"/>
      <c r="VYG99" s="403"/>
      <c r="VYH99" s="403"/>
      <c r="VYI99" s="403"/>
      <c r="VYJ99" s="403"/>
      <c r="VYK99" s="403"/>
      <c r="VYL99" s="403"/>
      <c r="VYM99" s="403"/>
      <c r="VYN99" s="403"/>
      <c r="VYO99" s="403"/>
      <c r="VYP99" s="403"/>
      <c r="VYQ99" s="403"/>
      <c r="VYR99" s="403"/>
      <c r="VYS99" s="403"/>
      <c r="VYT99" s="403"/>
      <c r="VYU99" s="403"/>
      <c r="VYV99" s="403"/>
      <c r="VYW99" s="403"/>
      <c r="VYX99" s="403"/>
      <c r="VYY99" s="403"/>
      <c r="VYZ99" s="403"/>
      <c r="VZA99" s="403"/>
      <c r="VZB99" s="403"/>
      <c r="VZC99" s="403"/>
      <c r="VZD99" s="403"/>
      <c r="VZE99" s="403"/>
      <c r="VZF99" s="403"/>
      <c r="VZG99" s="403"/>
      <c r="VZH99" s="403"/>
      <c r="VZI99" s="403"/>
      <c r="VZJ99" s="403"/>
      <c r="VZK99" s="403"/>
      <c r="VZL99" s="403"/>
      <c r="VZM99" s="403"/>
      <c r="VZN99" s="403"/>
      <c r="VZO99" s="403"/>
      <c r="VZP99" s="403"/>
      <c r="VZQ99" s="403"/>
      <c r="VZR99" s="403"/>
      <c r="VZS99" s="403"/>
      <c r="VZT99" s="403"/>
      <c r="VZU99" s="403"/>
      <c r="VZV99" s="403"/>
      <c r="VZW99" s="403"/>
      <c r="VZX99" s="403"/>
      <c r="VZY99" s="403"/>
      <c r="VZZ99" s="403"/>
      <c r="WAA99" s="403"/>
      <c r="WAB99" s="403"/>
      <c r="WAC99" s="403"/>
      <c r="WAD99" s="403"/>
      <c r="WAE99" s="403"/>
      <c r="WAF99" s="403"/>
      <c r="WAG99" s="403"/>
      <c r="WAH99" s="403"/>
      <c r="WAI99" s="403"/>
      <c r="WAJ99" s="403"/>
      <c r="WAK99" s="403"/>
      <c r="WAL99" s="403"/>
      <c r="WAM99" s="403"/>
      <c r="WAN99" s="403"/>
      <c r="WAO99" s="403"/>
      <c r="WAP99" s="403"/>
      <c r="WAQ99" s="403"/>
      <c r="WAR99" s="403"/>
      <c r="WAS99" s="403"/>
      <c r="WAT99" s="403"/>
      <c r="WAU99" s="403"/>
      <c r="WAV99" s="403"/>
      <c r="WAW99" s="403"/>
      <c r="WAX99" s="403"/>
      <c r="WAY99" s="403"/>
      <c r="WAZ99" s="403"/>
      <c r="WBA99" s="403"/>
      <c r="WBB99" s="403"/>
      <c r="WBC99" s="403"/>
      <c r="WBD99" s="403"/>
      <c r="WBE99" s="403"/>
      <c r="WBF99" s="403"/>
      <c r="WBG99" s="403"/>
      <c r="WBH99" s="403"/>
      <c r="WBI99" s="403"/>
      <c r="WBJ99" s="403"/>
      <c r="WBK99" s="403"/>
      <c r="WBL99" s="403"/>
      <c r="WBM99" s="403"/>
      <c r="WBN99" s="403"/>
      <c r="WBO99" s="403"/>
      <c r="WBP99" s="403"/>
      <c r="WBQ99" s="403"/>
      <c r="WBR99" s="403"/>
      <c r="WBS99" s="403"/>
      <c r="WBT99" s="403"/>
      <c r="WBU99" s="403"/>
      <c r="WBV99" s="403"/>
      <c r="WBW99" s="403"/>
      <c r="WBX99" s="403"/>
      <c r="WBY99" s="403"/>
      <c r="WBZ99" s="403"/>
      <c r="WCA99" s="403"/>
      <c r="WCB99" s="403"/>
      <c r="WCC99" s="403"/>
      <c r="WCD99" s="403"/>
      <c r="WCE99" s="403"/>
      <c r="WCF99" s="403"/>
      <c r="WCG99" s="403"/>
      <c r="WCH99" s="403"/>
      <c r="WCI99" s="403"/>
      <c r="WCJ99" s="403"/>
      <c r="WCK99" s="403"/>
      <c r="WCL99" s="403"/>
      <c r="WCM99" s="403"/>
      <c r="WCN99" s="403"/>
      <c r="WCO99" s="403"/>
      <c r="WCP99" s="403"/>
      <c r="WCQ99" s="403"/>
      <c r="WCR99" s="403"/>
      <c r="WCS99" s="403"/>
      <c r="WCT99" s="403"/>
      <c r="WCU99" s="403"/>
      <c r="WCV99" s="403"/>
      <c r="WCW99" s="403"/>
      <c r="WCX99" s="403"/>
      <c r="WCY99" s="403"/>
      <c r="WCZ99" s="403"/>
      <c r="WDA99" s="403"/>
      <c r="WDB99" s="403"/>
      <c r="WDC99" s="403"/>
      <c r="WDD99" s="403"/>
      <c r="WDE99" s="403"/>
      <c r="WDF99" s="403"/>
      <c r="WDG99" s="403"/>
      <c r="WDH99" s="403"/>
      <c r="WDI99" s="403"/>
      <c r="WDJ99" s="403"/>
      <c r="WDK99" s="403"/>
      <c r="WDL99" s="403"/>
      <c r="WDM99" s="403"/>
      <c r="WDN99" s="403"/>
      <c r="WDO99" s="403"/>
      <c r="WDP99" s="403"/>
      <c r="WDQ99" s="403"/>
      <c r="WDR99" s="403"/>
      <c r="WDS99" s="403"/>
      <c r="WDT99" s="403"/>
      <c r="WDU99" s="403"/>
      <c r="WDV99" s="403"/>
      <c r="WDW99" s="403"/>
      <c r="WDX99" s="403"/>
      <c r="WDY99" s="403"/>
      <c r="WDZ99" s="403"/>
      <c r="WEA99" s="403"/>
      <c r="WEB99" s="403"/>
      <c r="WEC99" s="403"/>
      <c r="WED99" s="403"/>
      <c r="WEE99" s="403"/>
      <c r="WEF99" s="403"/>
      <c r="WEG99" s="403"/>
      <c r="WEH99" s="403"/>
      <c r="WEI99" s="403"/>
      <c r="WEJ99" s="403"/>
      <c r="WEK99" s="403"/>
      <c r="WEL99" s="403"/>
      <c r="WEM99" s="403"/>
      <c r="WEN99" s="403"/>
      <c r="WEO99" s="403"/>
      <c r="WEP99" s="403"/>
      <c r="WEQ99" s="403"/>
      <c r="WER99" s="403"/>
      <c r="WES99" s="403"/>
      <c r="WET99" s="403"/>
      <c r="WEU99" s="403"/>
      <c r="WEV99" s="403"/>
      <c r="WEW99" s="403"/>
      <c r="WEX99" s="403"/>
      <c r="WEY99" s="403"/>
      <c r="WEZ99" s="403"/>
      <c r="WFA99" s="403"/>
      <c r="WFB99" s="403"/>
      <c r="WFC99" s="403"/>
      <c r="WFD99" s="403"/>
      <c r="WFE99" s="403"/>
      <c r="WFF99" s="403"/>
      <c r="WFG99" s="403"/>
      <c r="WFH99" s="403"/>
      <c r="WFI99" s="403"/>
      <c r="WFJ99" s="403"/>
      <c r="WFK99" s="403"/>
      <c r="WFL99" s="403"/>
      <c r="WFM99" s="403"/>
      <c r="WFN99" s="403"/>
      <c r="WFO99" s="403"/>
      <c r="WFP99" s="403"/>
      <c r="WFQ99" s="403"/>
      <c r="WFR99" s="403"/>
      <c r="WFS99" s="403"/>
      <c r="WFT99" s="403"/>
      <c r="WFU99" s="403"/>
      <c r="WFV99" s="403"/>
      <c r="WFW99" s="403"/>
      <c r="WFX99" s="403"/>
      <c r="WFY99" s="403"/>
      <c r="WFZ99" s="403"/>
      <c r="WGA99" s="403"/>
      <c r="WGB99" s="403"/>
      <c r="WGC99" s="403"/>
      <c r="WGD99" s="403"/>
      <c r="WGE99" s="403"/>
      <c r="WGF99" s="403"/>
      <c r="WGG99" s="403"/>
      <c r="WGH99" s="403"/>
      <c r="WGI99" s="403"/>
      <c r="WGJ99" s="403"/>
      <c r="WGK99" s="403"/>
      <c r="WGL99" s="403"/>
      <c r="WGM99" s="403"/>
      <c r="WGN99" s="403"/>
      <c r="WGO99" s="403"/>
      <c r="WGP99" s="403"/>
      <c r="WGQ99" s="403"/>
      <c r="WGR99" s="403"/>
      <c r="WGS99" s="403"/>
      <c r="WGT99" s="403"/>
      <c r="WGU99" s="403"/>
      <c r="WGV99" s="403"/>
      <c r="WGW99" s="403"/>
      <c r="WGX99" s="403"/>
      <c r="WGY99" s="403"/>
      <c r="WGZ99" s="403"/>
      <c r="WHA99" s="403"/>
      <c r="WHB99" s="403"/>
      <c r="WHC99" s="403"/>
      <c r="WHD99" s="403"/>
      <c r="WHE99" s="403"/>
      <c r="WHF99" s="403"/>
      <c r="WHG99" s="403"/>
      <c r="WHH99" s="403"/>
      <c r="WHI99" s="403"/>
      <c r="WHJ99" s="403"/>
      <c r="WHK99" s="403"/>
      <c r="WHL99" s="403"/>
      <c r="WHM99" s="403"/>
      <c r="WHN99" s="403"/>
      <c r="WHO99" s="403"/>
      <c r="WHP99" s="403"/>
      <c r="WHQ99" s="403"/>
      <c r="WHR99" s="403"/>
      <c r="WHS99" s="403"/>
      <c r="WHT99" s="403"/>
      <c r="WHU99" s="403"/>
      <c r="WHV99" s="403"/>
      <c r="WHW99" s="403"/>
      <c r="WHX99" s="403"/>
      <c r="WHY99" s="403"/>
      <c r="WHZ99" s="403"/>
      <c r="WIA99" s="403"/>
      <c r="WIB99" s="403"/>
      <c r="WIC99" s="403"/>
      <c r="WID99" s="403"/>
      <c r="WIE99" s="403"/>
      <c r="WIF99" s="403"/>
      <c r="WIG99" s="403"/>
      <c r="WIH99" s="403"/>
      <c r="WII99" s="403"/>
      <c r="WIJ99" s="403"/>
      <c r="WIK99" s="403"/>
      <c r="WIL99" s="403"/>
      <c r="WIM99" s="403"/>
      <c r="WIN99" s="403"/>
      <c r="WIO99" s="403"/>
      <c r="WIP99" s="403"/>
      <c r="WIQ99" s="403"/>
      <c r="WIR99" s="403"/>
      <c r="WIS99" s="403"/>
      <c r="WIT99" s="403"/>
      <c r="WIU99" s="403"/>
      <c r="WIV99" s="403"/>
      <c r="WIW99" s="403"/>
      <c r="WIX99" s="403"/>
      <c r="WIY99" s="403"/>
      <c r="WIZ99" s="403"/>
      <c r="WJA99" s="403"/>
      <c r="WJB99" s="403"/>
      <c r="WJC99" s="403"/>
      <c r="WJD99" s="403"/>
      <c r="WJE99" s="403"/>
      <c r="WJF99" s="403"/>
      <c r="WJG99" s="403"/>
      <c r="WJH99" s="403"/>
      <c r="WJI99" s="403"/>
      <c r="WJJ99" s="403"/>
      <c r="WJK99" s="403"/>
      <c r="WJL99" s="403"/>
      <c r="WJM99" s="403"/>
      <c r="WJN99" s="403"/>
      <c r="WJO99" s="403"/>
      <c r="WJP99" s="403"/>
      <c r="WJQ99" s="403"/>
      <c r="WJR99" s="403"/>
      <c r="WJS99" s="403"/>
      <c r="WJT99" s="403"/>
      <c r="WJU99" s="403"/>
      <c r="WJV99" s="403"/>
      <c r="WJW99" s="403"/>
      <c r="WJX99" s="403"/>
      <c r="WJY99" s="403"/>
      <c r="WJZ99" s="403"/>
      <c r="WKA99" s="403"/>
      <c r="WKB99" s="403"/>
      <c r="WKC99" s="403"/>
      <c r="WKD99" s="403"/>
      <c r="WKE99" s="403"/>
      <c r="WKF99" s="403"/>
      <c r="WKG99" s="403"/>
      <c r="WKH99" s="403"/>
      <c r="WKI99" s="403"/>
      <c r="WKJ99" s="403"/>
      <c r="WKK99" s="403"/>
      <c r="WKL99" s="403"/>
      <c r="WKM99" s="403"/>
      <c r="WKN99" s="403"/>
      <c r="WKO99" s="403"/>
      <c r="WKP99" s="403"/>
      <c r="WKQ99" s="403"/>
      <c r="WKR99" s="403"/>
      <c r="WKS99" s="403"/>
      <c r="WKT99" s="403"/>
      <c r="WKU99" s="403"/>
      <c r="WKV99" s="403"/>
      <c r="WKW99" s="403"/>
      <c r="WKX99" s="403"/>
      <c r="WKY99" s="403"/>
      <c r="WKZ99" s="403"/>
      <c r="WLA99" s="403"/>
      <c r="WLB99" s="403"/>
      <c r="WLC99" s="403"/>
      <c r="WLD99" s="403"/>
      <c r="WLE99" s="403"/>
      <c r="WLF99" s="403"/>
      <c r="WLG99" s="403"/>
      <c r="WLH99" s="403"/>
      <c r="WLI99" s="403"/>
      <c r="WLJ99" s="403"/>
      <c r="WLK99" s="403"/>
      <c r="WLL99" s="403"/>
      <c r="WLM99" s="403"/>
      <c r="WLN99" s="403"/>
      <c r="WLO99" s="403"/>
      <c r="WLP99" s="403"/>
      <c r="WLQ99" s="403"/>
      <c r="WLR99" s="403"/>
      <c r="WLS99" s="403"/>
      <c r="WLT99" s="403"/>
      <c r="WLU99" s="403"/>
      <c r="WLV99" s="403"/>
      <c r="WLW99" s="403"/>
      <c r="WLX99" s="403"/>
      <c r="WLY99" s="403"/>
      <c r="WLZ99" s="403"/>
      <c r="WMA99" s="403"/>
      <c r="WMB99" s="403"/>
      <c r="WMC99" s="403"/>
      <c r="WMD99" s="403"/>
      <c r="WME99" s="403"/>
      <c r="WMF99" s="403"/>
      <c r="WMG99" s="403"/>
      <c r="WMH99" s="403"/>
      <c r="WMI99" s="403"/>
      <c r="WMJ99" s="403"/>
      <c r="WMK99" s="403"/>
      <c r="WML99" s="403"/>
      <c r="WMM99" s="403"/>
      <c r="WMN99" s="403"/>
      <c r="WMO99" s="403"/>
      <c r="WMP99" s="403"/>
      <c r="WMQ99" s="403"/>
      <c r="WMR99" s="403"/>
      <c r="WMS99" s="403"/>
      <c r="WMT99" s="403"/>
      <c r="WMU99" s="403"/>
      <c r="WMV99" s="403"/>
      <c r="WMW99" s="403"/>
      <c r="WMX99" s="403"/>
      <c r="WMY99" s="403"/>
      <c r="WMZ99" s="403"/>
      <c r="WNA99" s="403"/>
      <c r="WNB99" s="403"/>
      <c r="WNC99" s="403"/>
      <c r="WND99" s="403"/>
      <c r="WNE99" s="403"/>
      <c r="WNF99" s="403"/>
      <c r="WNG99" s="403"/>
      <c r="WNH99" s="403"/>
      <c r="WNI99" s="403"/>
      <c r="WNJ99" s="403"/>
      <c r="WNK99" s="403"/>
      <c r="WNL99" s="403"/>
      <c r="WNM99" s="403"/>
      <c r="WNN99" s="403"/>
      <c r="WNO99" s="403"/>
      <c r="WNP99" s="403"/>
      <c r="WNQ99" s="403"/>
      <c r="WNR99" s="403"/>
      <c r="WNS99" s="403"/>
      <c r="WNT99" s="403"/>
      <c r="WNU99" s="403"/>
      <c r="WNV99" s="403"/>
      <c r="WNW99" s="403"/>
      <c r="WNX99" s="403"/>
      <c r="WNY99" s="403"/>
      <c r="WNZ99" s="403"/>
      <c r="WOA99" s="403"/>
      <c r="WOB99" s="403"/>
      <c r="WOC99" s="403"/>
      <c r="WOD99" s="403"/>
      <c r="WOE99" s="403"/>
      <c r="WOF99" s="403"/>
      <c r="WOG99" s="403"/>
      <c r="WOH99" s="403"/>
      <c r="WOI99" s="403"/>
      <c r="WOJ99" s="403"/>
      <c r="WOK99" s="403"/>
      <c r="WOL99" s="403"/>
      <c r="WOM99" s="403"/>
      <c r="WON99" s="403"/>
      <c r="WOO99" s="403"/>
      <c r="WOP99" s="403"/>
      <c r="WOQ99" s="403"/>
      <c r="WOR99" s="403"/>
      <c r="WOS99" s="403"/>
      <c r="WOT99" s="403"/>
      <c r="WOU99" s="403"/>
      <c r="WOV99" s="403"/>
      <c r="WOW99" s="403"/>
      <c r="WOX99" s="403"/>
      <c r="WOY99" s="403"/>
      <c r="WOZ99" s="403"/>
      <c r="WPA99" s="403"/>
      <c r="WPB99" s="403"/>
      <c r="WPC99" s="403"/>
      <c r="WPD99" s="403"/>
      <c r="WPE99" s="403"/>
      <c r="WPF99" s="403"/>
      <c r="WPG99" s="403"/>
      <c r="WPH99" s="403"/>
      <c r="WPI99" s="403"/>
      <c r="WPJ99" s="403"/>
      <c r="WPK99" s="403"/>
      <c r="WPL99" s="403"/>
      <c r="WPM99" s="403"/>
      <c r="WPN99" s="403"/>
      <c r="WPO99" s="403"/>
      <c r="WPP99" s="403"/>
      <c r="WPQ99" s="403"/>
      <c r="WPR99" s="403"/>
      <c r="WPS99" s="403"/>
      <c r="WPT99" s="403"/>
      <c r="WPU99" s="403"/>
      <c r="WPV99" s="403"/>
      <c r="WPW99" s="403"/>
      <c r="WPX99" s="403"/>
      <c r="WPY99" s="403"/>
      <c r="WPZ99" s="403"/>
      <c r="WQA99" s="403"/>
      <c r="WQB99" s="403"/>
      <c r="WQC99" s="403"/>
      <c r="WQD99" s="403"/>
      <c r="WQE99" s="403"/>
      <c r="WQF99" s="403"/>
      <c r="WQG99" s="403"/>
      <c r="WQH99" s="403"/>
      <c r="WQI99" s="403"/>
      <c r="WQJ99" s="403"/>
      <c r="WQK99" s="403"/>
      <c r="WQL99" s="403"/>
      <c r="WQM99" s="403"/>
      <c r="WQN99" s="403"/>
      <c r="WQO99" s="403"/>
      <c r="WQP99" s="403"/>
      <c r="WQQ99" s="403"/>
      <c r="WQR99" s="403"/>
      <c r="WQS99" s="403"/>
      <c r="WQT99" s="403"/>
      <c r="WQU99" s="403"/>
      <c r="WQV99" s="403"/>
      <c r="WQW99" s="403"/>
      <c r="WQX99" s="403"/>
      <c r="WQY99" s="403"/>
      <c r="WQZ99" s="403"/>
      <c r="WRA99" s="403"/>
      <c r="WRB99" s="403"/>
      <c r="WRC99" s="403"/>
      <c r="WRD99" s="403"/>
      <c r="WRE99" s="403"/>
      <c r="WRF99" s="403"/>
      <c r="WRG99" s="403"/>
      <c r="WRH99" s="403"/>
      <c r="WRI99" s="403"/>
      <c r="WRJ99" s="403"/>
      <c r="WRK99" s="403"/>
      <c r="WRL99" s="403"/>
      <c r="WRM99" s="403"/>
      <c r="WRN99" s="403"/>
      <c r="WRO99" s="403"/>
      <c r="WRP99" s="403"/>
      <c r="WRQ99" s="403"/>
      <c r="WRR99" s="403"/>
      <c r="WRS99" s="403"/>
      <c r="WRT99" s="403"/>
      <c r="WRU99" s="403"/>
      <c r="WRV99" s="403"/>
      <c r="WRW99" s="403"/>
      <c r="WRX99" s="403"/>
      <c r="WRY99" s="403"/>
      <c r="WRZ99" s="403"/>
      <c r="WSA99" s="403"/>
      <c r="WSB99" s="403"/>
      <c r="WSC99" s="403"/>
      <c r="WSD99" s="403"/>
      <c r="WSE99" s="403"/>
      <c r="WSF99" s="403"/>
      <c r="WSG99" s="403"/>
      <c r="WSH99" s="403"/>
      <c r="WSI99" s="403"/>
      <c r="WSJ99" s="403"/>
      <c r="WSK99" s="403"/>
      <c r="WSL99" s="403"/>
      <c r="WSM99" s="403"/>
      <c r="WSN99" s="403"/>
      <c r="WSO99" s="403"/>
      <c r="WSP99" s="403"/>
      <c r="WSQ99" s="403"/>
      <c r="WSR99" s="403"/>
      <c r="WSS99" s="403"/>
      <c r="WST99" s="403"/>
      <c r="WSU99" s="403"/>
      <c r="WSV99" s="403"/>
      <c r="WSW99" s="403"/>
      <c r="WSX99" s="403"/>
      <c r="WSY99" s="403"/>
      <c r="WSZ99" s="403"/>
      <c r="WTA99" s="403"/>
      <c r="WTB99" s="403"/>
      <c r="WTC99" s="403"/>
      <c r="WTD99" s="403"/>
      <c r="WTE99" s="403"/>
      <c r="WTF99" s="403"/>
      <c r="WTG99" s="403"/>
      <c r="WTH99" s="403"/>
      <c r="WTI99" s="403"/>
      <c r="WTJ99" s="403"/>
      <c r="WTK99" s="403"/>
      <c r="WTL99" s="403"/>
      <c r="WTM99" s="403"/>
      <c r="WTN99" s="403"/>
      <c r="WTO99" s="403"/>
      <c r="WTP99" s="403"/>
      <c r="WTQ99" s="403"/>
      <c r="WTR99" s="403"/>
      <c r="WTS99" s="403"/>
      <c r="WTT99" s="403"/>
      <c r="WTU99" s="403"/>
      <c r="WTV99" s="403"/>
      <c r="WTW99" s="403"/>
      <c r="WTX99" s="403"/>
      <c r="WTY99" s="403"/>
      <c r="WTZ99" s="403"/>
      <c r="WUA99" s="403"/>
      <c r="WUB99" s="403"/>
      <c r="WUC99" s="403"/>
      <c r="WUD99" s="403"/>
      <c r="WUE99" s="403"/>
      <c r="WUF99" s="403"/>
      <c r="WUG99" s="403"/>
      <c r="WUH99" s="403"/>
      <c r="WUI99" s="403"/>
      <c r="WUJ99" s="403"/>
      <c r="WUK99" s="403"/>
      <c r="WUL99" s="403"/>
      <c r="WUM99" s="403"/>
      <c r="WUN99" s="403"/>
      <c r="WUO99" s="403"/>
      <c r="WUP99" s="403"/>
      <c r="WUQ99" s="403"/>
      <c r="WUR99" s="403"/>
      <c r="WUS99" s="403"/>
      <c r="WUT99" s="403"/>
      <c r="WUU99" s="403"/>
      <c r="WUV99" s="403"/>
      <c r="WUW99" s="403"/>
      <c r="WUX99" s="403"/>
      <c r="WUY99" s="403"/>
      <c r="WUZ99" s="403"/>
      <c r="WVA99" s="403"/>
      <c r="WVB99" s="403"/>
      <c r="WVC99" s="403"/>
      <c r="WVD99" s="403"/>
      <c r="WVE99" s="403"/>
      <c r="WVF99" s="403"/>
      <c r="WVG99" s="403"/>
      <c r="WVH99" s="403"/>
      <c r="WVI99" s="403"/>
      <c r="WVJ99" s="403"/>
      <c r="WVK99" s="403"/>
      <c r="WVL99" s="403"/>
      <c r="WVM99" s="403"/>
      <c r="WVN99" s="403"/>
      <c r="WVO99" s="403"/>
      <c r="WVP99" s="403"/>
      <c r="WVQ99" s="403"/>
      <c r="WVR99" s="403"/>
      <c r="WVS99" s="403"/>
      <c r="WVT99" s="403"/>
      <c r="WVU99" s="403"/>
      <c r="WVV99" s="403"/>
      <c r="WVW99" s="403"/>
      <c r="WVX99" s="403"/>
      <c r="WVY99" s="403"/>
      <c r="WVZ99" s="403"/>
      <c r="WWA99" s="403"/>
      <c r="WWB99" s="403"/>
      <c r="WWC99" s="403"/>
      <c r="WWD99" s="403"/>
      <c r="WWE99" s="403"/>
      <c r="WWF99" s="403"/>
      <c r="WWG99" s="403"/>
      <c r="WWH99" s="403"/>
      <c r="WWI99" s="403"/>
      <c r="WWJ99" s="403"/>
      <c r="WWK99" s="403"/>
      <c r="WWL99" s="403"/>
      <c r="WWM99" s="403"/>
      <c r="WWN99" s="403"/>
      <c r="WWO99" s="403"/>
      <c r="WWP99" s="403"/>
      <c r="WWQ99" s="403"/>
      <c r="WWR99" s="403"/>
      <c r="WWS99" s="403"/>
      <c r="WWT99" s="403"/>
      <c r="WWU99" s="403"/>
      <c r="WWV99" s="403"/>
      <c r="WWW99" s="403"/>
      <c r="WWX99" s="403"/>
      <c r="WWY99" s="403"/>
      <c r="WWZ99" s="403"/>
      <c r="WXA99" s="403"/>
      <c r="WXB99" s="403"/>
      <c r="WXC99" s="403"/>
      <c r="WXD99" s="403"/>
      <c r="WXE99" s="403"/>
      <c r="WXF99" s="403"/>
      <c r="WXG99" s="403"/>
      <c r="WXH99" s="403"/>
      <c r="WXI99" s="403"/>
      <c r="WXJ99" s="403"/>
      <c r="WXK99" s="403"/>
      <c r="WXL99" s="403"/>
      <c r="WXM99" s="403"/>
      <c r="WXN99" s="403"/>
      <c r="WXO99" s="403"/>
      <c r="WXP99" s="403"/>
      <c r="WXQ99" s="403"/>
      <c r="WXR99" s="403"/>
      <c r="WXS99" s="403"/>
      <c r="WXT99" s="403"/>
      <c r="WXU99" s="403"/>
      <c r="WXV99" s="403"/>
      <c r="WXW99" s="403"/>
      <c r="WXX99" s="403"/>
      <c r="WXY99" s="403"/>
      <c r="WXZ99" s="403"/>
      <c r="WYA99" s="403"/>
      <c r="WYB99" s="403"/>
      <c r="WYC99" s="403"/>
      <c r="WYD99" s="403"/>
      <c r="WYE99" s="403"/>
      <c r="WYF99" s="403"/>
      <c r="WYG99" s="403"/>
      <c r="WYH99" s="403"/>
      <c r="WYI99" s="403"/>
      <c r="WYJ99" s="403"/>
      <c r="WYK99" s="403"/>
      <c r="WYL99" s="403"/>
      <c r="WYM99" s="403"/>
      <c r="WYN99" s="403"/>
      <c r="WYO99" s="403"/>
      <c r="WYP99" s="403"/>
      <c r="WYQ99" s="403"/>
      <c r="WYR99" s="403"/>
      <c r="WYS99" s="403"/>
      <c r="WYT99" s="403"/>
      <c r="WYU99" s="403"/>
      <c r="WYV99" s="403"/>
      <c r="WYW99" s="403"/>
      <c r="WYX99" s="403"/>
      <c r="WYY99" s="403"/>
      <c r="WYZ99" s="403"/>
      <c r="WZA99" s="403"/>
      <c r="WZB99" s="403"/>
      <c r="WZC99" s="403"/>
      <c r="WZD99" s="403"/>
      <c r="WZE99" s="403"/>
      <c r="WZF99" s="403"/>
      <c r="WZG99" s="403"/>
      <c r="WZH99" s="403"/>
      <c r="WZI99" s="403"/>
      <c r="WZJ99" s="403"/>
      <c r="WZK99" s="403"/>
      <c r="WZL99" s="403"/>
      <c r="WZM99" s="403"/>
      <c r="WZN99" s="403"/>
      <c r="WZO99" s="403"/>
      <c r="WZP99" s="403"/>
      <c r="WZQ99" s="403"/>
      <c r="WZR99" s="403"/>
      <c r="WZS99" s="403"/>
      <c r="WZT99" s="403"/>
      <c r="WZU99" s="403"/>
      <c r="WZV99" s="403"/>
      <c r="WZW99" s="403"/>
      <c r="WZX99" s="403"/>
      <c r="WZY99" s="403"/>
      <c r="WZZ99" s="403"/>
      <c r="XAA99" s="403"/>
      <c r="XAB99" s="403"/>
      <c r="XAC99" s="403"/>
      <c r="XAD99" s="403"/>
      <c r="XAE99" s="403"/>
      <c r="XAF99" s="403"/>
      <c r="XAG99" s="403"/>
      <c r="XAH99" s="403"/>
      <c r="XAI99" s="403"/>
      <c r="XAJ99" s="403"/>
      <c r="XAK99" s="403"/>
      <c r="XAL99" s="403"/>
      <c r="XAM99" s="403"/>
      <c r="XAN99" s="403"/>
      <c r="XAO99" s="403"/>
      <c r="XAP99" s="403"/>
      <c r="XAQ99" s="403"/>
      <c r="XAR99" s="403"/>
      <c r="XAS99" s="403"/>
      <c r="XAT99" s="403"/>
      <c r="XAU99" s="403"/>
      <c r="XAV99" s="403"/>
      <c r="XAW99" s="403"/>
      <c r="XAX99" s="403"/>
      <c r="XAY99" s="403"/>
      <c r="XAZ99" s="403"/>
      <c r="XBA99" s="403"/>
      <c r="XBB99" s="403"/>
      <c r="XBC99" s="403"/>
      <c r="XBD99" s="403"/>
      <c r="XBE99" s="403"/>
      <c r="XBF99" s="403"/>
      <c r="XBG99" s="403"/>
      <c r="XBH99" s="403"/>
      <c r="XBI99" s="403"/>
      <c r="XBJ99" s="403"/>
      <c r="XBK99" s="403"/>
      <c r="XBL99" s="403"/>
      <c r="XBM99" s="403"/>
      <c r="XBN99" s="403"/>
      <c r="XBO99" s="403"/>
      <c r="XBP99" s="403"/>
      <c r="XBQ99" s="403"/>
      <c r="XBR99" s="403"/>
      <c r="XBS99" s="403"/>
      <c r="XBT99" s="403"/>
      <c r="XBU99" s="403"/>
      <c r="XBV99" s="403"/>
      <c r="XBW99" s="403"/>
      <c r="XBX99" s="403"/>
      <c r="XBY99" s="403"/>
      <c r="XBZ99" s="403"/>
      <c r="XCA99" s="403"/>
      <c r="XCB99" s="403"/>
      <c r="XCC99" s="403"/>
      <c r="XCD99" s="403"/>
      <c r="XCE99" s="403"/>
      <c r="XCF99" s="403"/>
      <c r="XCG99" s="403"/>
      <c r="XCH99" s="403"/>
      <c r="XCI99" s="403"/>
      <c r="XCJ99" s="403"/>
      <c r="XCK99" s="403"/>
      <c r="XCL99" s="403"/>
      <c r="XCM99" s="403"/>
      <c r="XCN99" s="403"/>
      <c r="XCO99" s="403"/>
      <c r="XCP99" s="403"/>
      <c r="XCQ99" s="403"/>
      <c r="XCR99" s="403"/>
      <c r="XCS99" s="403"/>
      <c r="XCT99" s="403"/>
      <c r="XCU99" s="403"/>
      <c r="XCV99" s="403"/>
      <c r="XCW99" s="403"/>
      <c r="XCX99" s="403"/>
      <c r="XCY99" s="403"/>
      <c r="XCZ99" s="403"/>
      <c r="XDA99" s="403"/>
      <c r="XDB99" s="403"/>
      <c r="XDC99" s="403"/>
      <c r="XDD99" s="403"/>
      <c r="XDE99" s="403"/>
      <c r="XDF99" s="403"/>
      <c r="XDG99" s="403"/>
      <c r="XDH99" s="403"/>
      <c r="XDI99" s="403"/>
      <c r="XDJ99" s="403"/>
      <c r="XDK99" s="403"/>
      <c r="XDL99" s="403"/>
      <c r="XDM99" s="403"/>
      <c r="XDN99" s="403"/>
      <c r="XDO99" s="403"/>
      <c r="XDP99" s="403"/>
      <c r="XDQ99" s="403"/>
      <c r="XDR99" s="403"/>
      <c r="XDS99" s="403"/>
      <c r="XDT99" s="403"/>
      <c r="XDU99" s="403"/>
      <c r="XDV99" s="403"/>
      <c r="XDW99" s="403"/>
      <c r="XDX99" s="403"/>
      <c r="XDY99" s="403"/>
      <c r="XDZ99" s="403"/>
      <c r="XEA99" s="403"/>
      <c r="XEB99" s="403"/>
      <c r="XEC99" s="403"/>
      <c r="XED99" s="403"/>
      <c r="XEE99" s="403"/>
      <c r="XEF99" s="403"/>
    </row>
    <row r="100" spans="1:16384" s="401" customFormat="1" ht="21.95" customHeight="1" thickBot="1" x14ac:dyDescent="0.3">
      <c r="A100" s="377"/>
      <c r="B100" s="378"/>
      <c r="C100" s="379"/>
      <c r="D100" s="379">
        <f t="shared" si="29"/>
        <v>157.5</v>
      </c>
      <c r="E100" s="380"/>
      <c r="F100" s="381"/>
      <c r="G100" s="382"/>
      <c r="H100" s="382">
        <f t="shared" si="27"/>
        <v>75.5</v>
      </c>
      <c r="I100" s="383"/>
      <c r="J100" s="384"/>
      <c r="K100" s="385"/>
      <c r="L100" s="385">
        <f t="shared" si="37"/>
        <v>54.5</v>
      </c>
      <c r="M100" s="386"/>
      <c r="N100" s="387"/>
      <c r="O100" s="388"/>
      <c r="P100" s="388">
        <f t="shared" si="36"/>
        <v>86</v>
      </c>
      <c r="Q100" s="389"/>
      <c r="R100" s="390"/>
      <c r="S100" s="391"/>
      <c r="T100" s="391">
        <f t="shared" si="38"/>
        <v>15.5</v>
      </c>
      <c r="U100" s="392"/>
      <c r="V100" s="393"/>
      <c r="W100" s="394"/>
      <c r="X100" s="394">
        <f t="shared" si="40"/>
        <v>187.5</v>
      </c>
      <c r="Y100" s="395"/>
      <c r="Z100" s="396"/>
      <c r="AA100" s="397"/>
      <c r="AB100" s="397">
        <f t="shared" si="41"/>
        <v>209</v>
      </c>
      <c r="AC100" s="398"/>
      <c r="AD100" s="399"/>
      <c r="AE100" s="399"/>
      <c r="AF100" s="400">
        <f t="shared" si="42"/>
        <v>169</v>
      </c>
      <c r="AG100" s="399"/>
      <c r="AH100" s="399"/>
      <c r="AI100" s="399"/>
      <c r="AJ100" s="400">
        <f t="shared" si="39"/>
        <v>75</v>
      </c>
      <c r="AK100" s="399"/>
      <c r="AL100" s="919"/>
      <c r="AM100" s="919"/>
      <c r="AN100" s="919"/>
      <c r="AO100" s="919"/>
      <c r="AP100" s="919"/>
      <c r="AQ100" s="919"/>
      <c r="AR100" s="919"/>
      <c r="AS100" s="919"/>
      <c r="AT100" s="919"/>
      <c r="AU100" s="919"/>
      <c r="AV100" s="919"/>
      <c r="AW100" s="919"/>
      <c r="AX100" s="919"/>
      <c r="AY100" s="919"/>
      <c r="AZ100" s="919"/>
      <c r="BA100" s="919"/>
      <c r="BB100" s="919"/>
      <c r="BC100" s="919"/>
      <c r="BD100" s="919"/>
      <c r="BE100" s="919"/>
      <c r="BF100" s="919"/>
      <c r="BG100" s="919"/>
      <c r="BH100" s="919"/>
      <c r="BI100" s="919"/>
      <c r="BJ100" s="919"/>
      <c r="BK100" s="919"/>
      <c r="BL100" s="919"/>
      <c r="BM100" s="919"/>
      <c r="BN100" s="919"/>
      <c r="BO100" s="919"/>
      <c r="BP100" s="919"/>
      <c r="BQ100" s="919"/>
      <c r="BR100" s="919"/>
      <c r="BS100" s="919"/>
      <c r="BT100" s="919"/>
      <c r="BU100" s="919"/>
      <c r="BV100" s="919"/>
      <c r="BW100" s="919"/>
      <c r="BX100" s="919"/>
      <c r="BY100" s="919"/>
      <c r="BZ100" s="919"/>
      <c r="CA100" s="919"/>
      <c r="CB100" s="919"/>
      <c r="CC100" s="919"/>
      <c r="CD100" s="919"/>
      <c r="CE100" s="919"/>
      <c r="CF100" s="919"/>
      <c r="CG100" s="919"/>
      <c r="CH100" s="919"/>
      <c r="CI100" s="919"/>
      <c r="CJ100" s="919"/>
      <c r="CK100" s="919"/>
      <c r="CL100" s="919"/>
      <c r="CM100" s="919"/>
      <c r="CN100" s="919"/>
      <c r="CO100" s="919"/>
      <c r="CP100" s="919"/>
      <c r="CQ100" s="919"/>
      <c r="CR100" s="919"/>
      <c r="CS100" s="919"/>
      <c r="CT100" s="919"/>
      <c r="CU100" s="919"/>
      <c r="CV100" s="919"/>
      <c r="CW100" s="919"/>
      <c r="CX100" s="919"/>
      <c r="CY100" s="919"/>
      <c r="CZ100" s="919"/>
      <c r="DA100" s="919"/>
      <c r="DB100" s="919"/>
      <c r="DC100" s="919"/>
      <c r="DD100" s="919"/>
      <c r="DE100" s="919"/>
      <c r="DF100" s="919"/>
      <c r="DG100" s="919"/>
      <c r="DH100" s="919"/>
      <c r="DI100" s="919"/>
      <c r="DJ100" s="919"/>
      <c r="DK100" s="919"/>
      <c r="DL100" s="919"/>
      <c r="DM100" s="919"/>
      <c r="DN100" s="919"/>
      <c r="DO100" s="919"/>
      <c r="DP100" s="919"/>
      <c r="DQ100" s="919"/>
      <c r="DR100" s="919"/>
      <c r="DS100" s="919"/>
      <c r="DT100" s="919"/>
      <c r="DU100" s="919"/>
      <c r="DV100" s="919"/>
      <c r="DW100" s="919"/>
      <c r="DX100" s="919"/>
      <c r="DY100" s="919"/>
      <c r="DZ100" s="919"/>
      <c r="EA100" s="919"/>
      <c r="EB100" s="919"/>
      <c r="EC100" s="919"/>
      <c r="ED100" s="919"/>
      <c r="EE100" s="919"/>
      <c r="EF100" s="919"/>
      <c r="EG100" s="919"/>
      <c r="EH100" s="919"/>
      <c r="EI100" s="919"/>
      <c r="EJ100" s="919"/>
      <c r="EK100" s="919"/>
      <c r="EL100" s="919"/>
      <c r="EM100" s="919"/>
      <c r="EN100" s="919"/>
      <c r="EO100" s="919"/>
      <c r="EP100" s="919"/>
      <c r="EQ100" s="919"/>
      <c r="ER100" s="919"/>
      <c r="ES100" s="919"/>
      <c r="ET100" s="919"/>
      <c r="EU100" s="919"/>
      <c r="EV100" s="919"/>
      <c r="EW100" s="919"/>
      <c r="EX100" s="919"/>
      <c r="EY100" s="919"/>
      <c r="EZ100" s="919"/>
      <c r="FA100" s="919"/>
      <c r="FB100" s="919"/>
      <c r="FC100" s="919"/>
      <c r="FD100" s="919"/>
      <c r="FE100" s="919"/>
      <c r="FF100" s="919"/>
      <c r="FG100" s="919"/>
      <c r="FH100" s="919"/>
      <c r="FI100" s="919"/>
      <c r="FJ100" s="919"/>
      <c r="FK100" s="919"/>
      <c r="FL100" s="919"/>
      <c r="FM100" s="919"/>
      <c r="FN100" s="919"/>
      <c r="FO100" s="919"/>
      <c r="FP100" s="919"/>
      <c r="FQ100" s="919"/>
      <c r="FR100" s="919"/>
      <c r="FS100" s="919"/>
      <c r="FT100" s="919"/>
      <c r="FU100" s="919"/>
      <c r="FV100" s="919"/>
      <c r="FW100" s="919"/>
      <c r="FX100" s="919"/>
      <c r="FY100" s="919"/>
      <c r="FZ100" s="919"/>
      <c r="GA100" s="919"/>
      <c r="GB100" s="919"/>
      <c r="GC100" s="919"/>
      <c r="GD100" s="919"/>
      <c r="GE100" s="919"/>
      <c r="GF100" s="919"/>
      <c r="GG100" s="919"/>
      <c r="GH100" s="919"/>
      <c r="GI100" s="919"/>
      <c r="GJ100" s="919"/>
      <c r="GK100" s="919"/>
      <c r="GL100" s="919"/>
      <c r="GM100" s="919"/>
      <c r="GN100" s="919"/>
      <c r="GO100" s="919"/>
      <c r="GP100" s="919"/>
      <c r="GQ100" s="919"/>
      <c r="GR100" s="919"/>
      <c r="GS100" s="919"/>
      <c r="GT100" s="919"/>
      <c r="GU100" s="919"/>
      <c r="GV100" s="919"/>
      <c r="GW100" s="919"/>
      <c r="GX100" s="919"/>
      <c r="GY100" s="919"/>
      <c r="GZ100" s="919"/>
      <c r="HA100" s="919"/>
      <c r="HB100" s="919"/>
      <c r="HC100" s="919"/>
      <c r="HD100" s="919"/>
      <c r="HE100" s="919"/>
      <c r="HF100" s="919"/>
      <c r="HG100" s="919"/>
      <c r="HH100" s="919"/>
      <c r="HI100" s="919"/>
      <c r="HJ100" s="919"/>
      <c r="HK100" s="919"/>
      <c r="HL100" s="919"/>
      <c r="HM100" s="919"/>
      <c r="HN100" s="919"/>
      <c r="HO100" s="919"/>
      <c r="HP100" s="919"/>
      <c r="HQ100" s="919"/>
      <c r="HR100" s="919"/>
      <c r="HS100" s="919"/>
      <c r="HT100" s="919"/>
      <c r="HU100" s="919"/>
      <c r="HV100" s="919"/>
      <c r="HW100" s="919"/>
      <c r="HX100" s="919"/>
      <c r="HY100" s="919"/>
      <c r="HZ100" s="919"/>
      <c r="IA100" s="919"/>
      <c r="IB100" s="919"/>
      <c r="IC100" s="919"/>
      <c r="ID100" s="919"/>
      <c r="IE100" s="919"/>
      <c r="IF100" s="919"/>
      <c r="IG100" s="919"/>
      <c r="IH100" s="919"/>
      <c r="II100" s="919"/>
      <c r="IJ100" s="919"/>
      <c r="IK100" s="919"/>
      <c r="IL100" s="919"/>
      <c r="IM100" s="919"/>
      <c r="IN100" s="919"/>
      <c r="IO100" s="919"/>
      <c r="IP100" s="919"/>
      <c r="IQ100" s="919"/>
      <c r="IR100" s="919"/>
      <c r="IS100" s="919"/>
      <c r="IT100" s="919"/>
      <c r="IU100" s="919"/>
      <c r="IV100" s="919"/>
      <c r="IW100" s="919"/>
      <c r="IX100" s="919"/>
      <c r="IY100" s="919"/>
      <c r="IZ100" s="919"/>
      <c r="JA100" s="919"/>
      <c r="JB100" s="919"/>
      <c r="JC100" s="919"/>
      <c r="JD100" s="919"/>
      <c r="JE100" s="919"/>
      <c r="JF100" s="919"/>
      <c r="JG100" s="919"/>
      <c r="JH100" s="919"/>
      <c r="JI100" s="919"/>
      <c r="JJ100" s="919"/>
      <c r="JK100" s="919"/>
      <c r="JL100" s="919"/>
      <c r="JM100" s="919"/>
      <c r="JN100" s="919"/>
      <c r="JO100" s="919"/>
      <c r="JP100" s="919"/>
      <c r="JQ100" s="919"/>
      <c r="JR100" s="919"/>
      <c r="JS100" s="919"/>
      <c r="JT100" s="919"/>
      <c r="JU100" s="919"/>
      <c r="JV100" s="919"/>
      <c r="JW100" s="919"/>
      <c r="JX100" s="919"/>
      <c r="JY100" s="919"/>
      <c r="JZ100" s="919"/>
      <c r="KA100" s="919"/>
      <c r="KB100" s="919"/>
      <c r="KC100" s="919"/>
      <c r="KD100" s="919"/>
      <c r="KE100" s="919"/>
      <c r="KF100" s="919"/>
      <c r="KG100" s="919"/>
      <c r="KH100" s="919"/>
      <c r="KI100" s="919"/>
      <c r="KJ100" s="919"/>
      <c r="KK100" s="919"/>
      <c r="KL100" s="919"/>
      <c r="KM100" s="919"/>
      <c r="KN100" s="919"/>
      <c r="KO100" s="919"/>
      <c r="KP100" s="919"/>
      <c r="KQ100" s="919"/>
      <c r="KR100" s="919"/>
      <c r="KS100" s="919"/>
      <c r="KT100" s="919"/>
      <c r="KU100" s="919"/>
      <c r="KV100" s="919"/>
      <c r="KW100" s="919"/>
      <c r="KX100" s="919"/>
      <c r="KY100" s="919"/>
      <c r="KZ100" s="919"/>
      <c r="LA100" s="919"/>
      <c r="LB100" s="919"/>
      <c r="LC100" s="919"/>
      <c r="LD100" s="919"/>
      <c r="LE100" s="919"/>
      <c r="LF100" s="919"/>
      <c r="LG100" s="919"/>
      <c r="LH100" s="919"/>
      <c r="LI100" s="919"/>
      <c r="LJ100" s="919"/>
      <c r="LK100" s="919"/>
      <c r="LL100" s="919"/>
      <c r="LM100" s="919"/>
      <c r="LN100" s="919"/>
      <c r="LO100" s="919"/>
      <c r="LP100" s="919"/>
      <c r="LQ100" s="919"/>
      <c r="LR100" s="919"/>
      <c r="LS100" s="919"/>
      <c r="LT100" s="919"/>
      <c r="LU100" s="919"/>
      <c r="LV100" s="919"/>
      <c r="LW100" s="919"/>
      <c r="LX100" s="919"/>
      <c r="LY100" s="919"/>
      <c r="LZ100" s="919"/>
      <c r="MA100" s="919"/>
      <c r="MB100" s="919"/>
      <c r="MC100" s="919"/>
      <c r="MD100" s="919"/>
      <c r="ME100" s="919"/>
      <c r="MF100" s="919"/>
      <c r="MG100" s="919"/>
      <c r="MH100" s="919"/>
      <c r="MI100" s="919"/>
      <c r="MJ100" s="919"/>
      <c r="MK100" s="919"/>
      <c r="ML100" s="919"/>
      <c r="MM100" s="919"/>
      <c r="MN100" s="919"/>
      <c r="MO100" s="919"/>
      <c r="MP100" s="919"/>
      <c r="MQ100" s="919"/>
      <c r="MR100" s="919"/>
      <c r="MS100" s="919"/>
      <c r="MT100" s="919"/>
      <c r="MU100" s="919"/>
      <c r="MV100" s="919"/>
      <c r="MW100" s="919"/>
      <c r="MX100" s="919"/>
      <c r="MY100" s="919"/>
      <c r="MZ100" s="919"/>
      <c r="NA100" s="919"/>
      <c r="NB100" s="919"/>
      <c r="NC100" s="919"/>
      <c r="ND100" s="919"/>
      <c r="NE100" s="919"/>
      <c r="NF100" s="919"/>
      <c r="NG100" s="919"/>
      <c r="NH100" s="919"/>
      <c r="NI100" s="919"/>
      <c r="NJ100" s="919"/>
      <c r="NK100" s="919"/>
      <c r="NL100" s="919"/>
      <c r="NM100" s="919"/>
      <c r="NN100" s="919"/>
      <c r="NO100" s="919"/>
      <c r="NP100" s="919"/>
      <c r="NQ100" s="919"/>
      <c r="NR100" s="919"/>
      <c r="NS100" s="919"/>
      <c r="NT100" s="919"/>
      <c r="NU100" s="919"/>
      <c r="NV100" s="919"/>
      <c r="NW100" s="919"/>
      <c r="NX100" s="919"/>
      <c r="NY100" s="919"/>
      <c r="NZ100" s="919"/>
      <c r="OA100" s="919"/>
      <c r="OB100" s="919"/>
      <c r="OC100" s="919"/>
      <c r="OD100" s="919"/>
      <c r="OE100" s="919"/>
      <c r="OF100" s="919"/>
      <c r="OG100" s="919"/>
      <c r="OH100" s="919"/>
      <c r="OI100" s="919"/>
      <c r="OJ100" s="919"/>
      <c r="OK100" s="919"/>
      <c r="OL100" s="919"/>
      <c r="OM100" s="919"/>
      <c r="ON100" s="919"/>
      <c r="OO100" s="919"/>
      <c r="OP100" s="919"/>
      <c r="OQ100" s="919"/>
      <c r="OR100" s="919"/>
      <c r="OS100" s="919"/>
      <c r="OT100" s="919"/>
      <c r="OU100" s="919"/>
      <c r="OV100" s="919"/>
      <c r="OW100" s="919"/>
      <c r="OX100" s="919"/>
      <c r="OY100" s="919"/>
      <c r="OZ100" s="919"/>
      <c r="PA100" s="919"/>
      <c r="PB100" s="919"/>
      <c r="PC100" s="919"/>
      <c r="PD100" s="919"/>
      <c r="PE100" s="919"/>
      <c r="PF100" s="919"/>
      <c r="PG100" s="919"/>
      <c r="PH100" s="919"/>
      <c r="PI100" s="919"/>
      <c r="PJ100" s="919"/>
      <c r="PK100" s="919"/>
      <c r="PL100" s="919"/>
      <c r="PM100" s="919"/>
      <c r="PN100" s="919"/>
      <c r="PO100" s="919"/>
      <c r="PP100" s="919"/>
      <c r="PQ100" s="919"/>
      <c r="PR100" s="919"/>
      <c r="PS100" s="919"/>
      <c r="PT100" s="919"/>
      <c r="PU100" s="919"/>
      <c r="PV100" s="919"/>
      <c r="PW100" s="919"/>
      <c r="PX100" s="919"/>
      <c r="PY100" s="919"/>
      <c r="PZ100" s="919"/>
      <c r="QA100" s="919"/>
      <c r="QB100" s="919"/>
      <c r="QC100" s="919"/>
      <c r="QD100" s="919"/>
      <c r="QE100" s="919"/>
      <c r="QF100" s="919"/>
      <c r="QG100" s="919"/>
      <c r="QH100" s="919"/>
      <c r="QI100" s="919"/>
      <c r="QJ100" s="919"/>
      <c r="QK100" s="919"/>
      <c r="QL100" s="919"/>
      <c r="QM100" s="919"/>
      <c r="QN100" s="919"/>
      <c r="QO100" s="919"/>
      <c r="QP100" s="919"/>
      <c r="QQ100" s="919"/>
      <c r="QR100" s="919"/>
      <c r="QS100" s="919"/>
      <c r="QT100" s="919"/>
      <c r="QU100" s="919"/>
      <c r="QV100" s="919"/>
      <c r="QW100" s="919"/>
      <c r="QX100" s="919"/>
      <c r="QY100" s="919"/>
      <c r="QZ100" s="919"/>
      <c r="RA100" s="919"/>
      <c r="RB100" s="919"/>
      <c r="RC100" s="919"/>
      <c r="RD100" s="919"/>
      <c r="RE100" s="919"/>
      <c r="RF100" s="919"/>
      <c r="RG100" s="919"/>
      <c r="RH100" s="919"/>
      <c r="RI100" s="919"/>
      <c r="RJ100" s="919"/>
      <c r="RK100" s="919"/>
      <c r="RL100" s="919"/>
      <c r="RM100" s="919"/>
      <c r="RN100" s="919"/>
      <c r="RO100" s="919"/>
      <c r="RP100" s="919"/>
      <c r="RQ100" s="919"/>
      <c r="RR100" s="919"/>
      <c r="RS100" s="919"/>
      <c r="RT100" s="919"/>
      <c r="RU100" s="919"/>
      <c r="RV100" s="919"/>
      <c r="RW100" s="919"/>
      <c r="RX100" s="919"/>
      <c r="RY100" s="919"/>
      <c r="RZ100" s="919"/>
      <c r="SA100" s="919"/>
      <c r="SB100" s="919"/>
      <c r="SC100" s="919"/>
      <c r="SD100" s="919"/>
      <c r="SE100" s="919"/>
      <c r="SF100" s="919"/>
      <c r="SG100" s="919"/>
      <c r="SH100" s="919"/>
      <c r="SI100" s="919"/>
      <c r="SJ100" s="919"/>
      <c r="SK100" s="919"/>
      <c r="SL100" s="919"/>
      <c r="SM100" s="919"/>
      <c r="SN100" s="919"/>
      <c r="SO100" s="919"/>
      <c r="SP100" s="919"/>
      <c r="SQ100" s="919"/>
      <c r="SR100" s="919"/>
      <c r="SS100" s="919"/>
      <c r="ST100" s="919"/>
      <c r="SU100" s="919"/>
      <c r="SV100" s="919"/>
      <c r="SW100" s="919"/>
      <c r="SX100" s="919"/>
      <c r="SY100" s="919"/>
      <c r="SZ100" s="919"/>
      <c r="TA100" s="919"/>
      <c r="TB100" s="919"/>
      <c r="TC100" s="919"/>
      <c r="TD100" s="919"/>
      <c r="TE100" s="919"/>
      <c r="TF100" s="919"/>
      <c r="TG100" s="919"/>
      <c r="TH100" s="919"/>
      <c r="TI100" s="919"/>
      <c r="TJ100" s="919"/>
      <c r="TK100" s="919"/>
      <c r="TL100" s="919"/>
      <c r="TM100" s="919"/>
      <c r="TN100" s="919"/>
      <c r="TO100" s="919"/>
      <c r="TP100" s="919"/>
      <c r="TQ100" s="919"/>
      <c r="TR100" s="919"/>
      <c r="TS100" s="919"/>
      <c r="TT100" s="919"/>
      <c r="TU100" s="919"/>
      <c r="TV100" s="919"/>
      <c r="TW100" s="919"/>
      <c r="TX100" s="919"/>
      <c r="TY100" s="919"/>
      <c r="TZ100" s="919"/>
      <c r="UA100" s="919"/>
      <c r="UB100" s="919"/>
      <c r="UC100" s="919"/>
      <c r="UD100" s="919"/>
      <c r="UE100" s="919"/>
      <c r="UF100" s="919"/>
      <c r="UG100" s="919"/>
      <c r="UH100" s="919"/>
      <c r="UI100" s="919"/>
      <c r="UJ100" s="919"/>
      <c r="UK100" s="919"/>
      <c r="UL100" s="919"/>
      <c r="UM100" s="919"/>
      <c r="UN100" s="919"/>
      <c r="UO100" s="919"/>
      <c r="UP100" s="919"/>
      <c r="UQ100" s="919"/>
      <c r="UR100" s="919"/>
      <c r="US100" s="919"/>
      <c r="UT100" s="919"/>
      <c r="UU100" s="919"/>
      <c r="UV100" s="919"/>
      <c r="UW100" s="919"/>
      <c r="UX100" s="919"/>
      <c r="UY100" s="919"/>
      <c r="UZ100" s="919"/>
      <c r="VA100" s="919"/>
      <c r="VB100" s="919"/>
      <c r="VC100" s="919"/>
      <c r="VD100" s="919"/>
      <c r="VE100" s="919"/>
      <c r="VF100" s="919"/>
      <c r="VG100" s="919"/>
      <c r="VH100" s="919"/>
      <c r="VI100" s="919"/>
      <c r="VJ100" s="919"/>
      <c r="VK100" s="919"/>
      <c r="VL100" s="919"/>
      <c r="VM100" s="919"/>
      <c r="VN100" s="919"/>
      <c r="VO100" s="919"/>
      <c r="VP100" s="919"/>
      <c r="VQ100" s="919"/>
      <c r="VR100" s="919"/>
      <c r="VS100" s="919"/>
      <c r="VT100" s="919"/>
      <c r="VU100" s="919"/>
      <c r="VV100" s="919"/>
      <c r="VW100" s="919"/>
      <c r="VX100" s="919"/>
      <c r="VY100" s="919"/>
      <c r="VZ100" s="919"/>
      <c r="WA100" s="919"/>
      <c r="WB100" s="919"/>
      <c r="WC100" s="919"/>
      <c r="WD100" s="919"/>
      <c r="WE100" s="919"/>
      <c r="WF100" s="919"/>
      <c r="WG100" s="919"/>
      <c r="WH100" s="919"/>
      <c r="WI100" s="919"/>
      <c r="WJ100" s="919"/>
      <c r="WK100" s="919"/>
      <c r="WL100" s="919"/>
      <c r="WM100" s="919"/>
      <c r="WN100" s="919"/>
      <c r="WO100" s="919"/>
      <c r="WP100" s="919"/>
      <c r="WQ100" s="919"/>
      <c r="WR100" s="919"/>
      <c r="WS100" s="919"/>
      <c r="WT100" s="919"/>
      <c r="WU100" s="919"/>
      <c r="WV100" s="919"/>
      <c r="WW100" s="919"/>
      <c r="WX100" s="919"/>
      <c r="WY100" s="919"/>
      <c r="WZ100" s="919"/>
      <c r="XA100" s="919"/>
      <c r="XB100" s="919"/>
      <c r="XC100" s="919"/>
      <c r="XD100" s="919"/>
      <c r="XE100" s="919"/>
      <c r="XF100" s="919"/>
      <c r="XG100" s="919"/>
      <c r="XH100" s="919"/>
      <c r="XI100" s="919"/>
      <c r="XJ100" s="919"/>
      <c r="XK100" s="919"/>
      <c r="XL100" s="919"/>
      <c r="XM100" s="919"/>
      <c r="XN100" s="919"/>
      <c r="XO100" s="919"/>
      <c r="XP100" s="919"/>
      <c r="XQ100" s="919"/>
      <c r="XR100" s="919"/>
      <c r="XS100" s="919"/>
      <c r="XT100" s="919"/>
      <c r="XU100" s="919"/>
      <c r="XV100" s="919"/>
      <c r="XW100" s="919"/>
      <c r="XX100" s="919"/>
      <c r="XY100" s="919"/>
      <c r="XZ100" s="919"/>
      <c r="YA100" s="919"/>
      <c r="YB100" s="919"/>
      <c r="YC100" s="919"/>
      <c r="YD100" s="919"/>
      <c r="YE100" s="919"/>
      <c r="YF100" s="919"/>
      <c r="YG100" s="919"/>
      <c r="YH100" s="919"/>
      <c r="YI100" s="919"/>
      <c r="YJ100" s="919"/>
      <c r="YK100" s="919"/>
      <c r="YL100" s="919"/>
      <c r="YM100" s="919"/>
      <c r="YN100" s="919"/>
      <c r="YO100" s="919"/>
      <c r="YP100" s="919"/>
      <c r="YQ100" s="919"/>
      <c r="YR100" s="919"/>
      <c r="YS100" s="919"/>
      <c r="YT100" s="919"/>
      <c r="YU100" s="919"/>
      <c r="YV100" s="919"/>
      <c r="YW100" s="919"/>
      <c r="YX100" s="919"/>
      <c r="YY100" s="919"/>
      <c r="YZ100" s="919"/>
      <c r="ZA100" s="919"/>
      <c r="ZB100" s="919"/>
      <c r="ZC100" s="919"/>
      <c r="ZD100" s="919"/>
      <c r="ZE100" s="919"/>
      <c r="ZF100" s="919"/>
      <c r="ZG100" s="919"/>
      <c r="ZH100" s="919"/>
      <c r="ZI100" s="919"/>
      <c r="ZJ100" s="919"/>
      <c r="ZK100" s="919"/>
      <c r="ZL100" s="919"/>
      <c r="ZM100" s="919"/>
      <c r="ZN100" s="919"/>
      <c r="ZO100" s="919"/>
      <c r="ZP100" s="919"/>
      <c r="ZQ100" s="919"/>
      <c r="ZR100" s="919"/>
      <c r="ZS100" s="919"/>
      <c r="ZT100" s="919"/>
      <c r="ZU100" s="919"/>
      <c r="ZV100" s="919"/>
      <c r="ZW100" s="919"/>
      <c r="ZX100" s="919"/>
      <c r="ZY100" s="919"/>
      <c r="ZZ100" s="919"/>
      <c r="AAA100" s="919"/>
      <c r="AAB100" s="919"/>
      <c r="AAC100" s="919"/>
      <c r="AAD100" s="919"/>
      <c r="AAE100" s="919"/>
      <c r="AAF100" s="919"/>
      <c r="AAG100" s="919"/>
      <c r="AAH100" s="919"/>
      <c r="AAI100" s="919"/>
      <c r="AAJ100" s="919"/>
      <c r="AAK100" s="919"/>
      <c r="AAL100" s="919"/>
      <c r="AAM100" s="919"/>
      <c r="AAN100" s="919"/>
      <c r="AAO100" s="919"/>
      <c r="AAP100" s="919"/>
      <c r="AAQ100" s="919"/>
      <c r="AAR100" s="919"/>
      <c r="AAS100" s="919"/>
      <c r="AAT100" s="919"/>
      <c r="AAU100" s="919"/>
      <c r="AAV100" s="919"/>
      <c r="AAW100" s="919"/>
      <c r="AAX100" s="919"/>
      <c r="AAY100" s="919"/>
      <c r="AAZ100" s="919"/>
      <c r="ABA100" s="919"/>
      <c r="ABB100" s="919"/>
      <c r="ABC100" s="919"/>
      <c r="ABD100" s="919"/>
      <c r="ABE100" s="919"/>
      <c r="ABF100" s="919"/>
      <c r="ABG100" s="919"/>
      <c r="ABH100" s="919"/>
      <c r="ABI100" s="919"/>
      <c r="ABJ100" s="919"/>
      <c r="ABK100" s="919"/>
      <c r="ABL100" s="919"/>
      <c r="ABM100" s="919"/>
      <c r="ABN100" s="919"/>
      <c r="ABO100" s="919"/>
      <c r="ABP100" s="919"/>
      <c r="ABQ100" s="919"/>
      <c r="ABR100" s="919"/>
      <c r="ABS100" s="919"/>
      <c r="ABT100" s="919"/>
      <c r="ABU100" s="919"/>
      <c r="ABV100" s="919"/>
      <c r="ABW100" s="919"/>
      <c r="ABX100" s="919"/>
      <c r="ABY100" s="919"/>
      <c r="ABZ100" s="919"/>
      <c r="ACA100" s="919"/>
      <c r="ACB100" s="919"/>
      <c r="ACC100" s="919"/>
      <c r="ACD100" s="919"/>
      <c r="ACE100" s="919"/>
      <c r="ACF100" s="919"/>
      <c r="ACG100" s="919"/>
      <c r="ACH100" s="919"/>
      <c r="ACI100" s="919"/>
      <c r="ACJ100" s="919"/>
      <c r="ACK100" s="919"/>
      <c r="ACL100" s="919"/>
      <c r="ACM100" s="919"/>
      <c r="ACN100" s="919"/>
      <c r="ACO100" s="919"/>
      <c r="ACP100" s="919"/>
      <c r="ACQ100" s="919"/>
      <c r="ACR100" s="919"/>
      <c r="ACS100" s="919"/>
      <c r="ACT100" s="919"/>
      <c r="ACU100" s="919"/>
      <c r="ACV100" s="919"/>
      <c r="ACW100" s="919"/>
      <c r="ACX100" s="919"/>
      <c r="ACY100" s="919"/>
      <c r="ACZ100" s="919"/>
      <c r="ADA100" s="919"/>
      <c r="ADB100" s="919"/>
      <c r="ADC100" s="919"/>
      <c r="ADD100" s="919"/>
      <c r="ADE100" s="919"/>
      <c r="ADF100" s="919"/>
      <c r="ADG100" s="919"/>
      <c r="ADH100" s="919"/>
      <c r="ADI100" s="919"/>
      <c r="ADJ100" s="919"/>
      <c r="ADK100" s="919"/>
      <c r="ADL100" s="919"/>
      <c r="ADM100" s="919"/>
      <c r="ADN100" s="919"/>
      <c r="ADO100" s="919"/>
      <c r="ADP100" s="919"/>
      <c r="ADQ100" s="919"/>
      <c r="ADR100" s="919"/>
      <c r="ADS100" s="919"/>
      <c r="ADT100" s="919"/>
      <c r="ADU100" s="919"/>
      <c r="ADV100" s="919"/>
      <c r="ADW100" s="919"/>
      <c r="ADX100" s="919"/>
      <c r="ADY100" s="919"/>
      <c r="ADZ100" s="919"/>
      <c r="AEA100" s="919"/>
      <c r="AEB100" s="919"/>
      <c r="AEC100" s="919"/>
      <c r="AED100" s="919"/>
      <c r="AEE100" s="919"/>
      <c r="AEF100" s="919"/>
      <c r="AEG100" s="919"/>
      <c r="AEH100" s="919"/>
      <c r="AEI100" s="919"/>
      <c r="AEJ100" s="919"/>
      <c r="AEK100" s="919"/>
      <c r="AEL100" s="919"/>
      <c r="AEM100" s="919"/>
      <c r="AEN100" s="919"/>
      <c r="AEO100" s="919"/>
      <c r="AEP100" s="919"/>
      <c r="AEQ100" s="919"/>
      <c r="AER100" s="919"/>
      <c r="AES100" s="919"/>
      <c r="AET100" s="919"/>
      <c r="AEU100" s="919"/>
      <c r="AEV100" s="919"/>
      <c r="AEW100" s="919"/>
      <c r="AEX100" s="919"/>
      <c r="AEY100" s="919"/>
      <c r="AEZ100" s="919"/>
      <c r="AFA100" s="919"/>
      <c r="AFB100" s="919"/>
      <c r="AFC100" s="919"/>
      <c r="AFD100" s="919"/>
      <c r="AFE100" s="919"/>
      <c r="AFF100" s="919"/>
      <c r="AFG100" s="919"/>
      <c r="AFH100" s="919"/>
      <c r="AFI100" s="919"/>
      <c r="AFJ100" s="919"/>
      <c r="AFK100" s="919"/>
      <c r="AFL100" s="919"/>
      <c r="AFM100" s="919"/>
      <c r="AFN100" s="919"/>
      <c r="AFO100" s="919"/>
      <c r="AFP100" s="919"/>
      <c r="AFQ100" s="919"/>
      <c r="AFR100" s="919"/>
      <c r="AFS100" s="919"/>
      <c r="AFT100" s="919"/>
      <c r="AFU100" s="919"/>
      <c r="AFV100" s="919"/>
      <c r="AFW100" s="919"/>
      <c r="AFX100" s="919"/>
      <c r="AFY100" s="919"/>
      <c r="AFZ100" s="919"/>
      <c r="AGA100" s="919"/>
      <c r="AGB100" s="919"/>
      <c r="AGC100" s="919"/>
      <c r="AGD100" s="919"/>
      <c r="AGE100" s="919"/>
      <c r="AGF100" s="919"/>
      <c r="AGG100" s="919"/>
      <c r="AGH100" s="919"/>
      <c r="AGI100" s="919"/>
      <c r="AGJ100" s="919"/>
      <c r="AGK100" s="919"/>
      <c r="AGL100" s="919"/>
      <c r="AGM100" s="919"/>
      <c r="AGN100" s="919"/>
      <c r="AGO100" s="919"/>
      <c r="AGP100" s="919"/>
      <c r="AGQ100" s="919"/>
      <c r="AGR100" s="919"/>
      <c r="AGS100" s="919"/>
      <c r="AGT100" s="919"/>
      <c r="AGU100" s="919"/>
      <c r="AGV100" s="919"/>
      <c r="AGW100" s="919"/>
      <c r="AGX100" s="919"/>
      <c r="AGY100" s="919"/>
      <c r="AGZ100" s="919"/>
      <c r="AHA100" s="919"/>
      <c r="AHB100" s="919"/>
      <c r="AHC100" s="919"/>
      <c r="AHD100" s="919"/>
      <c r="AHE100" s="919"/>
      <c r="AHF100" s="919"/>
      <c r="AHG100" s="919"/>
      <c r="AHH100" s="919"/>
      <c r="AHI100" s="919"/>
      <c r="AHJ100" s="919"/>
      <c r="AHK100" s="919"/>
      <c r="AHL100" s="919"/>
      <c r="AHM100" s="919"/>
      <c r="AHN100" s="919"/>
      <c r="AHO100" s="919"/>
      <c r="AHP100" s="919"/>
      <c r="AHQ100" s="919"/>
      <c r="AHR100" s="919"/>
      <c r="AHS100" s="919"/>
      <c r="AHT100" s="919"/>
      <c r="AHU100" s="919"/>
      <c r="AHV100" s="919"/>
      <c r="AHW100" s="919"/>
      <c r="AHX100" s="919"/>
      <c r="AHY100" s="919"/>
      <c r="AHZ100" s="919"/>
      <c r="AIA100" s="919"/>
      <c r="AIB100" s="919"/>
      <c r="AIC100" s="919"/>
      <c r="AID100" s="919"/>
      <c r="AIE100" s="919"/>
      <c r="AIF100" s="919"/>
      <c r="AIG100" s="919"/>
      <c r="AIH100" s="919"/>
      <c r="AII100" s="919"/>
      <c r="AIJ100" s="919"/>
      <c r="AIK100" s="919"/>
      <c r="AIL100" s="919"/>
      <c r="AIM100" s="919"/>
      <c r="AIN100" s="919"/>
      <c r="AIO100" s="919"/>
      <c r="AIP100" s="919"/>
      <c r="AIQ100" s="919"/>
      <c r="AIR100" s="919"/>
      <c r="AIS100" s="919"/>
      <c r="AIT100" s="919"/>
      <c r="AIU100" s="919"/>
      <c r="AIV100" s="919"/>
      <c r="AIW100" s="919"/>
      <c r="AIX100" s="919"/>
      <c r="AIY100" s="919"/>
      <c r="AIZ100" s="919"/>
      <c r="AJA100" s="919"/>
      <c r="AJB100" s="919"/>
      <c r="AJC100" s="919"/>
      <c r="AJD100" s="919"/>
      <c r="AJE100" s="919"/>
      <c r="AJF100" s="919"/>
      <c r="AJG100" s="919"/>
      <c r="AJH100" s="919"/>
      <c r="AJI100" s="919"/>
      <c r="AJJ100" s="919"/>
      <c r="AJK100" s="919"/>
      <c r="AJL100" s="919"/>
      <c r="AJM100" s="919"/>
      <c r="AJN100" s="919"/>
      <c r="AJO100" s="919"/>
      <c r="AJP100" s="919"/>
      <c r="AJQ100" s="919"/>
      <c r="AJR100" s="919"/>
      <c r="AJS100" s="919"/>
      <c r="AJT100" s="919"/>
      <c r="AJU100" s="919"/>
      <c r="AJV100" s="919"/>
      <c r="AJW100" s="919"/>
      <c r="AJX100" s="919"/>
      <c r="AJY100" s="919"/>
      <c r="AJZ100" s="919"/>
      <c r="AKA100" s="919"/>
      <c r="AKB100" s="919"/>
      <c r="AKC100" s="919"/>
      <c r="AKD100" s="919"/>
      <c r="AKE100" s="919"/>
      <c r="AKF100" s="919"/>
      <c r="AKG100" s="919"/>
      <c r="AKH100" s="919"/>
      <c r="AKI100" s="919"/>
      <c r="AKJ100" s="919"/>
      <c r="AKK100" s="919"/>
      <c r="AKL100" s="919"/>
      <c r="AKM100" s="919"/>
      <c r="AKN100" s="919"/>
      <c r="AKO100" s="919"/>
      <c r="AKP100" s="919"/>
      <c r="AKQ100" s="919"/>
      <c r="AKR100" s="919"/>
      <c r="AKS100" s="919"/>
      <c r="AKT100" s="919"/>
      <c r="AKU100" s="919"/>
      <c r="AKV100" s="919"/>
      <c r="AKW100" s="919"/>
      <c r="AKX100" s="919"/>
      <c r="AKY100" s="919"/>
      <c r="AKZ100" s="919"/>
      <c r="ALA100" s="919"/>
      <c r="ALB100" s="919"/>
      <c r="ALC100" s="919"/>
      <c r="ALD100" s="919"/>
      <c r="ALE100" s="919"/>
      <c r="ALF100" s="919"/>
      <c r="ALG100" s="919"/>
      <c r="ALH100" s="919"/>
      <c r="ALI100" s="919"/>
      <c r="ALJ100" s="919"/>
      <c r="ALK100" s="919"/>
      <c r="ALL100" s="919"/>
      <c r="ALM100" s="919"/>
      <c r="ALN100" s="919"/>
      <c r="ALO100" s="919"/>
      <c r="ALP100" s="919"/>
      <c r="ALQ100" s="919"/>
      <c r="ALR100" s="919"/>
      <c r="ALS100" s="919"/>
      <c r="ALT100" s="919"/>
      <c r="ALU100" s="919"/>
      <c r="ALV100" s="919"/>
      <c r="ALW100" s="919"/>
      <c r="ALX100" s="919"/>
      <c r="ALY100" s="919"/>
      <c r="ALZ100" s="919"/>
      <c r="AMA100" s="919"/>
      <c r="AMB100" s="919"/>
      <c r="AMC100" s="919"/>
      <c r="AMD100" s="919"/>
      <c r="AME100" s="919"/>
      <c r="AMF100" s="919"/>
      <c r="AMG100" s="919"/>
      <c r="AMH100" s="919"/>
      <c r="AMI100" s="919"/>
      <c r="AMJ100" s="919"/>
      <c r="AMK100" s="919"/>
      <c r="AML100" s="919"/>
      <c r="AMM100" s="919"/>
      <c r="AMN100" s="919"/>
      <c r="AMO100" s="919"/>
      <c r="AMP100" s="919"/>
      <c r="AMQ100" s="919"/>
      <c r="AMR100" s="919"/>
      <c r="AMS100" s="919"/>
      <c r="AMT100" s="919"/>
      <c r="AMU100" s="919"/>
      <c r="AMV100" s="919"/>
      <c r="AMW100" s="919"/>
      <c r="AMX100" s="919"/>
      <c r="AMY100" s="919"/>
      <c r="AMZ100" s="919"/>
      <c r="ANA100" s="919"/>
      <c r="ANB100" s="919"/>
      <c r="ANC100" s="919"/>
      <c r="AND100" s="919"/>
      <c r="ANE100" s="919"/>
      <c r="ANF100" s="919"/>
      <c r="ANG100" s="919"/>
      <c r="ANH100" s="919"/>
      <c r="ANI100" s="919"/>
      <c r="ANJ100" s="919"/>
      <c r="ANK100" s="919"/>
      <c r="ANL100" s="919"/>
      <c r="ANM100" s="919"/>
      <c r="ANN100" s="919"/>
      <c r="ANO100" s="919"/>
      <c r="ANP100" s="919"/>
      <c r="ANQ100" s="919"/>
      <c r="ANR100" s="919"/>
      <c r="ANS100" s="919"/>
      <c r="ANT100" s="919"/>
      <c r="ANU100" s="919"/>
      <c r="ANV100" s="919"/>
      <c r="ANW100" s="919"/>
      <c r="ANX100" s="919"/>
      <c r="ANY100" s="919"/>
      <c r="ANZ100" s="919"/>
      <c r="AOA100" s="919"/>
      <c r="AOB100" s="919"/>
      <c r="AOC100" s="919"/>
      <c r="AOD100" s="919"/>
      <c r="AOE100" s="919"/>
      <c r="AOF100" s="919"/>
      <c r="AOG100" s="919"/>
      <c r="AOH100" s="919"/>
      <c r="AOI100" s="919"/>
      <c r="AOJ100" s="919"/>
      <c r="AOK100" s="919"/>
      <c r="AOL100" s="919"/>
      <c r="AOM100" s="919"/>
      <c r="AON100" s="919"/>
      <c r="AOO100" s="919"/>
      <c r="AOP100" s="919"/>
      <c r="AOQ100" s="919"/>
      <c r="AOR100" s="919"/>
      <c r="AOS100" s="919"/>
      <c r="AOT100" s="919"/>
      <c r="AOU100" s="919"/>
      <c r="AOV100" s="919"/>
      <c r="AOW100" s="919"/>
      <c r="AOX100" s="919"/>
      <c r="AOY100" s="919"/>
      <c r="AOZ100" s="919"/>
      <c r="APA100" s="919"/>
      <c r="APB100" s="919"/>
      <c r="APC100" s="919"/>
      <c r="APD100" s="919"/>
      <c r="APE100" s="919"/>
      <c r="APF100" s="919"/>
      <c r="APG100" s="919"/>
      <c r="APH100" s="919"/>
      <c r="API100" s="919"/>
      <c r="APJ100" s="919"/>
      <c r="APK100" s="919"/>
      <c r="APL100" s="919"/>
      <c r="APM100" s="919"/>
      <c r="APN100" s="919"/>
      <c r="APO100" s="919"/>
      <c r="APP100" s="919"/>
      <c r="APQ100" s="919"/>
      <c r="APR100" s="919"/>
      <c r="APS100" s="919"/>
      <c r="APT100" s="919"/>
      <c r="APU100" s="919"/>
      <c r="APV100" s="919"/>
      <c r="APW100" s="919"/>
      <c r="APX100" s="919"/>
      <c r="APY100" s="919"/>
      <c r="APZ100" s="919"/>
      <c r="AQA100" s="919"/>
      <c r="AQB100" s="919"/>
      <c r="AQC100" s="919"/>
      <c r="AQD100" s="919"/>
      <c r="AQE100" s="919"/>
      <c r="AQF100" s="919"/>
      <c r="AQG100" s="919"/>
      <c r="AQH100" s="919"/>
      <c r="AQI100" s="919"/>
      <c r="AQJ100" s="919"/>
      <c r="AQK100" s="919"/>
      <c r="AQL100" s="919"/>
      <c r="AQM100" s="919"/>
      <c r="AQN100" s="919"/>
      <c r="AQO100" s="919"/>
      <c r="AQP100" s="919"/>
      <c r="AQQ100" s="919"/>
      <c r="AQR100" s="919"/>
      <c r="AQS100" s="919"/>
      <c r="AQT100" s="919"/>
      <c r="AQU100" s="919"/>
      <c r="AQV100" s="919"/>
      <c r="AQW100" s="919"/>
      <c r="AQX100" s="919"/>
      <c r="AQY100" s="919"/>
      <c r="AQZ100" s="919"/>
      <c r="ARA100" s="919"/>
      <c r="ARB100" s="919"/>
      <c r="ARC100" s="919"/>
      <c r="ARD100" s="919"/>
      <c r="ARE100" s="919"/>
      <c r="ARF100" s="919"/>
      <c r="ARG100" s="919"/>
      <c r="ARH100" s="919"/>
      <c r="ARI100" s="919"/>
      <c r="ARJ100" s="919"/>
      <c r="ARK100" s="919"/>
      <c r="ARL100" s="919"/>
      <c r="ARM100" s="919"/>
      <c r="ARN100" s="919"/>
      <c r="ARO100" s="919"/>
      <c r="ARP100" s="919"/>
      <c r="ARQ100" s="919"/>
      <c r="ARR100" s="919"/>
      <c r="ARS100" s="919"/>
      <c r="ART100" s="919"/>
      <c r="ARU100" s="919"/>
      <c r="ARV100" s="919"/>
      <c r="ARW100" s="919"/>
      <c r="ARX100" s="919"/>
      <c r="ARY100" s="919"/>
      <c r="ARZ100" s="919"/>
      <c r="ASA100" s="919"/>
      <c r="ASB100" s="919"/>
      <c r="ASC100" s="919"/>
      <c r="ASD100" s="919"/>
      <c r="ASE100" s="919"/>
      <c r="ASF100" s="919"/>
      <c r="ASG100" s="919"/>
      <c r="ASH100" s="919"/>
      <c r="ASI100" s="919"/>
      <c r="ASJ100" s="919"/>
      <c r="ASK100" s="919"/>
      <c r="ASL100" s="919"/>
      <c r="ASM100" s="919"/>
      <c r="ASN100" s="919"/>
      <c r="ASO100" s="919"/>
      <c r="ASP100" s="919"/>
      <c r="ASQ100" s="919"/>
      <c r="ASR100" s="919"/>
      <c r="ASS100" s="919"/>
      <c r="AST100" s="919"/>
      <c r="ASU100" s="919"/>
      <c r="ASV100" s="919"/>
      <c r="ASW100" s="919"/>
      <c r="ASX100" s="919"/>
      <c r="ASY100" s="919"/>
      <c r="ASZ100" s="919"/>
      <c r="ATA100" s="919"/>
      <c r="ATB100" s="919"/>
      <c r="ATC100" s="919"/>
      <c r="ATD100" s="919"/>
      <c r="ATE100" s="919"/>
      <c r="ATF100" s="919"/>
      <c r="ATG100" s="919"/>
      <c r="ATH100" s="919"/>
      <c r="ATI100" s="919"/>
      <c r="ATJ100" s="919"/>
      <c r="ATK100" s="919"/>
      <c r="ATL100" s="919"/>
      <c r="ATM100" s="919"/>
      <c r="ATN100" s="919"/>
      <c r="ATO100" s="919"/>
      <c r="ATP100" s="919"/>
      <c r="ATQ100" s="919"/>
      <c r="ATR100" s="919"/>
      <c r="ATS100" s="919"/>
      <c r="ATT100" s="919"/>
      <c r="ATU100" s="919"/>
      <c r="ATV100" s="919"/>
      <c r="ATW100" s="919"/>
      <c r="ATX100" s="919"/>
      <c r="ATY100" s="919"/>
      <c r="ATZ100" s="919"/>
      <c r="AUA100" s="919"/>
      <c r="AUB100" s="919"/>
      <c r="AUC100" s="919"/>
      <c r="AUD100" s="919"/>
      <c r="AUE100" s="919"/>
      <c r="AUF100" s="919"/>
      <c r="AUG100" s="919"/>
      <c r="AUH100" s="919"/>
      <c r="AUI100" s="919"/>
      <c r="AUJ100" s="919"/>
      <c r="AUK100" s="919"/>
      <c r="AUL100" s="919"/>
      <c r="AUM100" s="919"/>
      <c r="AUN100" s="919"/>
      <c r="AUO100" s="919"/>
      <c r="AUP100" s="919"/>
      <c r="AUQ100" s="919"/>
      <c r="AUR100" s="919"/>
      <c r="AUS100" s="919"/>
      <c r="AUT100" s="919"/>
      <c r="AUU100" s="919"/>
      <c r="AUV100" s="919"/>
      <c r="AUW100" s="919"/>
      <c r="AUX100" s="919"/>
      <c r="AUY100" s="919"/>
      <c r="AUZ100" s="919"/>
      <c r="AVA100" s="919"/>
      <c r="AVB100" s="919"/>
      <c r="AVC100" s="919"/>
      <c r="AVD100" s="919"/>
      <c r="AVE100" s="919"/>
      <c r="AVF100" s="919"/>
      <c r="AVG100" s="919"/>
      <c r="AVH100" s="919"/>
      <c r="AVI100" s="919"/>
      <c r="AVJ100" s="919"/>
      <c r="AVK100" s="919"/>
      <c r="AVL100" s="919"/>
      <c r="AVM100" s="919"/>
      <c r="AVN100" s="919"/>
      <c r="AVO100" s="919"/>
      <c r="AVP100" s="919"/>
      <c r="AVQ100" s="919"/>
      <c r="AVR100" s="919"/>
      <c r="AVS100" s="919"/>
      <c r="AVT100" s="919"/>
      <c r="AVU100" s="919"/>
      <c r="AVV100" s="919"/>
      <c r="AVW100" s="919"/>
      <c r="AVX100" s="919"/>
      <c r="AVY100" s="919"/>
      <c r="AVZ100" s="919"/>
      <c r="AWA100" s="919"/>
      <c r="AWB100" s="919"/>
      <c r="AWC100" s="919"/>
      <c r="AWD100" s="919"/>
      <c r="AWE100" s="919"/>
      <c r="AWF100" s="919"/>
      <c r="AWG100" s="919"/>
      <c r="AWH100" s="919"/>
      <c r="AWI100" s="919"/>
      <c r="AWJ100" s="919"/>
      <c r="AWK100" s="919"/>
      <c r="AWL100" s="919"/>
      <c r="AWM100" s="919"/>
      <c r="AWN100" s="919"/>
      <c r="AWO100" s="919"/>
      <c r="AWP100" s="919"/>
      <c r="AWQ100" s="919"/>
      <c r="AWR100" s="919"/>
      <c r="AWS100" s="919"/>
      <c r="AWT100" s="919"/>
      <c r="AWU100" s="919"/>
      <c r="AWV100" s="919"/>
      <c r="AWW100" s="919"/>
      <c r="AWX100" s="919"/>
      <c r="AWY100" s="919"/>
      <c r="AWZ100" s="919"/>
      <c r="AXA100" s="919"/>
      <c r="AXB100" s="919"/>
      <c r="AXC100" s="919"/>
      <c r="AXD100" s="919"/>
      <c r="AXE100" s="919"/>
      <c r="AXF100" s="919"/>
      <c r="AXG100" s="919"/>
      <c r="AXH100" s="919"/>
      <c r="AXI100" s="919"/>
      <c r="AXJ100" s="919"/>
      <c r="AXK100" s="919"/>
      <c r="AXL100" s="919"/>
      <c r="AXM100" s="919"/>
      <c r="AXN100" s="919"/>
      <c r="AXO100" s="919"/>
      <c r="AXP100" s="919"/>
      <c r="AXQ100" s="919"/>
      <c r="AXR100" s="919"/>
      <c r="AXS100" s="919"/>
      <c r="AXT100" s="919"/>
      <c r="AXU100" s="919"/>
      <c r="AXV100" s="919"/>
      <c r="AXW100" s="919"/>
      <c r="AXX100" s="919"/>
      <c r="AXY100" s="919"/>
      <c r="AXZ100" s="919"/>
      <c r="AYA100" s="919"/>
      <c r="AYB100" s="919"/>
      <c r="AYC100" s="919"/>
      <c r="AYD100" s="919"/>
      <c r="AYE100" s="919"/>
      <c r="AYF100" s="919"/>
      <c r="AYG100" s="919"/>
      <c r="AYH100" s="919"/>
      <c r="AYI100" s="919"/>
      <c r="AYJ100" s="919"/>
      <c r="AYK100" s="919"/>
      <c r="AYL100" s="919"/>
      <c r="AYM100" s="919"/>
      <c r="AYN100" s="919"/>
      <c r="AYO100" s="919"/>
      <c r="AYP100" s="919"/>
      <c r="AYQ100" s="919"/>
      <c r="AYR100" s="919"/>
      <c r="AYS100" s="919"/>
      <c r="AYT100" s="919"/>
      <c r="AYU100" s="919"/>
      <c r="AYV100" s="919"/>
      <c r="AYW100" s="919"/>
      <c r="AYX100" s="919"/>
      <c r="AYY100" s="919"/>
      <c r="AYZ100" s="919"/>
      <c r="AZA100" s="919"/>
      <c r="AZB100" s="919"/>
      <c r="AZC100" s="919"/>
      <c r="AZD100" s="919"/>
      <c r="AZE100" s="919"/>
      <c r="AZF100" s="919"/>
      <c r="AZG100" s="919"/>
      <c r="AZH100" s="919"/>
      <c r="AZI100" s="919"/>
      <c r="AZJ100" s="919"/>
      <c r="AZK100" s="919"/>
      <c r="AZL100" s="919"/>
      <c r="AZM100" s="919"/>
      <c r="AZN100" s="919"/>
      <c r="AZO100" s="919"/>
      <c r="AZP100" s="919"/>
      <c r="AZQ100" s="919"/>
      <c r="AZR100" s="919"/>
      <c r="AZS100" s="919"/>
      <c r="AZT100" s="919"/>
      <c r="AZU100" s="919"/>
      <c r="AZV100" s="919"/>
      <c r="AZW100" s="919"/>
      <c r="AZX100" s="919"/>
      <c r="AZY100" s="919"/>
      <c r="AZZ100" s="919"/>
      <c r="BAA100" s="919"/>
      <c r="BAB100" s="919"/>
      <c r="BAC100" s="919"/>
      <c r="BAD100" s="919"/>
      <c r="BAE100" s="919"/>
      <c r="BAF100" s="919"/>
      <c r="BAG100" s="919"/>
      <c r="BAH100" s="919"/>
      <c r="BAI100" s="919"/>
      <c r="BAJ100" s="919"/>
      <c r="BAK100" s="919"/>
      <c r="BAL100" s="919"/>
      <c r="BAM100" s="919"/>
      <c r="BAN100" s="919"/>
      <c r="BAO100" s="919"/>
      <c r="BAP100" s="919"/>
      <c r="BAQ100" s="919"/>
      <c r="BAR100" s="919"/>
      <c r="BAS100" s="919"/>
      <c r="BAT100" s="919"/>
      <c r="BAU100" s="919"/>
      <c r="BAV100" s="919"/>
      <c r="BAW100" s="919"/>
      <c r="BAX100" s="919"/>
      <c r="BAY100" s="919"/>
      <c r="BAZ100" s="919"/>
      <c r="BBA100" s="919"/>
      <c r="BBB100" s="919"/>
      <c r="BBC100" s="919"/>
      <c r="BBD100" s="919"/>
      <c r="BBE100" s="919"/>
      <c r="BBF100" s="919"/>
      <c r="BBG100" s="919"/>
      <c r="BBH100" s="919"/>
      <c r="BBI100" s="919"/>
      <c r="BBJ100" s="919"/>
      <c r="BBK100" s="919"/>
      <c r="BBL100" s="919"/>
      <c r="BBM100" s="919"/>
      <c r="BBN100" s="919"/>
      <c r="BBO100" s="919"/>
      <c r="BBP100" s="919"/>
      <c r="BBQ100" s="919"/>
      <c r="BBR100" s="919"/>
      <c r="BBS100" s="919"/>
      <c r="BBT100" s="919"/>
      <c r="BBU100" s="919"/>
      <c r="BBV100" s="919"/>
      <c r="BBW100" s="919"/>
      <c r="BBX100" s="919"/>
      <c r="BBY100" s="919"/>
      <c r="BBZ100" s="919"/>
      <c r="BCA100" s="919"/>
      <c r="BCB100" s="919"/>
      <c r="BCC100" s="919"/>
      <c r="BCD100" s="919"/>
      <c r="BCE100" s="919"/>
      <c r="BCF100" s="919"/>
      <c r="BCG100" s="919"/>
      <c r="BCH100" s="919"/>
      <c r="BCI100" s="919"/>
      <c r="BCJ100" s="919"/>
      <c r="BCK100" s="919"/>
      <c r="BCL100" s="919"/>
      <c r="BCM100" s="919"/>
      <c r="BCN100" s="919"/>
      <c r="BCO100" s="919"/>
      <c r="BCP100" s="919"/>
      <c r="BCQ100" s="919"/>
      <c r="BCR100" s="919"/>
      <c r="BCS100" s="919"/>
      <c r="BCT100" s="919"/>
      <c r="BCU100" s="919"/>
      <c r="BCV100" s="919"/>
      <c r="BCW100" s="919"/>
      <c r="BCX100" s="919"/>
      <c r="BCY100" s="919"/>
      <c r="BCZ100" s="919"/>
      <c r="BDA100" s="919"/>
      <c r="BDB100" s="919"/>
      <c r="BDC100" s="919"/>
      <c r="BDD100" s="919"/>
      <c r="BDE100" s="919"/>
      <c r="BDF100" s="919"/>
      <c r="BDG100" s="919"/>
      <c r="BDH100" s="919"/>
      <c r="BDI100" s="919"/>
      <c r="BDJ100" s="919"/>
      <c r="BDK100" s="919"/>
      <c r="BDL100" s="919"/>
      <c r="BDM100" s="919"/>
      <c r="BDN100" s="919"/>
      <c r="BDO100" s="919"/>
      <c r="BDP100" s="919"/>
      <c r="BDQ100" s="919"/>
      <c r="BDR100" s="919"/>
      <c r="BDS100" s="919"/>
      <c r="BDT100" s="919"/>
      <c r="BDU100" s="919"/>
      <c r="BDV100" s="919"/>
      <c r="BDW100" s="919"/>
      <c r="BDX100" s="919"/>
      <c r="BDY100" s="919"/>
      <c r="BDZ100" s="919"/>
      <c r="BEA100" s="919"/>
      <c r="BEB100" s="919"/>
      <c r="BEC100" s="919"/>
      <c r="BED100" s="919"/>
      <c r="BEE100" s="919"/>
      <c r="BEF100" s="919"/>
      <c r="BEG100" s="919"/>
      <c r="BEH100" s="919"/>
      <c r="BEI100" s="919"/>
      <c r="BEJ100" s="919"/>
      <c r="BEK100" s="919"/>
      <c r="BEL100" s="919"/>
      <c r="BEM100" s="919"/>
      <c r="BEN100" s="919"/>
      <c r="BEO100" s="919"/>
      <c r="BEP100" s="919"/>
      <c r="BEQ100" s="919"/>
      <c r="BER100" s="919"/>
      <c r="BES100" s="919"/>
      <c r="BET100" s="919"/>
      <c r="BEU100" s="919"/>
      <c r="BEV100" s="919"/>
      <c r="BEW100" s="919"/>
      <c r="BEX100" s="919"/>
      <c r="BEY100" s="919"/>
      <c r="BEZ100" s="919"/>
      <c r="BFA100" s="919"/>
      <c r="BFB100" s="919"/>
      <c r="BFC100" s="919"/>
      <c r="BFD100" s="919"/>
      <c r="BFE100" s="919"/>
      <c r="BFF100" s="919"/>
      <c r="BFG100" s="919"/>
      <c r="BFH100" s="919"/>
      <c r="BFI100" s="919"/>
      <c r="BFJ100" s="919"/>
      <c r="BFK100" s="919"/>
      <c r="BFL100" s="919"/>
      <c r="BFM100" s="919"/>
      <c r="BFN100" s="919"/>
      <c r="BFO100" s="919"/>
      <c r="BFP100" s="919"/>
      <c r="BFQ100" s="919"/>
      <c r="BFR100" s="919"/>
      <c r="BFS100" s="919"/>
      <c r="BFT100" s="919"/>
      <c r="BFU100" s="919"/>
      <c r="BFV100" s="919"/>
      <c r="BFW100" s="919"/>
      <c r="BFX100" s="919"/>
      <c r="BFY100" s="919"/>
      <c r="BFZ100" s="919"/>
      <c r="BGA100" s="919"/>
      <c r="BGB100" s="919"/>
      <c r="BGC100" s="919"/>
      <c r="BGD100" s="919"/>
      <c r="BGE100" s="919"/>
      <c r="BGF100" s="919"/>
      <c r="BGG100" s="919"/>
      <c r="BGH100" s="919"/>
      <c r="BGI100" s="919"/>
      <c r="BGJ100" s="919"/>
      <c r="BGK100" s="919"/>
      <c r="BGL100" s="919"/>
      <c r="BGM100" s="919"/>
      <c r="BGN100" s="919"/>
      <c r="BGO100" s="919"/>
      <c r="BGP100" s="919"/>
      <c r="BGQ100" s="919"/>
      <c r="BGR100" s="919"/>
      <c r="BGS100" s="919"/>
      <c r="BGT100" s="919"/>
      <c r="BGU100" s="919"/>
      <c r="BGV100" s="919"/>
      <c r="BGW100" s="919"/>
      <c r="BGX100" s="919"/>
      <c r="BGY100" s="919"/>
      <c r="BGZ100" s="919"/>
      <c r="BHA100" s="919"/>
      <c r="BHB100" s="919"/>
      <c r="BHC100" s="919"/>
      <c r="BHD100" s="919"/>
      <c r="BHE100" s="919"/>
      <c r="BHF100" s="919"/>
      <c r="BHG100" s="919"/>
      <c r="BHH100" s="919"/>
      <c r="BHI100" s="919"/>
      <c r="BHJ100" s="919"/>
      <c r="BHK100" s="919"/>
      <c r="BHL100" s="919"/>
      <c r="BHM100" s="919"/>
      <c r="BHN100" s="919"/>
      <c r="BHO100" s="919"/>
      <c r="BHP100" s="919"/>
      <c r="BHQ100" s="919"/>
      <c r="BHR100" s="919"/>
      <c r="BHS100" s="919"/>
      <c r="BHT100" s="919"/>
      <c r="BHU100" s="919"/>
      <c r="BHV100" s="919"/>
      <c r="BHW100" s="919"/>
      <c r="BHX100" s="919"/>
      <c r="BHY100" s="919"/>
      <c r="BHZ100" s="919"/>
      <c r="BIA100" s="919"/>
      <c r="BIB100" s="919"/>
      <c r="BIC100" s="919"/>
      <c r="BID100" s="919"/>
      <c r="BIE100" s="919"/>
      <c r="BIF100" s="919"/>
      <c r="BIG100" s="919"/>
      <c r="BIH100" s="919"/>
      <c r="BII100" s="919"/>
      <c r="BIJ100" s="919"/>
      <c r="BIK100" s="919"/>
      <c r="BIL100" s="919"/>
      <c r="BIM100" s="919"/>
      <c r="BIN100" s="919"/>
      <c r="BIO100" s="919"/>
      <c r="BIP100" s="919"/>
      <c r="BIQ100" s="919"/>
      <c r="BIR100" s="919"/>
      <c r="BIS100" s="919"/>
      <c r="BIT100" s="919"/>
      <c r="BIU100" s="919"/>
      <c r="BIV100" s="919"/>
      <c r="BIW100" s="919"/>
      <c r="BIX100" s="919"/>
      <c r="BIY100" s="919"/>
      <c r="BIZ100" s="919"/>
      <c r="BJA100" s="919"/>
      <c r="BJB100" s="919"/>
      <c r="BJC100" s="919"/>
      <c r="BJD100" s="919"/>
      <c r="BJE100" s="919"/>
      <c r="BJF100" s="919"/>
      <c r="BJG100" s="919"/>
      <c r="BJH100" s="919"/>
      <c r="BJI100" s="919"/>
      <c r="BJJ100" s="919"/>
      <c r="BJK100" s="919"/>
      <c r="BJL100" s="919"/>
      <c r="BJM100" s="919"/>
      <c r="BJN100" s="919"/>
      <c r="BJO100" s="919"/>
      <c r="BJP100" s="919"/>
      <c r="BJQ100" s="919"/>
      <c r="BJR100" s="919"/>
      <c r="BJS100" s="919"/>
      <c r="BJT100" s="919"/>
      <c r="BJU100" s="919"/>
      <c r="BJV100" s="919"/>
      <c r="BJW100" s="919"/>
      <c r="BJX100" s="919"/>
      <c r="BJY100" s="919"/>
      <c r="BJZ100" s="919"/>
      <c r="BKA100" s="919"/>
      <c r="BKB100" s="919"/>
      <c r="BKC100" s="919"/>
      <c r="BKD100" s="919"/>
      <c r="BKE100" s="919"/>
      <c r="BKF100" s="919"/>
      <c r="BKG100" s="919"/>
      <c r="BKH100" s="919"/>
      <c r="BKI100" s="919"/>
      <c r="BKJ100" s="919"/>
      <c r="BKK100" s="919"/>
      <c r="BKL100" s="919"/>
      <c r="BKM100" s="919"/>
      <c r="BKN100" s="919"/>
      <c r="BKO100" s="919"/>
      <c r="BKP100" s="919"/>
      <c r="BKQ100" s="919"/>
      <c r="BKR100" s="919"/>
      <c r="BKS100" s="919"/>
      <c r="BKT100" s="919"/>
      <c r="BKU100" s="919"/>
      <c r="BKV100" s="919"/>
      <c r="BKW100" s="919"/>
      <c r="BKX100" s="919"/>
      <c r="BKY100" s="919"/>
      <c r="BKZ100" s="919"/>
      <c r="BLA100" s="919"/>
      <c r="BLB100" s="919"/>
      <c r="BLC100" s="919"/>
      <c r="BLD100" s="919"/>
      <c r="BLE100" s="919"/>
      <c r="BLF100" s="919"/>
      <c r="BLG100" s="919"/>
      <c r="BLH100" s="919"/>
      <c r="BLI100" s="919"/>
      <c r="BLJ100" s="919"/>
      <c r="BLK100" s="919"/>
      <c r="BLL100" s="919"/>
      <c r="BLM100" s="919"/>
      <c r="BLN100" s="919"/>
      <c r="BLO100" s="919"/>
      <c r="BLP100" s="919"/>
      <c r="BLQ100" s="919"/>
      <c r="BLR100" s="919"/>
      <c r="BLS100" s="919"/>
      <c r="BLT100" s="919"/>
      <c r="BLU100" s="919"/>
      <c r="BLV100" s="919"/>
      <c r="BLW100" s="919"/>
      <c r="BLX100" s="919"/>
      <c r="BLY100" s="919"/>
      <c r="BLZ100" s="919"/>
      <c r="BMA100" s="919"/>
      <c r="BMB100" s="919"/>
      <c r="BMC100" s="919"/>
      <c r="BMD100" s="919"/>
      <c r="BME100" s="919"/>
      <c r="BMF100" s="919"/>
      <c r="BMG100" s="919"/>
      <c r="BMH100" s="919"/>
      <c r="BMI100" s="919"/>
      <c r="BMJ100" s="919"/>
      <c r="BMK100" s="919"/>
      <c r="BML100" s="919"/>
      <c r="BMM100" s="919"/>
      <c r="BMN100" s="919"/>
      <c r="BMO100" s="919"/>
      <c r="BMP100" s="919"/>
      <c r="BMQ100" s="919"/>
      <c r="BMR100" s="919"/>
      <c r="BMS100" s="919"/>
      <c r="BMT100" s="919"/>
      <c r="BMU100" s="919"/>
      <c r="BMV100" s="919"/>
      <c r="BMW100" s="919"/>
      <c r="BMX100" s="919"/>
      <c r="BMY100" s="919"/>
      <c r="BMZ100" s="919"/>
      <c r="BNA100" s="919"/>
      <c r="BNB100" s="919"/>
      <c r="BNC100" s="919"/>
      <c r="BND100" s="919"/>
      <c r="BNE100" s="919"/>
      <c r="BNF100" s="919"/>
      <c r="BNG100" s="919"/>
      <c r="BNH100" s="919"/>
      <c r="BNI100" s="919"/>
      <c r="BNJ100" s="919"/>
      <c r="BNK100" s="919"/>
      <c r="BNL100" s="919"/>
      <c r="BNM100" s="919"/>
      <c r="BNN100" s="919"/>
      <c r="BNO100" s="919"/>
      <c r="BNP100" s="919"/>
      <c r="BNQ100" s="919"/>
      <c r="BNR100" s="919"/>
      <c r="BNS100" s="919"/>
      <c r="BNT100" s="919"/>
      <c r="BNU100" s="919"/>
      <c r="BNV100" s="919"/>
      <c r="BNW100" s="919"/>
      <c r="BNX100" s="919"/>
      <c r="BNY100" s="919"/>
      <c r="BNZ100" s="919"/>
      <c r="BOA100" s="919"/>
      <c r="BOB100" s="919"/>
      <c r="BOC100" s="919"/>
      <c r="BOD100" s="919"/>
      <c r="BOE100" s="919"/>
      <c r="BOF100" s="919"/>
      <c r="BOG100" s="919"/>
      <c r="BOH100" s="919"/>
      <c r="BOI100" s="919"/>
      <c r="BOJ100" s="919"/>
      <c r="BOK100" s="919"/>
      <c r="BOL100" s="919"/>
      <c r="BOM100" s="919"/>
      <c r="BON100" s="919"/>
      <c r="BOO100" s="919"/>
      <c r="BOP100" s="919"/>
      <c r="BOQ100" s="919"/>
      <c r="BOR100" s="919"/>
      <c r="BOS100" s="919"/>
      <c r="BOT100" s="919"/>
      <c r="BOU100" s="919"/>
      <c r="BOV100" s="919"/>
      <c r="BOW100" s="919"/>
      <c r="BOX100" s="919"/>
      <c r="BOY100" s="919"/>
      <c r="BOZ100" s="919"/>
      <c r="BPA100" s="919"/>
      <c r="BPB100" s="919"/>
      <c r="BPC100" s="919"/>
      <c r="BPD100" s="919"/>
      <c r="BPE100" s="919"/>
      <c r="BPF100" s="919"/>
      <c r="BPG100" s="919"/>
      <c r="BPH100" s="919"/>
      <c r="BPI100" s="919"/>
      <c r="BPJ100" s="919"/>
      <c r="BPK100" s="919"/>
      <c r="BPL100" s="919"/>
      <c r="BPM100" s="919"/>
      <c r="BPN100" s="919"/>
      <c r="BPO100" s="919"/>
      <c r="BPP100" s="919"/>
      <c r="BPQ100" s="919"/>
      <c r="BPR100" s="919"/>
      <c r="BPS100" s="919"/>
      <c r="BPT100" s="919"/>
      <c r="BPU100" s="919"/>
      <c r="BPV100" s="919"/>
      <c r="BPW100" s="919"/>
      <c r="BPX100" s="919"/>
      <c r="BPY100" s="919"/>
      <c r="BPZ100" s="919"/>
      <c r="BQA100" s="919"/>
      <c r="BQB100" s="919"/>
      <c r="BQC100" s="919"/>
      <c r="BQD100" s="919"/>
      <c r="BQE100" s="919"/>
      <c r="BQF100" s="919"/>
      <c r="BQG100" s="919"/>
      <c r="BQH100" s="919"/>
      <c r="BQI100" s="919"/>
      <c r="BQJ100" s="919"/>
      <c r="BQK100" s="919"/>
      <c r="BQL100" s="919"/>
      <c r="BQM100" s="919"/>
      <c r="BQN100" s="919"/>
      <c r="BQO100" s="919"/>
      <c r="BQP100" s="919"/>
      <c r="BQQ100" s="919"/>
      <c r="BQR100" s="919"/>
      <c r="BQS100" s="919"/>
      <c r="BQT100" s="919"/>
      <c r="BQU100" s="919"/>
      <c r="BQV100" s="919"/>
      <c r="BQW100" s="919"/>
      <c r="BQX100" s="919"/>
      <c r="BQY100" s="919"/>
      <c r="BQZ100" s="919"/>
      <c r="BRA100" s="919"/>
      <c r="BRB100" s="919"/>
      <c r="BRC100" s="919"/>
      <c r="BRD100" s="919"/>
      <c r="BRE100" s="919"/>
      <c r="BRF100" s="919"/>
      <c r="BRG100" s="919"/>
      <c r="BRH100" s="919"/>
      <c r="BRI100" s="919"/>
      <c r="BRJ100" s="919"/>
      <c r="BRK100" s="919"/>
      <c r="BRL100" s="919"/>
      <c r="BRM100" s="919"/>
      <c r="BRN100" s="919"/>
      <c r="BRO100" s="919"/>
      <c r="BRP100" s="919"/>
      <c r="BRQ100" s="919"/>
      <c r="BRR100" s="919"/>
      <c r="BRS100" s="919"/>
      <c r="BRT100" s="919"/>
      <c r="BRU100" s="919"/>
      <c r="BRV100" s="919"/>
      <c r="BRW100" s="919"/>
      <c r="BRX100" s="919"/>
      <c r="BRY100" s="919"/>
      <c r="BRZ100" s="919"/>
      <c r="BSA100" s="919"/>
      <c r="BSB100" s="919"/>
      <c r="BSC100" s="919"/>
      <c r="BSD100" s="919"/>
      <c r="BSE100" s="919"/>
      <c r="BSF100" s="919"/>
      <c r="BSG100" s="919"/>
      <c r="BSH100" s="919"/>
      <c r="BSI100" s="919"/>
      <c r="BSJ100" s="919"/>
      <c r="BSK100" s="919"/>
      <c r="BSL100" s="919"/>
      <c r="BSM100" s="919"/>
      <c r="BSN100" s="919"/>
      <c r="BSO100" s="919"/>
      <c r="BSP100" s="919"/>
      <c r="BSQ100" s="919"/>
      <c r="BSR100" s="919"/>
      <c r="BSS100" s="919"/>
      <c r="BST100" s="919"/>
      <c r="BSU100" s="919"/>
      <c r="BSV100" s="919"/>
      <c r="BSW100" s="919"/>
      <c r="BSX100" s="919"/>
      <c r="BSY100" s="919"/>
      <c r="BSZ100" s="919"/>
      <c r="BTA100" s="919"/>
      <c r="BTB100" s="919"/>
      <c r="BTC100" s="919"/>
      <c r="BTD100" s="919"/>
      <c r="BTE100" s="919"/>
      <c r="BTF100" s="919"/>
      <c r="BTG100" s="919"/>
      <c r="BTH100" s="919"/>
      <c r="BTI100" s="919"/>
      <c r="BTJ100" s="919"/>
      <c r="BTK100" s="919"/>
      <c r="BTL100" s="919"/>
      <c r="BTM100" s="919"/>
      <c r="BTN100" s="919"/>
      <c r="BTO100" s="919"/>
      <c r="BTP100" s="919"/>
      <c r="BTQ100" s="919"/>
      <c r="BTR100" s="919"/>
      <c r="BTS100" s="919"/>
      <c r="BTT100" s="919"/>
      <c r="BTU100" s="919"/>
      <c r="BTV100" s="919"/>
      <c r="BTW100" s="919"/>
      <c r="BTX100" s="919"/>
      <c r="BTY100" s="919"/>
      <c r="BTZ100" s="919"/>
      <c r="BUA100" s="919"/>
      <c r="BUB100" s="919"/>
      <c r="BUC100" s="919"/>
      <c r="BUD100" s="919"/>
      <c r="BUE100" s="919"/>
      <c r="BUF100" s="919"/>
      <c r="BUG100" s="919"/>
      <c r="BUH100" s="919"/>
      <c r="BUI100" s="919"/>
      <c r="BUJ100" s="919"/>
      <c r="BUK100" s="919"/>
      <c r="BUL100" s="919"/>
      <c r="BUM100" s="919"/>
      <c r="BUN100" s="919"/>
      <c r="BUO100" s="919"/>
      <c r="BUP100" s="919"/>
      <c r="BUQ100" s="919"/>
      <c r="BUR100" s="919"/>
      <c r="BUS100" s="919"/>
      <c r="BUT100" s="919"/>
      <c r="BUU100" s="919"/>
      <c r="BUV100" s="919"/>
      <c r="BUW100" s="919"/>
      <c r="BUX100" s="919"/>
      <c r="BUY100" s="919"/>
      <c r="BUZ100" s="919"/>
      <c r="BVA100" s="919"/>
      <c r="BVB100" s="919"/>
      <c r="BVC100" s="919"/>
      <c r="BVD100" s="919"/>
      <c r="BVE100" s="919"/>
      <c r="BVF100" s="919"/>
      <c r="BVG100" s="919"/>
      <c r="BVH100" s="919"/>
      <c r="BVI100" s="919"/>
      <c r="BVJ100" s="919"/>
      <c r="BVK100" s="919"/>
      <c r="BVL100" s="919"/>
      <c r="BVM100" s="919"/>
      <c r="BVN100" s="919"/>
      <c r="BVO100" s="919"/>
      <c r="BVP100" s="919"/>
      <c r="BVQ100" s="919"/>
      <c r="BVR100" s="919"/>
      <c r="BVS100" s="919"/>
      <c r="BVT100" s="919"/>
      <c r="BVU100" s="919"/>
      <c r="BVV100" s="919"/>
      <c r="BVW100" s="919"/>
      <c r="BVX100" s="919"/>
      <c r="BVY100" s="919"/>
      <c r="BVZ100" s="919"/>
      <c r="BWA100" s="919"/>
      <c r="BWB100" s="919"/>
      <c r="BWC100" s="919"/>
      <c r="BWD100" s="919"/>
      <c r="BWE100" s="919"/>
      <c r="BWF100" s="919"/>
      <c r="BWG100" s="919"/>
      <c r="BWH100" s="919"/>
      <c r="BWI100" s="919"/>
      <c r="BWJ100" s="919"/>
      <c r="BWK100" s="919"/>
      <c r="BWL100" s="919"/>
      <c r="BWM100" s="919"/>
      <c r="BWN100" s="919"/>
      <c r="BWO100" s="919"/>
      <c r="BWP100" s="919"/>
      <c r="BWQ100" s="919"/>
      <c r="BWR100" s="919"/>
      <c r="BWS100" s="919"/>
      <c r="BWT100" s="919"/>
      <c r="BWU100" s="919"/>
      <c r="BWV100" s="919"/>
      <c r="BWW100" s="919"/>
      <c r="BWX100" s="919"/>
      <c r="BWY100" s="919"/>
      <c r="BWZ100" s="919"/>
      <c r="BXA100" s="919"/>
      <c r="BXB100" s="919"/>
      <c r="BXC100" s="919"/>
      <c r="BXD100" s="919"/>
      <c r="BXE100" s="919"/>
      <c r="BXF100" s="919"/>
      <c r="BXG100" s="919"/>
      <c r="BXH100" s="919"/>
      <c r="BXI100" s="919"/>
      <c r="BXJ100" s="919"/>
      <c r="BXK100" s="919"/>
      <c r="BXL100" s="919"/>
      <c r="BXM100" s="919"/>
      <c r="BXN100" s="919"/>
      <c r="BXO100" s="919"/>
      <c r="BXP100" s="919"/>
      <c r="BXQ100" s="919"/>
      <c r="BXR100" s="919"/>
      <c r="BXS100" s="919"/>
      <c r="BXT100" s="919"/>
      <c r="BXU100" s="919"/>
      <c r="BXV100" s="919"/>
      <c r="BXW100" s="919"/>
      <c r="BXX100" s="919"/>
      <c r="BXY100" s="919"/>
      <c r="BXZ100" s="919"/>
      <c r="BYA100" s="919"/>
      <c r="BYB100" s="919"/>
      <c r="BYC100" s="919"/>
      <c r="BYD100" s="919"/>
      <c r="BYE100" s="919"/>
      <c r="BYF100" s="919"/>
      <c r="BYG100" s="919"/>
      <c r="BYH100" s="919"/>
      <c r="BYI100" s="919"/>
      <c r="BYJ100" s="919"/>
      <c r="BYK100" s="919"/>
      <c r="BYL100" s="919"/>
      <c r="BYM100" s="919"/>
      <c r="BYN100" s="919"/>
      <c r="BYO100" s="919"/>
      <c r="BYP100" s="919"/>
      <c r="BYQ100" s="919"/>
      <c r="BYR100" s="919"/>
      <c r="BYS100" s="919"/>
      <c r="BYT100" s="919"/>
      <c r="BYU100" s="919"/>
      <c r="BYV100" s="919"/>
      <c r="BYW100" s="919"/>
      <c r="BYX100" s="919"/>
      <c r="BYY100" s="919"/>
      <c r="BYZ100" s="919"/>
      <c r="BZA100" s="919"/>
      <c r="BZB100" s="919"/>
      <c r="BZC100" s="919"/>
      <c r="BZD100" s="919"/>
      <c r="BZE100" s="919"/>
      <c r="BZF100" s="919"/>
      <c r="BZG100" s="919"/>
      <c r="BZH100" s="919"/>
      <c r="BZI100" s="919"/>
      <c r="BZJ100" s="919"/>
      <c r="BZK100" s="919"/>
      <c r="BZL100" s="919"/>
      <c r="BZM100" s="919"/>
      <c r="BZN100" s="919"/>
      <c r="BZO100" s="919"/>
      <c r="BZP100" s="919"/>
      <c r="BZQ100" s="919"/>
      <c r="BZR100" s="919"/>
      <c r="BZS100" s="919"/>
      <c r="BZT100" s="919"/>
      <c r="BZU100" s="919"/>
      <c r="BZV100" s="919"/>
      <c r="BZW100" s="919"/>
      <c r="BZX100" s="919"/>
      <c r="BZY100" s="919"/>
      <c r="BZZ100" s="919"/>
      <c r="CAA100" s="919"/>
      <c r="CAB100" s="919"/>
      <c r="CAC100" s="919"/>
      <c r="CAD100" s="919"/>
      <c r="CAE100" s="919"/>
      <c r="CAF100" s="919"/>
      <c r="CAG100" s="919"/>
      <c r="CAH100" s="919"/>
      <c r="CAI100" s="919"/>
      <c r="CAJ100" s="919"/>
      <c r="CAK100" s="919"/>
      <c r="CAL100" s="919"/>
      <c r="CAM100" s="919"/>
      <c r="CAN100" s="919"/>
      <c r="CAO100" s="919"/>
      <c r="CAP100" s="919"/>
      <c r="CAQ100" s="919"/>
      <c r="CAR100" s="919"/>
      <c r="CAS100" s="919"/>
      <c r="CAT100" s="919"/>
      <c r="CAU100" s="919"/>
      <c r="CAV100" s="919"/>
      <c r="CAW100" s="919"/>
      <c r="CAX100" s="919"/>
      <c r="CAY100" s="919"/>
      <c r="CAZ100" s="919"/>
      <c r="CBA100" s="919"/>
      <c r="CBB100" s="919"/>
      <c r="CBC100" s="919"/>
      <c r="CBD100" s="919"/>
      <c r="CBE100" s="919"/>
      <c r="CBF100" s="919"/>
      <c r="CBG100" s="919"/>
      <c r="CBH100" s="919"/>
      <c r="CBI100" s="919"/>
      <c r="CBJ100" s="919"/>
      <c r="CBK100" s="919"/>
      <c r="CBL100" s="919"/>
      <c r="CBM100" s="919"/>
      <c r="CBN100" s="919"/>
      <c r="CBO100" s="919"/>
      <c r="CBP100" s="919"/>
      <c r="CBQ100" s="919"/>
      <c r="CBR100" s="919"/>
      <c r="CBS100" s="919"/>
      <c r="CBT100" s="919"/>
      <c r="CBU100" s="919"/>
      <c r="CBV100" s="919"/>
      <c r="CBW100" s="919"/>
      <c r="CBX100" s="919"/>
      <c r="CBY100" s="919"/>
      <c r="CBZ100" s="919"/>
      <c r="CCA100" s="919"/>
      <c r="CCB100" s="919"/>
      <c r="CCC100" s="919"/>
      <c r="CCD100" s="919"/>
      <c r="CCE100" s="919"/>
      <c r="CCF100" s="919"/>
      <c r="CCG100" s="919"/>
      <c r="CCH100" s="919"/>
      <c r="CCI100" s="919"/>
      <c r="CCJ100" s="919"/>
      <c r="CCK100" s="919"/>
      <c r="CCL100" s="919"/>
      <c r="CCM100" s="919"/>
      <c r="CCN100" s="919"/>
      <c r="CCO100" s="919"/>
      <c r="CCP100" s="919"/>
      <c r="CCQ100" s="919"/>
      <c r="CCR100" s="919"/>
      <c r="CCS100" s="919"/>
      <c r="CCT100" s="919"/>
      <c r="CCU100" s="919"/>
      <c r="CCV100" s="919"/>
      <c r="CCW100" s="919"/>
      <c r="CCX100" s="919"/>
      <c r="CCY100" s="919"/>
      <c r="CCZ100" s="919"/>
      <c r="CDA100" s="919"/>
      <c r="CDB100" s="919"/>
      <c r="CDC100" s="919"/>
      <c r="CDD100" s="919"/>
      <c r="CDE100" s="919"/>
      <c r="CDF100" s="919"/>
      <c r="CDG100" s="919"/>
      <c r="CDH100" s="919"/>
      <c r="CDI100" s="919"/>
      <c r="CDJ100" s="919"/>
      <c r="CDK100" s="919"/>
      <c r="CDL100" s="919"/>
      <c r="CDM100" s="919"/>
      <c r="CDN100" s="919"/>
      <c r="CDO100" s="919"/>
      <c r="CDP100" s="919"/>
      <c r="CDQ100" s="919"/>
      <c r="CDR100" s="919"/>
      <c r="CDS100" s="919"/>
      <c r="CDT100" s="919"/>
      <c r="CDU100" s="919"/>
      <c r="CDV100" s="919"/>
      <c r="CDW100" s="919"/>
      <c r="CDX100" s="919"/>
      <c r="CDY100" s="919"/>
      <c r="CDZ100" s="919"/>
      <c r="CEA100" s="919"/>
      <c r="CEB100" s="919"/>
      <c r="CEC100" s="919"/>
      <c r="CED100" s="919"/>
      <c r="CEE100" s="919"/>
      <c r="CEF100" s="919"/>
      <c r="CEG100" s="919"/>
      <c r="CEH100" s="919"/>
      <c r="CEI100" s="919"/>
      <c r="CEJ100" s="919"/>
      <c r="CEK100" s="919"/>
      <c r="CEL100" s="919"/>
      <c r="CEM100" s="919"/>
      <c r="CEN100" s="919"/>
      <c r="CEO100" s="919"/>
      <c r="CEP100" s="919"/>
      <c r="CEQ100" s="919"/>
      <c r="CER100" s="919"/>
      <c r="CES100" s="919"/>
      <c r="CET100" s="919"/>
      <c r="CEU100" s="919"/>
      <c r="CEV100" s="919"/>
      <c r="CEW100" s="919"/>
      <c r="CEX100" s="919"/>
      <c r="CEY100" s="919"/>
      <c r="CEZ100" s="919"/>
      <c r="CFA100" s="919"/>
      <c r="CFB100" s="919"/>
      <c r="CFC100" s="919"/>
      <c r="CFD100" s="919"/>
      <c r="CFE100" s="919"/>
      <c r="CFF100" s="919"/>
      <c r="CFG100" s="919"/>
      <c r="CFH100" s="919"/>
      <c r="CFI100" s="919"/>
      <c r="CFJ100" s="919"/>
      <c r="CFK100" s="919"/>
      <c r="CFL100" s="919"/>
      <c r="CFM100" s="919"/>
      <c r="CFN100" s="919"/>
      <c r="CFO100" s="919"/>
      <c r="CFP100" s="919"/>
      <c r="CFQ100" s="919"/>
      <c r="CFR100" s="919"/>
      <c r="CFS100" s="919"/>
      <c r="CFT100" s="919"/>
      <c r="CFU100" s="919"/>
      <c r="CFV100" s="919"/>
      <c r="CFW100" s="919"/>
      <c r="CFX100" s="919"/>
      <c r="CFY100" s="919"/>
      <c r="CFZ100" s="919"/>
      <c r="CGA100" s="919"/>
      <c r="CGB100" s="919"/>
      <c r="CGC100" s="919"/>
      <c r="CGD100" s="919"/>
      <c r="CGE100" s="919"/>
      <c r="CGF100" s="919"/>
      <c r="CGG100" s="919"/>
      <c r="CGH100" s="919"/>
      <c r="CGI100" s="919"/>
      <c r="CGJ100" s="919"/>
      <c r="CGK100" s="919"/>
      <c r="CGL100" s="919"/>
      <c r="CGM100" s="919"/>
      <c r="CGN100" s="919"/>
      <c r="CGO100" s="919"/>
      <c r="CGP100" s="919"/>
      <c r="CGQ100" s="919"/>
      <c r="CGR100" s="919"/>
      <c r="CGS100" s="919"/>
      <c r="CGT100" s="919"/>
      <c r="CGU100" s="919"/>
      <c r="CGV100" s="919"/>
      <c r="CGW100" s="919"/>
      <c r="CGX100" s="919"/>
      <c r="CGY100" s="919"/>
      <c r="CGZ100" s="919"/>
      <c r="CHA100" s="919"/>
      <c r="CHB100" s="919"/>
      <c r="CHC100" s="919"/>
      <c r="CHD100" s="919"/>
      <c r="CHE100" s="919"/>
      <c r="CHF100" s="919"/>
      <c r="CHG100" s="919"/>
      <c r="CHH100" s="919"/>
      <c r="CHI100" s="919"/>
      <c r="CHJ100" s="919"/>
      <c r="CHK100" s="919"/>
      <c r="CHL100" s="919"/>
      <c r="CHM100" s="919"/>
      <c r="CHN100" s="919"/>
      <c r="CHO100" s="919"/>
      <c r="CHP100" s="919"/>
      <c r="CHQ100" s="919"/>
      <c r="CHR100" s="919"/>
      <c r="CHS100" s="919"/>
      <c r="CHT100" s="919"/>
      <c r="CHU100" s="919"/>
      <c r="CHV100" s="919"/>
      <c r="CHW100" s="919"/>
      <c r="CHX100" s="919"/>
      <c r="CHY100" s="919"/>
      <c r="CHZ100" s="919"/>
      <c r="CIA100" s="919"/>
      <c r="CIB100" s="919"/>
      <c r="CIC100" s="919"/>
      <c r="CID100" s="919"/>
      <c r="CIE100" s="919"/>
      <c r="CIF100" s="919"/>
      <c r="CIG100" s="919"/>
      <c r="CIH100" s="919"/>
      <c r="CII100" s="919"/>
      <c r="CIJ100" s="919"/>
      <c r="CIK100" s="919"/>
      <c r="CIL100" s="919"/>
      <c r="CIM100" s="919"/>
      <c r="CIN100" s="919"/>
      <c r="CIO100" s="919"/>
      <c r="CIP100" s="919"/>
      <c r="CIQ100" s="919"/>
      <c r="CIR100" s="919"/>
      <c r="CIS100" s="919"/>
      <c r="CIT100" s="919"/>
      <c r="CIU100" s="919"/>
      <c r="CIV100" s="919"/>
      <c r="CIW100" s="919"/>
      <c r="CIX100" s="919"/>
      <c r="CIY100" s="919"/>
      <c r="CIZ100" s="919"/>
      <c r="CJA100" s="919"/>
      <c r="CJB100" s="919"/>
      <c r="CJC100" s="919"/>
      <c r="CJD100" s="919"/>
      <c r="CJE100" s="919"/>
      <c r="CJF100" s="919"/>
      <c r="CJG100" s="919"/>
      <c r="CJH100" s="919"/>
      <c r="CJI100" s="919"/>
      <c r="CJJ100" s="919"/>
      <c r="CJK100" s="919"/>
      <c r="CJL100" s="919"/>
      <c r="CJM100" s="919"/>
      <c r="CJN100" s="919"/>
      <c r="CJO100" s="919"/>
      <c r="CJP100" s="919"/>
      <c r="CJQ100" s="919"/>
      <c r="CJR100" s="919"/>
      <c r="CJS100" s="919"/>
      <c r="CJT100" s="919"/>
      <c r="CJU100" s="919"/>
      <c r="CJV100" s="919"/>
      <c r="CJW100" s="919"/>
      <c r="CJX100" s="919"/>
      <c r="CJY100" s="919"/>
      <c r="CJZ100" s="919"/>
      <c r="CKA100" s="919"/>
      <c r="CKB100" s="919"/>
      <c r="CKC100" s="919"/>
      <c r="CKD100" s="919"/>
      <c r="CKE100" s="919"/>
      <c r="CKF100" s="919"/>
      <c r="CKG100" s="919"/>
      <c r="CKH100" s="919"/>
      <c r="CKI100" s="919"/>
      <c r="CKJ100" s="919"/>
      <c r="CKK100" s="919"/>
      <c r="CKL100" s="919"/>
      <c r="CKM100" s="919"/>
      <c r="CKN100" s="919"/>
      <c r="CKO100" s="919"/>
      <c r="CKP100" s="919"/>
      <c r="CKQ100" s="919"/>
      <c r="CKR100" s="919"/>
      <c r="CKS100" s="919"/>
      <c r="CKT100" s="919"/>
      <c r="CKU100" s="919"/>
      <c r="CKV100" s="919"/>
      <c r="CKW100" s="919"/>
      <c r="CKX100" s="919"/>
      <c r="CKY100" s="919"/>
      <c r="CKZ100" s="919"/>
      <c r="CLA100" s="919"/>
      <c r="CLB100" s="919"/>
      <c r="CLC100" s="919"/>
      <c r="CLD100" s="919"/>
      <c r="CLE100" s="919"/>
      <c r="CLF100" s="919"/>
      <c r="CLG100" s="919"/>
      <c r="CLH100" s="919"/>
      <c r="CLI100" s="919"/>
      <c r="CLJ100" s="919"/>
      <c r="CLK100" s="919"/>
      <c r="CLL100" s="919"/>
      <c r="CLM100" s="919"/>
      <c r="CLN100" s="919"/>
      <c r="CLO100" s="919"/>
      <c r="CLP100" s="919"/>
      <c r="CLQ100" s="919"/>
      <c r="CLR100" s="919"/>
      <c r="CLS100" s="919"/>
      <c r="CLT100" s="919"/>
      <c r="CLU100" s="919"/>
      <c r="CLV100" s="919"/>
      <c r="CLW100" s="919"/>
      <c r="CLX100" s="919"/>
      <c r="CLY100" s="919"/>
      <c r="CLZ100" s="919"/>
      <c r="CMA100" s="919"/>
      <c r="CMB100" s="919"/>
      <c r="CMC100" s="919"/>
      <c r="CMD100" s="919"/>
      <c r="CME100" s="919"/>
      <c r="CMF100" s="919"/>
      <c r="CMG100" s="919"/>
      <c r="CMH100" s="919"/>
      <c r="CMI100" s="919"/>
      <c r="CMJ100" s="919"/>
      <c r="CMK100" s="919"/>
      <c r="CML100" s="919"/>
      <c r="CMM100" s="919"/>
      <c r="CMN100" s="919"/>
      <c r="CMO100" s="919"/>
      <c r="CMP100" s="919"/>
      <c r="CMQ100" s="919"/>
      <c r="CMR100" s="919"/>
      <c r="CMS100" s="919"/>
      <c r="CMT100" s="919"/>
      <c r="CMU100" s="919"/>
      <c r="CMV100" s="919"/>
      <c r="CMW100" s="919"/>
      <c r="CMX100" s="919"/>
      <c r="CMY100" s="919"/>
      <c r="CMZ100" s="919"/>
      <c r="CNA100" s="919"/>
      <c r="CNB100" s="919"/>
      <c r="CNC100" s="919"/>
      <c r="CND100" s="919"/>
      <c r="CNE100" s="919"/>
      <c r="CNF100" s="919"/>
      <c r="CNG100" s="919"/>
      <c r="CNH100" s="919"/>
      <c r="CNI100" s="919"/>
      <c r="CNJ100" s="919"/>
      <c r="CNK100" s="919"/>
      <c r="CNL100" s="919"/>
      <c r="CNM100" s="919"/>
      <c r="CNN100" s="919"/>
      <c r="CNO100" s="919"/>
      <c r="CNP100" s="919"/>
      <c r="CNQ100" s="919"/>
      <c r="CNR100" s="919"/>
      <c r="CNS100" s="919"/>
      <c r="CNT100" s="919"/>
      <c r="CNU100" s="919"/>
      <c r="CNV100" s="919"/>
      <c r="CNW100" s="919"/>
      <c r="CNX100" s="919"/>
      <c r="CNY100" s="919"/>
      <c r="CNZ100" s="919"/>
      <c r="COA100" s="919"/>
      <c r="COB100" s="919"/>
      <c r="COC100" s="919"/>
      <c r="COD100" s="919"/>
      <c r="COE100" s="919"/>
      <c r="COF100" s="919"/>
      <c r="COG100" s="919"/>
      <c r="COH100" s="919"/>
      <c r="COI100" s="919"/>
      <c r="COJ100" s="919"/>
      <c r="COK100" s="919"/>
      <c r="COL100" s="919"/>
      <c r="COM100" s="919"/>
      <c r="CON100" s="919"/>
      <c r="COO100" s="919"/>
      <c r="COP100" s="919"/>
      <c r="COQ100" s="919"/>
      <c r="COR100" s="919"/>
      <c r="COS100" s="919"/>
      <c r="COT100" s="919"/>
      <c r="COU100" s="919"/>
      <c r="COV100" s="919"/>
      <c r="COW100" s="919"/>
      <c r="COX100" s="919"/>
      <c r="COY100" s="919"/>
      <c r="COZ100" s="919"/>
      <c r="CPA100" s="919"/>
      <c r="CPB100" s="919"/>
      <c r="CPC100" s="919"/>
      <c r="CPD100" s="919"/>
      <c r="CPE100" s="919"/>
      <c r="CPF100" s="919"/>
      <c r="CPG100" s="919"/>
      <c r="CPH100" s="919"/>
      <c r="CPI100" s="919"/>
      <c r="CPJ100" s="919"/>
      <c r="CPK100" s="919"/>
      <c r="CPL100" s="919"/>
      <c r="CPM100" s="919"/>
      <c r="CPN100" s="919"/>
      <c r="CPO100" s="919"/>
      <c r="CPP100" s="919"/>
      <c r="CPQ100" s="919"/>
      <c r="CPR100" s="919"/>
      <c r="CPS100" s="919"/>
      <c r="CPT100" s="919"/>
      <c r="CPU100" s="919"/>
      <c r="CPV100" s="919"/>
      <c r="CPW100" s="919"/>
      <c r="CPX100" s="919"/>
      <c r="CPY100" s="919"/>
      <c r="CPZ100" s="919"/>
      <c r="CQA100" s="919"/>
      <c r="CQB100" s="919"/>
      <c r="CQC100" s="919"/>
      <c r="CQD100" s="919"/>
      <c r="CQE100" s="919"/>
      <c r="CQF100" s="919"/>
      <c r="CQG100" s="919"/>
      <c r="CQH100" s="919"/>
      <c r="CQI100" s="919"/>
      <c r="CQJ100" s="919"/>
      <c r="CQK100" s="919"/>
      <c r="CQL100" s="919"/>
      <c r="CQM100" s="919"/>
      <c r="CQN100" s="919"/>
      <c r="CQO100" s="919"/>
      <c r="CQP100" s="919"/>
      <c r="CQQ100" s="919"/>
      <c r="CQR100" s="919"/>
      <c r="CQS100" s="919"/>
      <c r="CQT100" s="919"/>
      <c r="CQU100" s="919"/>
      <c r="CQV100" s="919"/>
      <c r="CQW100" s="919"/>
      <c r="CQX100" s="919"/>
      <c r="CQY100" s="919"/>
      <c r="CQZ100" s="919"/>
      <c r="CRA100" s="919"/>
      <c r="CRB100" s="919"/>
      <c r="CRC100" s="919"/>
      <c r="CRD100" s="919"/>
      <c r="CRE100" s="919"/>
      <c r="CRF100" s="919"/>
      <c r="CRG100" s="919"/>
      <c r="CRH100" s="919"/>
      <c r="CRI100" s="919"/>
      <c r="CRJ100" s="919"/>
      <c r="CRK100" s="919"/>
      <c r="CRL100" s="919"/>
      <c r="CRM100" s="919"/>
      <c r="CRN100" s="919"/>
      <c r="CRO100" s="919"/>
      <c r="CRP100" s="919"/>
      <c r="CRQ100" s="919"/>
      <c r="CRR100" s="919"/>
      <c r="CRS100" s="919"/>
      <c r="CRT100" s="919"/>
      <c r="CRU100" s="919"/>
      <c r="CRV100" s="919"/>
      <c r="CRW100" s="919"/>
      <c r="CRX100" s="919"/>
      <c r="CRY100" s="919"/>
      <c r="CRZ100" s="919"/>
      <c r="CSA100" s="919"/>
      <c r="CSB100" s="919"/>
      <c r="CSC100" s="919"/>
      <c r="CSD100" s="919"/>
      <c r="CSE100" s="919"/>
      <c r="CSF100" s="919"/>
      <c r="CSG100" s="919"/>
      <c r="CSH100" s="919"/>
      <c r="CSI100" s="919"/>
      <c r="CSJ100" s="919"/>
      <c r="CSK100" s="919"/>
      <c r="CSL100" s="919"/>
      <c r="CSM100" s="919"/>
      <c r="CSN100" s="919"/>
      <c r="CSO100" s="919"/>
      <c r="CSP100" s="919"/>
      <c r="CSQ100" s="919"/>
      <c r="CSR100" s="919"/>
      <c r="CSS100" s="919"/>
      <c r="CST100" s="919"/>
      <c r="CSU100" s="919"/>
      <c r="CSV100" s="919"/>
      <c r="CSW100" s="919"/>
      <c r="CSX100" s="919"/>
      <c r="CSY100" s="919"/>
      <c r="CSZ100" s="919"/>
      <c r="CTA100" s="919"/>
      <c r="CTB100" s="919"/>
      <c r="CTC100" s="919"/>
      <c r="CTD100" s="919"/>
      <c r="CTE100" s="919"/>
      <c r="CTF100" s="919"/>
      <c r="CTG100" s="919"/>
      <c r="CTH100" s="919"/>
      <c r="CTI100" s="919"/>
      <c r="CTJ100" s="919"/>
      <c r="CTK100" s="919"/>
      <c r="CTL100" s="919"/>
      <c r="CTM100" s="919"/>
      <c r="CTN100" s="919"/>
      <c r="CTO100" s="919"/>
      <c r="CTP100" s="919"/>
      <c r="CTQ100" s="919"/>
      <c r="CTR100" s="919"/>
      <c r="CTS100" s="919"/>
      <c r="CTT100" s="919"/>
      <c r="CTU100" s="919"/>
      <c r="CTV100" s="919"/>
      <c r="CTW100" s="919"/>
      <c r="CTX100" s="919"/>
      <c r="CTY100" s="919"/>
      <c r="CTZ100" s="919"/>
      <c r="CUA100" s="919"/>
      <c r="CUB100" s="919"/>
      <c r="CUC100" s="919"/>
      <c r="CUD100" s="919"/>
      <c r="CUE100" s="919"/>
      <c r="CUF100" s="919"/>
      <c r="CUG100" s="919"/>
      <c r="CUH100" s="919"/>
      <c r="CUI100" s="919"/>
      <c r="CUJ100" s="919"/>
      <c r="CUK100" s="919"/>
      <c r="CUL100" s="919"/>
      <c r="CUM100" s="919"/>
      <c r="CUN100" s="919"/>
      <c r="CUO100" s="919"/>
      <c r="CUP100" s="919"/>
      <c r="CUQ100" s="919"/>
      <c r="CUR100" s="919"/>
      <c r="CUS100" s="919"/>
      <c r="CUT100" s="919"/>
      <c r="CUU100" s="919"/>
      <c r="CUV100" s="919"/>
      <c r="CUW100" s="919"/>
      <c r="CUX100" s="919"/>
      <c r="CUY100" s="919"/>
      <c r="CUZ100" s="919"/>
      <c r="CVA100" s="919"/>
      <c r="CVB100" s="919"/>
      <c r="CVC100" s="919"/>
      <c r="CVD100" s="919"/>
      <c r="CVE100" s="919"/>
      <c r="CVF100" s="919"/>
      <c r="CVG100" s="919"/>
      <c r="CVH100" s="919"/>
      <c r="CVI100" s="919"/>
      <c r="CVJ100" s="919"/>
      <c r="CVK100" s="919"/>
      <c r="CVL100" s="919"/>
      <c r="CVM100" s="919"/>
      <c r="CVN100" s="919"/>
      <c r="CVO100" s="919"/>
      <c r="CVP100" s="919"/>
      <c r="CVQ100" s="919"/>
      <c r="CVR100" s="919"/>
      <c r="CVS100" s="919"/>
      <c r="CVT100" s="919"/>
      <c r="CVU100" s="919"/>
      <c r="CVV100" s="919"/>
      <c r="CVW100" s="919"/>
      <c r="CVX100" s="919"/>
      <c r="CVY100" s="919"/>
      <c r="CVZ100" s="919"/>
      <c r="CWA100" s="919"/>
      <c r="CWB100" s="919"/>
      <c r="CWC100" s="919"/>
      <c r="CWD100" s="919"/>
      <c r="CWE100" s="919"/>
      <c r="CWF100" s="919"/>
      <c r="CWG100" s="919"/>
      <c r="CWH100" s="919"/>
      <c r="CWI100" s="919"/>
      <c r="CWJ100" s="919"/>
      <c r="CWK100" s="919"/>
      <c r="CWL100" s="919"/>
      <c r="CWM100" s="919"/>
      <c r="CWN100" s="919"/>
      <c r="CWO100" s="919"/>
      <c r="CWP100" s="919"/>
      <c r="CWQ100" s="919"/>
      <c r="CWR100" s="919"/>
      <c r="CWS100" s="919"/>
      <c r="CWT100" s="919"/>
      <c r="CWU100" s="919"/>
      <c r="CWV100" s="919"/>
      <c r="CWW100" s="919"/>
      <c r="CWX100" s="919"/>
      <c r="CWY100" s="919"/>
      <c r="CWZ100" s="919"/>
      <c r="CXA100" s="919"/>
      <c r="CXB100" s="919"/>
      <c r="CXC100" s="919"/>
      <c r="CXD100" s="919"/>
      <c r="CXE100" s="919"/>
      <c r="CXF100" s="919"/>
      <c r="CXG100" s="919"/>
      <c r="CXH100" s="919"/>
      <c r="CXI100" s="919"/>
      <c r="CXJ100" s="919"/>
      <c r="CXK100" s="919"/>
      <c r="CXL100" s="919"/>
      <c r="CXM100" s="919"/>
      <c r="CXN100" s="919"/>
      <c r="CXO100" s="919"/>
      <c r="CXP100" s="919"/>
      <c r="CXQ100" s="919"/>
      <c r="CXR100" s="919"/>
      <c r="CXS100" s="919"/>
      <c r="CXT100" s="919"/>
      <c r="CXU100" s="919"/>
      <c r="CXV100" s="919"/>
      <c r="CXW100" s="919"/>
      <c r="CXX100" s="919"/>
      <c r="CXY100" s="919"/>
      <c r="CXZ100" s="919"/>
      <c r="CYA100" s="919"/>
      <c r="CYB100" s="919"/>
      <c r="CYC100" s="919"/>
      <c r="CYD100" s="919"/>
      <c r="CYE100" s="919"/>
      <c r="CYF100" s="919"/>
      <c r="CYG100" s="919"/>
      <c r="CYH100" s="919"/>
      <c r="CYI100" s="919"/>
      <c r="CYJ100" s="919"/>
      <c r="CYK100" s="919"/>
      <c r="CYL100" s="919"/>
      <c r="CYM100" s="919"/>
      <c r="CYN100" s="919"/>
      <c r="CYO100" s="919"/>
      <c r="CYP100" s="919"/>
      <c r="CYQ100" s="919"/>
      <c r="CYR100" s="919"/>
      <c r="CYS100" s="919"/>
      <c r="CYT100" s="919"/>
      <c r="CYU100" s="919"/>
      <c r="CYV100" s="919"/>
      <c r="CYW100" s="919"/>
      <c r="CYX100" s="919"/>
      <c r="CYY100" s="919"/>
      <c r="CYZ100" s="919"/>
      <c r="CZA100" s="919"/>
      <c r="CZB100" s="919"/>
      <c r="CZC100" s="919"/>
      <c r="CZD100" s="919"/>
      <c r="CZE100" s="919"/>
      <c r="CZF100" s="919"/>
      <c r="CZG100" s="919"/>
      <c r="CZH100" s="919"/>
      <c r="CZI100" s="919"/>
      <c r="CZJ100" s="919"/>
      <c r="CZK100" s="919"/>
      <c r="CZL100" s="919"/>
      <c r="CZM100" s="919"/>
      <c r="CZN100" s="919"/>
      <c r="CZO100" s="919"/>
      <c r="CZP100" s="919"/>
      <c r="CZQ100" s="919"/>
      <c r="CZR100" s="919"/>
      <c r="CZS100" s="919"/>
      <c r="CZT100" s="919"/>
      <c r="CZU100" s="919"/>
      <c r="CZV100" s="919"/>
      <c r="CZW100" s="919"/>
      <c r="CZX100" s="919"/>
      <c r="CZY100" s="919"/>
      <c r="CZZ100" s="919"/>
      <c r="DAA100" s="919"/>
      <c r="DAB100" s="919"/>
      <c r="DAC100" s="919"/>
      <c r="DAD100" s="919"/>
      <c r="DAE100" s="919"/>
      <c r="DAF100" s="919"/>
      <c r="DAG100" s="919"/>
      <c r="DAH100" s="919"/>
      <c r="DAI100" s="919"/>
      <c r="DAJ100" s="919"/>
      <c r="DAK100" s="919"/>
      <c r="DAL100" s="919"/>
      <c r="DAM100" s="919"/>
      <c r="DAN100" s="919"/>
      <c r="DAO100" s="919"/>
      <c r="DAP100" s="919"/>
      <c r="DAQ100" s="919"/>
      <c r="DAR100" s="919"/>
      <c r="DAS100" s="919"/>
      <c r="DAT100" s="919"/>
      <c r="DAU100" s="919"/>
      <c r="DAV100" s="919"/>
      <c r="DAW100" s="919"/>
      <c r="DAX100" s="919"/>
      <c r="DAY100" s="919"/>
      <c r="DAZ100" s="919"/>
      <c r="DBA100" s="919"/>
      <c r="DBB100" s="919"/>
      <c r="DBC100" s="919"/>
      <c r="DBD100" s="919"/>
      <c r="DBE100" s="919"/>
      <c r="DBF100" s="919"/>
      <c r="DBG100" s="919"/>
      <c r="DBH100" s="919"/>
      <c r="DBI100" s="919"/>
      <c r="DBJ100" s="919"/>
      <c r="DBK100" s="919"/>
      <c r="DBL100" s="919"/>
      <c r="DBM100" s="919"/>
      <c r="DBN100" s="919"/>
      <c r="DBO100" s="919"/>
      <c r="DBP100" s="919"/>
      <c r="DBQ100" s="919"/>
      <c r="DBR100" s="919"/>
      <c r="DBS100" s="919"/>
      <c r="DBT100" s="919"/>
      <c r="DBU100" s="919"/>
      <c r="DBV100" s="919"/>
      <c r="DBW100" s="919"/>
      <c r="DBX100" s="919"/>
      <c r="DBY100" s="919"/>
      <c r="DBZ100" s="919"/>
      <c r="DCA100" s="919"/>
      <c r="DCB100" s="919"/>
      <c r="DCC100" s="919"/>
      <c r="DCD100" s="919"/>
      <c r="DCE100" s="919"/>
      <c r="DCF100" s="919"/>
      <c r="DCG100" s="919"/>
      <c r="DCH100" s="919"/>
      <c r="DCI100" s="919"/>
      <c r="DCJ100" s="919"/>
      <c r="DCK100" s="919"/>
      <c r="DCL100" s="919"/>
      <c r="DCM100" s="919"/>
      <c r="DCN100" s="919"/>
      <c r="DCO100" s="919"/>
      <c r="DCP100" s="919"/>
      <c r="DCQ100" s="919"/>
      <c r="DCR100" s="919"/>
      <c r="DCS100" s="919"/>
      <c r="DCT100" s="919"/>
      <c r="DCU100" s="919"/>
      <c r="DCV100" s="919"/>
      <c r="DCW100" s="919"/>
      <c r="DCX100" s="919"/>
      <c r="DCY100" s="919"/>
      <c r="DCZ100" s="919"/>
      <c r="DDA100" s="919"/>
      <c r="DDB100" s="919"/>
      <c r="DDC100" s="919"/>
      <c r="DDD100" s="919"/>
      <c r="DDE100" s="919"/>
      <c r="DDF100" s="919"/>
      <c r="DDG100" s="919"/>
      <c r="DDH100" s="919"/>
      <c r="DDI100" s="919"/>
      <c r="DDJ100" s="919"/>
      <c r="DDK100" s="919"/>
      <c r="DDL100" s="919"/>
      <c r="DDM100" s="919"/>
      <c r="DDN100" s="919"/>
      <c r="DDO100" s="919"/>
      <c r="DDP100" s="919"/>
      <c r="DDQ100" s="919"/>
      <c r="DDR100" s="919"/>
      <c r="DDS100" s="919"/>
      <c r="DDT100" s="919"/>
      <c r="DDU100" s="919"/>
      <c r="DDV100" s="919"/>
      <c r="DDW100" s="919"/>
      <c r="DDX100" s="919"/>
      <c r="DDY100" s="919"/>
      <c r="DDZ100" s="919"/>
      <c r="DEA100" s="919"/>
      <c r="DEB100" s="919"/>
      <c r="DEC100" s="919"/>
      <c r="DED100" s="919"/>
      <c r="DEE100" s="919"/>
      <c r="DEF100" s="919"/>
      <c r="DEG100" s="919"/>
      <c r="DEH100" s="919"/>
      <c r="DEI100" s="919"/>
      <c r="DEJ100" s="919"/>
      <c r="DEK100" s="919"/>
      <c r="DEL100" s="919"/>
      <c r="DEM100" s="919"/>
      <c r="DEN100" s="919"/>
      <c r="DEO100" s="919"/>
      <c r="DEP100" s="919"/>
      <c r="DEQ100" s="919"/>
      <c r="DER100" s="919"/>
      <c r="DES100" s="919"/>
      <c r="DET100" s="919"/>
      <c r="DEU100" s="919"/>
      <c r="DEV100" s="919"/>
      <c r="DEW100" s="919"/>
      <c r="DEX100" s="919"/>
      <c r="DEY100" s="919"/>
      <c r="DEZ100" s="919"/>
      <c r="DFA100" s="919"/>
      <c r="DFB100" s="919"/>
      <c r="DFC100" s="919"/>
      <c r="DFD100" s="919"/>
      <c r="DFE100" s="919"/>
      <c r="DFF100" s="919"/>
      <c r="DFG100" s="919"/>
      <c r="DFH100" s="919"/>
      <c r="DFI100" s="919"/>
      <c r="DFJ100" s="919"/>
      <c r="DFK100" s="919"/>
      <c r="DFL100" s="919"/>
      <c r="DFM100" s="919"/>
      <c r="DFN100" s="919"/>
      <c r="DFO100" s="919"/>
      <c r="DFP100" s="919"/>
      <c r="DFQ100" s="919"/>
      <c r="DFR100" s="919"/>
      <c r="DFS100" s="919"/>
      <c r="DFT100" s="919"/>
      <c r="DFU100" s="919"/>
      <c r="DFV100" s="919"/>
      <c r="DFW100" s="919"/>
      <c r="DFX100" s="919"/>
      <c r="DFY100" s="919"/>
      <c r="DFZ100" s="919"/>
      <c r="DGA100" s="919"/>
      <c r="DGB100" s="919"/>
      <c r="DGC100" s="919"/>
      <c r="DGD100" s="919"/>
      <c r="DGE100" s="919"/>
      <c r="DGF100" s="919"/>
      <c r="DGG100" s="919"/>
      <c r="DGH100" s="919"/>
      <c r="DGI100" s="919"/>
      <c r="DGJ100" s="919"/>
      <c r="DGK100" s="919"/>
      <c r="DGL100" s="919"/>
      <c r="DGM100" s="919"/>
      <c r="DGN100" s="919"/>
      <c r="DGO100" s="919"/>
      <c r="DGP100" s="919"/>
      <c r="DGQ100" s="919"/>
      <c r="DGR100" s="919"/>
      <c r="DGS100" s="919"/>
      <c r="DGT100" s="919"/>
      <c r="DGU100" s="919"/>
      <c r="DGV100" s="919"/>
      <c r="DGW100" s="919"/>
      <c r="DGX100" s="919"/>
      <c r="DGY100" s="919"/>
      <c r="DGZ100" s="919"/>
      <c r="DHA100" s="919"/>
      <c r="DHB100" s="919"/>
      <c r="DHC100" s="919"/>
      <c r="DHD100" s="919"/>
      <c r="DHE100" s="919"/>
      <c r="DHF100" s="919"/>
      <c r="DHG100" s="919"/>
      <c r="DHH100" s="919"/>
      <c r="DHI100" s="919"/>
      <c r="DHJ100" s="919"/>
      <c r="DHK100" s="919"/>
      <c r="DHL100" s="919"/>
      <c r="DHM100" s="919"/>
      <c r="DHN100" s="919"/>
      <c r="DHO100" s="919"/>
      <c r="DHP100" s="919"/>
      <c r="DHQ100" s="919"/>
      <c r="DHR100" s="919"/>
      <c r="DHS100" s="919"/>
      <c r="DHT100" s="919"/>
      <c r="DHU100" s="919"/>
      <c r="DHV100" s="919"/>
      <c r="DHW100" s="919"/>
      <c r="DHX100" s="919"/>
      <c r="DHY100" s="919"/>
      <c r="DHZ100" s="919"/>
      <c r="DIA100" s="919"/>
      <c r="DIB100" s="919"/>
      <c r="DIC100" s="919"/>
      <c r="DID100" s="919"/>
      <c r="DIE100" s="919"/>
      <c r="DIF100" s="919"/>
      <c r="DIG100" s="919"/>
      <c r="DIH100" s="919"/>
      <c r="DII100" s="919"/>
      <c r="DIJ100" s="919"/>
      <c r="DIK100" s="919"/>
      <c r="DIL100" s="919"/>
      <c r="DIM100" s="919"/>
      <c r="DIN100" s="919"/>
      <c r="DIO100" s="919"/>
      <c r="DIP100" s="919"/>
      <c r="DIQ100" s="919"/>
      <c r="DIR100" s="919"/>
      <c r="DIS100" s="919"/>
      <c r="DIT100" s="919"/>
      <c r="DIU100" s="919"/>
      <c r="DIV100" s="919"/>
      <c r="DIW100" s="919"/>
      <c r="DIX100" s="919"/>
      <c r="DIY100" s="919"/>
      <c r="DIZ100" s="919"/>
      <c r="DJA100" s="919"/>
      <c r="DJB100" s="919"/>
      <c r="DJC100" s="919"/>
      <c r="DJD100" s="919"/>
      <c r="DJE100" s="919"/>
      <c r="DJF100" s="919"/>
      <c r="DJG100" s="919"/>
      <c r="DJH100" s="919"/>
      <c r="DJI100" s="919"/>
      <c r="DJJ100" s="919"/>
      <c r="DJK100" s="919"/>
      <c r="DJL100" s="919"/>
      <c r="DJM100" s="919"/>
      <c r="DJN100" s="919"/>
      <c r="DJO100" s="919"/>
      <c r="DJP100" s="919"/>
      <c r="DJQ100" s="919"/>
      <c r="DJR100" s="919"/>
      <c r="DJS100" s="919"/>
      <c r="DJT100" s="919"/>
      <c r="DJU100" s="919"/>
      <c r="DJV100" s="919"/>
      <c r="DJW100" s="919"/>
      <c r="DJX100" s="919"/>
      <c r="DJY100" s="919"/>
      <c r="DJZ100" s="919"/>
      <c r="DKA100" s="919"/>
      <c r="DKB100" s="919"/>
      <c r="DKC100" s="919"/>
      <c r="DKD100" s="919"/>
      <c r="DKE100" s="919"/>
      <c r="DKF100" s="919"/>
      <c r="DKG100" s="919"/>
      <c r="DKH100" s="919"/>
      <c r="DKI100" s="919"/>
      <c r="DKJ100" s="919"/>
      <c r="DKK100" s="919"/>
      <c r="DKL100" s="919"/>
      <c r="DKM100" s="919"/>
      <c r="DKN100" s="919"/>
      <c r="DKO100" s="919"/>
      <c r="DKP100" s="919"/>
      <c r="DKQ100" s="919"/>
      <c r="DKR100" s="919"/>
      <c r="DKS100" s="919"/>
      <c r="DKT100" s="919"/>
      <c r="DKU100" s="919"/>
      <c r="DKV100" s="919"/>
      <c r="DKW100" s="919"/>
      <c r="DKX100" s="919"/>
      <c r="DKY100" s="919"/>
      <c r="DKZ100" s="919"/>
      <c r="DLA100" s="919"/>
      <c r="DLB100" s="919"/>
      <c r="DLC100" s="919"/>
      <c r="DLD100" s="919"/>
      <c r="DLE100" s="919"/>
      <c r="DLF100" s="919"/>
      <c r="DLG100" s="919"/>
      <c r="DLH100" s="919"/>
      <c r="DLI100" s="919"/>
      <c r="DLJ100" s="919"/>
      <c r="DLK100" s="919"/>
      <c r="DLL100" s="919"/>
      <c r="DLM100" s="919"/>
      <c r="DLN100" s="919"/>
      <c r="DLO100" s="919"/>
      <c r="DLP100" s="919"/>
      <c r="DLQ100" s="919"/>
      <c r="DLR100" s="919"/>
      <c r="DLS100" s="919"/>
      <c r="DLT100" s="919"/>
      <c r="DLU100" s="919"/>
      <c r="DLV100" s="919"/>
      <c r="DLW100" s="919"/>
      <c r="DLX100" s="919"/>
      <c r="DLY100" s="919"/>
      <c r="DLZ100" s="919"/>
      <c r="DMA100" s="919"/>
      <c r="DMB100" s="919"/>
      <c r="DMC100" s="919"/>
      <c r="DMD100" s="919"/>
      <c r="DME100" s="919"/>
      <c r="DMF100" s="919"/>
      <c r="DMG100" s="919"/>
      <c r="DMH100" s="919"/>
      <c r="DMI100" s="919"/>
      <c r="DMJ100" s="919"/>
      <c r="DMK100" s="919"/>
      <c r="DML100" s="919"/>
      <c r="DMM100" s="919"/>
      <c r="DMN100" s="919"/>
      <c r="DMO100" s="919"/>
      <c r="DMP100" s="919"/>
      <c r="DMQ100" s="919"/>
      <c r="DMR100" s="919"/>
      <c r="DMS100" s="919"/>
      <c r="DMT100" s="919"/>
      <c r="DMU100" s="919"/>
      <c r="DMV100" s="919"/>
      <c r="DMW100" s="919"/>
      <c r="DMX100" s="919"/>
      <c r="DMY100" s="919"/>
      <c r="DMZ100" s="919"/>
      <c r="DNA100" s="919"/>
      <c r="DNB100" s="919"/>
      <c r="DNC100" s="919"/>
      <c r="DND100" s="919"/>
      <c r="DNE100" s="919"/>
      <c r="DNF100" s="919"/>
      <c r="DNG100" s="919"/>
      <c r="DNH100" s="919"/>
      <c r="DNI100" s="919"/>
      <c r="DNJ100" s="919"/>
      <c r="DNK100" s="919"/>
      <c r="DNL100" s="919"/>
      <c r="DNM100" s="919"/>
      <c r="DNN100" s="919"/>
      <c r="DNO100" s="919"/>
      <c r="DNP100" s="919"/>
      <c r="DNQ100" s="919"/>
      <c r="DNR100" s="919"/>
      <c r="DNS100" s="919"/>
      <c r="DNT100" s="919"/>
      <c r="DNU100" s="919"/>
      <c r="DNV100" s="919"/>
      <c r="DNW100" s="919"/>
      <c r="DNX100" s="919"/>
      <c r="DNY100" s="919"/>
      <c r="DNZ100" s="919"/>
      <c r="DOA100" s="919"/>
      <c r="DOB100" s="919"/>
      <c r="DOC100" s="919"/>
      <c r="DOD100" s="919"/>
      <c r="DOE100" s="919"/>
      <c r="DOF100" s="919"/>
      <c r="DOG100" s="919"/>
      <c r="DOH100" s="919"/>
      <c r="DOI100" s="919"/>
      <c r="DOJ100" s="919"/>
      <c r="DOK100" s="919"/>
      <c r="DOL100" s="919"/>
      <c r="DOM100" s="919"/>
      <c r="DON100" s="919"/>
      <c r="DOO100" s="919"/>
      <c r="DOP100" s="919"/>
      <c r="DOQ100" s="919"/>
      <c r="DOR100" s="919"/>
      <c r="DOS100" s="919"/>
      <c r="DOT100" s="919"/>
      <c r="DOU100" s="919"/>
      <c r="DOV100" s="919"/>
      <c r="DOW100" s="919"/>
      <c r="DOX100" s="919"/>
      <c r="DOY100" s="919"/>
      <c r="DOZ100" s="919"/>
      <c r="DPA100" s="919"/>
      <c r="DPB100" s="919"/>
      <c r="DPC100" s="919"/>
      <c r="DPD100" s="919"/>
      <c r="DPE100" s="919"/>
      <c r="DPF100" s="919"/>
      <c r="DPG100" s="919"/>
      <c r="DPH100" s="919"/>
      <c r="DPI100" s="919"/>
      <c r="DPJ100" s="919"/>
      <c r="DPK100" s="919"/>
      <c r="DPL100" s="919"/>
      <c r="DPM100" s="919"/>
      <c r="DPN100" s="919"/>
      <c r="DPO100" s="919"/>
      <c r="DPP100" s="919"/>
      <c r="DPQ100" s="919"/>
      <c r="DPR100" s="919"/>
      <c r="DPS100" s="919"/>
      <c r="DPT100" s="919"/>
      <c r="DPU100" s="919"/>
      <c r="DPV100" s="919"/>
      <c r="DPW100" s="919"/>
      <c r="DPX100" s="919"/>
      <c r="DPY100" s="919"/>
      <c r="DPZ100" s="919"/>
      <c r="DQA100" s="919"/>
      <c r="DQB100" s="919"/>
      <c r="DQC100" s="919"/>
      <c r="DQD100" s="919"/>
      <c r="DQE100" s="919"/>
      <c r="DQF100" s="919"/>
      <c r="DQG100" s="919"/>
      <c r="DQH100" s="919"/>
      <c r="DQI100" s="919"/>
      <c r="DQJ100" s="919"/>
      <c r="DQK100" s="919"/>
      <c r="DQL100" s="919"/>
      <c r="DQM100" s="919"/>
      <c r="DQN100" s="919"/>
      <c r="DQO100" s="919"/>
      <c r="DQP100" s="919"/>
      <c r="DQQ100" s="919"/>
      <c r="DQR100" s="919"/>
      <c r="DQS100" s="919"/>
      <c r="DQT100" s="919"/>
      <c r="DQU100" s="919"/>
      <c r="DQV100" s="919"/>
      <c r="DQW100" s="919"/>
      <c r="DQX100" s="919"/>
      <c r="DQY100" s="919"/>
      <c r="DQZ100" s="919"/>
      <c r="DRA100" s="919"/>
      <c r="DRB100" s="919"/>
      <c r="DRC100" s="919"/>
      <c r="DRD100" s="919"/>
      <c r="DRE100" s="919"/>
      <c r="DRF100" s="919"/>
      <c r="DRG100" s="919"/>
      <c r="DRH100" s="919"/>
      <c r="DRI100" s="919"/>
      <c r="DRJ100" s="919"/>
      <c r="DRK100" s="919"/>
      <c r="DRL100" s="919"/>
      <c r="DRM100" s="919"/>
      <c r="DRN100" s="919"/>
      <c r="DRO100" s="919"/>
      <c r="DRP100" s="919"/>
      <c r="DRQ100" s="919"/>
      <c r="DRR100" s="919"/>
      <c r="DRS100" s="919"/>
      <c r="DRT100" s="919"/>
      <c r="DRU100" s="919"/>
      <c r="DRV100" s="919"/>
      <c r="DRW100" s="919"/>
      <c r="DRX100" s="919"/>
      <c r="DRY100" s="919"/>
      <c r="DRZ100" s="919"/>
      <c r="DSA100" s="919"/>
      <c r="DSB100" s="919"/>
      <c r="DSC100" s="919"/>
      <c r="DSD100" s="919"/>
      <c r="DSE100" s="919"/>
      <c r="DSF100" s="919"/>
      <c r="DSG100" s="919"/>
      <c r="DSH100" s="919"/>
      <c r="DSI100" s="919"/>
      <c r="DSJ100" s="919"/>
      <c r="DSK100" s="919"/>
      <c r="DSL100" s="919"/>
      <c r="DSM100" s="919"/>
      <c r="DSN100" s="919"/>
      <c r="DSO100" s="919"/>
      <c r="DSP100" s="919"/>
      <c r="DSQ100" s="919"/>
      <c r="DSR100" s="919"/>
      <c r="DSS100" s="919"/>
      <c r="DST100" s="919"/>
      <c r="DSU100" s="919"/>
      <c r="DSV100" s="919"/>
      <c r="DSW100" s="919"/>
      <c r="DSX100" s="919"/>
      <c r="DSY100" s="919"/>
      <c r="DSZ100" s="919"/>
      <c r="DTA100" s="919"/>
      <c r="DTB100" s="919"/>
      <c r="DTC100" s="919"/>
      <c r="DTD100" s="919"/>
      <c r="DTE100" s="919"/>
      <c r="DTF100" s="919"/>
      <c r="DTG100" s="919"/>
      <c r="DTH100" s="919"/>
      <c r="DTI100" s="919"/>
      <c r="DTJ100" s="919"/>
      <c r="DTK100" s="919"/>
      <c r="DTL100" s="919"/>
      <c r="DTM100" s="919"/>
      <c r="DTN100" s="919"/>
      <c r="DTO100" s="919"/>
      <c r="DTP100" s="919"/>
      <c r="DTQ100" s="919"/>
      <c r="DTR100" s="919"/>
      <c r="DTS100" s="919"/>
      <c r="DTT100" s="919"/>
      <c r="DTU100" s="919"/>
      <c r="DTV100" s="919"/>
      <c r="DTW100" s="919"/>
      <c r="DTX100" s="919"/>
      <c r="DTY100" s="919"/>
      <c r="DTZ100" s="919"/>
      <c r="DUA100" s="919"/>
      <c r="DUB100" s="919"/>
      <c r="DUC100" s="919"/>
      <c r="DUD100" s="919"/>
      <c r="DUE100" s="919"/>
      <c r="DUF100" s="919"/>
      <c r="DUG100" s="919"/>
      <c r="DUH100" s="919"/>
      <c r="DUI100" s="919"/>
      <c r="DUJ100" s="919"/>
      <c r="DUK100" s="919"/>
      <c r="DUL100" s="919"/>
      <c r="DUM100" s="919"/>
      <c r="DUN100" s="919"/>
      <c r="DUO100" s="919"/>
      <c r="DUP100" s="919"/>
      <c r="DUQ100" s="919"/>
      <c r="DUR100" s="919"/>
      <c r="DUS100" s="919"/>
      <c r="DUT100" s="919"/>
      <c r="DUU100" s="919"/>
      <c r="DUV100" s="919"/>
      <c r="DUW100" s="919"/>
      <c r="DUX100" s="919"/>
      <c r="DUY100" s="919"/>
      <c r="DUZ100" s="919"/>
      <c r="DVA100" s="919"/>
      <c r="DVB100" s="919"/>
      <c r="DVC100" s="919"/>
      <c r="DVD100" s="919"/>
      <c r="DVE100" s="919"/>
      <c r="DVF100" s="919"/>
      <c r="DVG100" s="919"/>
      <c r="DVH100" s="919"/>
      <c r="DVI100" s="919"/>
      <c r="DVJ100" s="919"/>
      <c r="DVK100" s="919"/>
      <c r="DVL100" s="919"/>
      <c r="DVM100" s="919"/>
      <c r="DVN100" s="919"/>
      <c r="DVO100" s="919"/>
      <c r="DVP100" s="919"/>
      <c r="DVQ100" s="919"/>
      <c r="DVR100" s="919"/>
      <c r="DVS100" s="919"/>
      <c r="DVT100" s="919"/>
      <c r="DVU100" s="919"/>
      <c r="DVV100" s="919"/>
      <c r="DVW100" s="919"/>
      <c r="DVX100" s="919"/>
      <c r="DVY100" s="919"/>
      <c r="DVZ100" s="919"/>
      <c r="DWA100" s="919"/>
      <c r="DWB100" s="919"/>
      <c r="DWC100" s="919"/>
      <c r="DWD100" s="919"/>
      <c r="DWE100" s="919"/>
      <c r="DWF100" s="919"/>
      <c r="DWG100" s="919"/>
      <c r="DWH100" s="919"/>
      <c r="DWI100" s="919"/>
      <c r="DWJ100" s="919"/>
      <c r="DWK100" s="919"/>
      <c r="DWL100" s="919"/>
      <c r="DWM100" s="919"/>
      <c r="DWN100" s="919"/>
      <c r="DWO100" s="919"/>
      <c r="DWP100" s="919"/>
      <c r="DWQ100" s="919"/>
      <c r="DWR100" s="919"/>
      <c r="DWS100" s="919"/>
      <c r="DWT100" s="919"/>
      <c r="DWU100" s="919"/>
      <c r="DWV100" s="919"/>
      <c r="DWW100" s="919"/>
      <c r="DWX100" s="919"/>
      <c r="DWY100" s="919"/>
      <c r="DWZ100" s="919"/>
      <c r="DXA100" s="919"/>
      <c r="DXB100" s="919"/>
      <c r="DXC100" s="919"/>
      <c r="DXD100" s="919"/>
      <c r="DXE100" s="919"/>
      <c r="DXF100" s="919"/>
      <c r="DXG100" s="919"/>
      <c r="DXH100" s="919"/>
      <c r="DXI100" s="919"/>
      <c r="DXJ100" s="919"/>
      <c r="DXK100" s="919"/>
      <c r="DXL100" s="919"/>
      <c r="DXM100" s="919"/>
      <c r="DXN100" s="919"/>
      <c r="DXO100" s="919"/>
      <c r="DXP100" s="919"/>
      <c r="DXQ100" s="919"/>
      <c r="DXR100" s="919"/>
      <c r="DXS100" s="919"/>
      <c r="DXT100" s="919"/>
      <c r="DXU100" s="919"/>
      <c r="DXV100" s="919"/>
      <c r="DXW100" s="919"/>
      <c r="DXX100" s="919"/>
      <c r="DXY100" s="919"/>
      <c r="DXZ100" s="919"/>
      <c r="DYA100" s="919"/>
      <c r="DYB100" s="919"/>
      <c r="DYC100" s="919"/>
      <c r="DYD100" s="919"/>
      <c r="DYE100" s="919"/>
      <c r="DYF100" s="919"/>
      <c r="DYG100" s="919"/>
      <c r="DYH100" s="919"/>
      <c r="DYI100" s="919"/>
      <c r="DYJ100" s="919"/>
      <c r="DYK100" s="919"/>
      <c r="DYL100" s="919"/>
      <c r="DYM100" s="919"/>
      <c r="DYN100" s="919"/>
      <c r="DYO100" s="919"/>
      <c r="DYP100" s="919"/>
      <c r="DYQ100" s="919"/>
      <c r="DYR100" s="919"/>
      <c r="DYS100" s="919"/>
      <c r="DYT100" s="919"/>
      <c r="DYU100" s="919"/>
      <c r="DYV100" s="919"/>
      <c r="DYW100" s="919"/>
      <c r="DYX100" s="919"/>
      <c r="DYY100" s="919"/>
      <c r="DYZ100" s="919"/>
      <c r="DZA100" s="919"/>
      <c r="DZB100" s="919"/>
      <c r="DZC100" s="919"/>
      <c r="DZD100" s="919"/>
      <c r="DZE100" s="919"/>
      <c r="DZF100" s="919"/>
      <c r="DZG100" s="919"/>
      <c r="DZH100" s="919"/>
      <c r="DZI100" s="919"/>
      <c r="DZJ100" s="919"/>
      <c r="DZK100" s="919"/>
      <c r="DZL100" s="919"/>
      <c r="DZM100" s="919"/>
      <c r="DZN100" s="919"/>
      <c r="DZO100" s="919"/>
      <c r="DZP100" s="919"/>
      <c r="DZQ100" s="919"/>
      <c r="DZR100" s="919"/>
      <c r="DZS100" s="919"/>
      <c r="DZT100" s="919"/>
      <c r="DZU100" s="919"/>
      <c r="DZV100" s="919"/>
      <c r="DZW100" s="919"/>
      <c r="DZX100" s="919"/>
      <c r="DZY100" s="919"/>
      <c r="DZZ100" s="919"/>
      <c r="EAA100" s="919"/>
      <c r="EAB100" s="919"/>
      <c r="EAC100" s="919"/>
      <c r="EAD100" s="919"/>
      <c r="EAE100" s="919"/>
      <c r="EAF100" s="919"/>
      <c r="EAG100" s="919"/>
      <c r="EAH100" s="919"/>
      <c r="EAI100" s="919"/>
      <c r="EAJ100" s="919"/>
      <c r="EAK100" s="919"/>
      <c r="EAL100" s="919"/>
      <c r="EAM100" s="919"/>
      <c r="EAN100" s="919"/>
      <c r="EAO100" s="919"/>
      <c r="EAP100" s="919"/>
      <c r="EAQ100" s="919"/>
      <c r="EAR100" s="919"/>
      <c r="EAS100" s="919"/>
      <c r="EAT100" s="919"/>
      <c r="EAU100" s="919"/>
      <c r="EAV100" s="919"/>
      <c r="EAW100" s="919"/>
      <c r="EAX100" s="919"/>
      <c r="EAY100" s="919"/>
      <c r="EAZ100" s="919"/>
      <c r="EBA100" s="919"/>
      <c r="EBB100" s="919"/>
      <c r="EBC100" s="919"/>
      <c r="EBD100" s="919"/>
      <c r="EBE100" s="919"/>
      <c r="EBF100" s="919"/>
      <c r="EBG100" s="919"/>
      <c r="EBH100" s="919"/>
      <c r="EBI100" s="919"/>
      <c r="EBJ100" s="919"/>
      <c r="EBK100" s="919"/>
      <c r="EBL100" s="919"/>
      <c r="EBM100" s="919"/>
      <c r="EBN100" s="919"/>
      <c r="EBO100" s="919"/>
      <c r="EBP100" s="919"/>
      <c r="EBQ100" s="919"/>
      <c r="EBR100" s="919"/>
      <c r="EBS100" s="919"/>
      <c r="EBT100" s="919"/>
      <c r="EBU100" s="919"/>
      <c r="EBV100" s="919"/>
      <c r="EBW100" s="919"/>
      <c r="EBX100" s="919"/>
      <c r="EBY100" s="919"/>
      <c r="EBZ100" s="919"/>
      <c r="ECA100" s="919"/>
      <c r="ECB100" s="919"/>
      <c r="ECC100" s="919"/>
      <c r="ECD100" s="919"/>
      <c r="ECE100" s="919"/>
      <c r="ECF100" s="919"/>
      <c r="ECG100" s="919"/>
      <c r="ECH100" s="919"/>
      <c r="ECI100" s="919"/>
      <c r="ECJ100" s="919"/>
      <c r="ECK100" s="919"/>
      <c r="ECL100" s="919"/>
      <c r="ECM100" s="919"/>
      <c r="ECN100" s="919"/>
      <c r="ECO100" s="919"/>
      <c r="ECP100" s="919"/>
      <c r="ECQ100" s="919"/>
      <c r="ECR100" s="919"/>
      <c r="ECS100" s="919"/>
      <c r="ECT100" s="919"/>
      <c r="ECU100" s="919"/>
      <c r="ECV100" s="919"/>
      <c r="ECW100" s="919"/>
      <c r="ECX100" s="919"/>
      <c r="ECY100" s="919"/>
      <c r="ECZ100" s="919"/>
      <c r="EDA100" s="919"/>
      <c r="EDB100" s="919"/>
      <c r="EDC100" s="919"/>
      <c r="EDD100" s="919"/>
      <c r="EDE100" s="919"/>
      <c r="EDF100" s="919"/>
      <c r="EDG100" s="919"/>
      <c r="EDH100" s="919"/>
      <c r="EDI100" s="919"/>
      <c r="EDJ100" s="919"/>
      <c r="EDK100" s="919"/>
      <c r="EDL100" s="919"/>
      <c r="EDM100" s="919"/>
      <c r="EDN100" s="919"/>
      <c r="EDO100" s="919"/>
      <c r="EDP100" s="919"/>
      <c r="EDQ100" s="919"/>
      <c r="EDR100" s="919"/>
      <c r="EDS100" s="919"/>
      <c r="EDT100" s="919"/>
      <c r="EDU100" s="919"/>
      <c r="EDV100" s="919"/>
      <c r="EDW100" s="919"/>
      <c r="EDX100" s="919"/>
      <c r="EDY100" s="919"/>
      <c r="EDZ100" s="919"/>
      <c r="EEA100" s="919"/>
      <c r="EEB100" s="919"/>
      <c r="EEC100" s="919"/>
      <c r="EED100" s="919"/>
      <c r="EEE100" s="919"/>
      <c r="EEF100" s="919"/>
      <c r="EEG100" s="919"/>
      <c r="EEH100" s="919"/>
      <c r="EEI100" s="919"/>
      <c r="EEJ100" s="919"/>
      <c r="EEK100" s="919"/>
      <c r="EEL100" s="919"/>
      <c r="EEM100" s="919"/>
      <c r="EEN100" s="919"/>
      <c r="EEO100" s="919"/>
      <c r="EEP100" s="919"/>
      <c r="EEQ100" s="919"/>
      <c r="EER100" s="919"/>
      <c r="EES100" s="919"/>
      <c r="EET100" s="919"/>
      <c r="EEU100" s="919"/>
      <c r="EEV100" s="919"/>
      <c r="EEW100" s="919"/>
      <c r="EEX100" s="919"/>
      <c r="EEY100" s="919"/>
      <c r="EEZ100" s="919"/>
      <c r="EFA100" s="919"/>
      <c r="EFB100" s="919"/>
      <c r="EFC100" s="919"/>
      <c r="EFD100" s="919"/>
      <c r="EFE100" s="919"/>
      <c r="EFF100" s="919"/>
      <c r="EFG100" s="919"/>
      <c r="EFH100" s="919"/>
      <c r="EFI100" s="919"/>
      <c r="EFJ100" s="919"/>
      <c r="EFK100" s="919"/>
      <c r="EFL100" s="919"/>
      <c r="EFM100" s="919"/>
      <c r="EFN100" s="919"/>
      <c r="EFO100" s="919"/>
      <c r="EFP100" s="919"/>
      <c r="EFQ100" s="919"/>
      <c r="EFR100" s="919"/>
      <c r="EFS100" s="919"/>
      <c r="EFT100" s="919"/>
      <c r="EFU100" s="919"/>
      <c r="EFV100" s="919"/>
      <c r="EFW100" s="919"/>
      <c r="EFX100" s="919"/>
      <c r="EFY100" s="919"/>
      <c r="EFZ100" s="919"/>
      <c r="EGA100" s="919"/>
      <c r="EGB100" s="919"/>
      <c r="EGC100" s="919"/>
      <c r="EGD100" s="919"/>
      <c r="EGE100" s="919"/>
      <c r="EGF100" s="919"/>
      <c r="EGG100" s="919"/>
      <c r="EGH100" s="919"/>
      <c r="EGI100" s="919"/>
      <c r="EGJ100" s="919"/>
      <c r="EGK100" s="919"/>
      <c r="EGL100" s="919"/>
      <c r="EGM100" s="919"/>
      <c r="EGN100" s="919"/>
      <c r="EGO100" s="919"/>
      <c r="EGP100" s="919"/>
      <c r="EGQ100" s="919"/>
      <c r="EGR100" s="919"/>
      <c r="EGS100" s="919"/>
      <c r="EGT100" s="919"/>
      <c r="EGU100" s="919"/>
      <c r="EGV100" s="919"/>
      <c r="EGW100" s="919"/>
      <c r="EGX100" s="919"/>
      <c r="EGY100" s="919"/>
      <c r="EGZ100" s="919"/>
      <c r="EHA100" s="919"/>
      <c r="EHB100" s="919"/>
      <c r="EHC100" s="919"/>
      <c r="EHD100" s="919"/>
      <c r="EHE100" s="919"/>
      <c r="EHF100" s="919"/>
      <c r="EHG100" s="919"/>
      <c r="EHH100" s="919"/>
      <c r="EHI100" s="919"/>
      <c r="EHJ100" s="919"/>
      <c r="EHK100" s="919"/>
      <c r="EHL100" s="919"/>
      <c r="EHM100" s="919"/>
      <c r="EHN100" s="919"/>
      <c r="EHO100" s="919"/>
      <c r="EHP100" s="919"/>
      <c r="EHQ100" s="919"/>
      <c r="EHR100" s="919"/>
      <c r="EHS100" s="919"/>
      <c r="EHT100" s="919"/>
      <c r="EHU100" s="919"/>
      <c r="EHV100" s="919"/>
      <c r="EHW100" s="919"/>
      <c r="EHX100" s="919"/>
      <c r="EHY100" s="919"/>
      <c r="EHZ100" s="919"/>
      <c r="EIA100" s="919"/>
      <c r="EIB100" s="919"/>
      <c r="EIC100" s="919"/>
      <c r="EID100" s="919"/>
      <c r="EIE100" s="919"/>
      <c r="EIF100" s="919"/>
      <c r="EIG100" s="919"/>
      <c r="EIH100" s="919"/>
      <c r="EII100" s="919"/>
      <c r="EIJ100" s="919"/>
      <c r="EIK100" s="919"/>
      <c r="EIL100" s="919"/>
      <c r="EIM100" s="919"/>
      <c r="EIN100" s="919"/>
      <c r="EIO100" s="919"/>
      <c r="EIP100" s="919"/>
      <c r="EIQ100" s="919"/>
      <c r="EIR100" s="919"/>
      <c r="EIS100" s="919"/>
      <c r="EIT100" s="919"/>
      <c r="EIU100" s="919"/>
      <c r="EIV100" s="919"/>
      <c r="EIW100" s="919"/>
      <c r="EIX100" s="919"/>
      <c r="EIY100" s="919"/>
      <c r="EIZ100" s="919"/>
      <c r="EJA100" s="919"/>
      <c r="EJB100" s="919"/>
      <c r="EJC100" s="919"/>
      <c r="EJD100" s="919"/>
      <c r="EJE100" s="919"/>
      <c r="EJF100" s="919"/>
      <c r="EJG100" s="919"/>
      <c r="EJH100" s="919"/>
      <c r="EJI100" s="919"/>
      <c r="EJJ100" s="919"/>
      <c r="EJK100" s="919"/>
      <c r="EJL100" s="919"/>
      <c r="EJM100" s="919"/>
      <c r="EJN100" s="919"/>
      <c r="EJO100" s="919"/>
      <c r="EJP100" s="919"/>
      <c r="EJQ100" s="919"/>
      <c r="EJR100" s="919"/>
      <c r="EJS100" s="919"/>
      <c r="EJT100" s="919"/>
      <c r="EJU100" s="919"/>
      <c r="EJV100" s="919"/>
      <c r="EJW100" s="919"/>
      <c r="EJX100" s="919"/>
      <c r="EJY100" s="919"/>
      <c r="EJZ100" s="919"/>
      <c r="EKA100" s="919"/>
      <c r="EKB100" s="919"/>
      <c r="EKC100" s="919"/>
      <c r="EKD100" s="919"/>
      <c r="EKE100" s="919"/>
      <c r="EKF100" s="919"/>
      <c r="EKG100" s="919"/>
      <c r="EKH100" s="919"/>
      <c r="EKI100" s="919"/>
      <c r="EKJ100" s="919"/>
      <c r="EKK100" s="919"/>
      <c r="EKL100" s="919"/>
      <c r="EKM100" s="919"/>
      <c r="EKN100" s="919"/>
      <c r="EKO100" s="919"/>
      <c r="EKP100" s="919"/>
      <c r="EKQ100" s="919"/>
      <c r="EKR100" s="919"/>
      <c r="EKS100" s="919"/>
      <c r="EKT100" s="919"/>
      <c r="EKU100" s="919"/>
      <c r="EKV100" s="919"/>
      <c r="EKW100" s="919"/>
      <c r="EKX100" s="919"/>
      <c r="EKY100" s="919"/>
      <c r="EKZ100" s="919"/>
      <c r="ELA100" s="919"/>
      <c r="ELB100" s="919"/>
      <c r="ELC100" s="919"/>
      <c r="ELD100" s="919"/>
      <c r="ELE100" s="919"/>
      <c r="ELF100" s="919"/>
      <c r="ELG100" s="919"/>
      <c r="ELH100" s="919"/>
      <c r="ELI100" s="919"/>
      <c r="ELJ100" s="919"/>
      <c r="ELK100" s="919"/>
      <c r="ELL100" s="919"/>
      <c r="ELM100" s="919"/>
      <c r="ELN100" s="919"/>
      <c r="ELO100" s="919"/>
      <c r="ELP100" s="919"/>
      <c r="ELQ100" s="919"/>
      <c r="ELR100" s="919"/>
      <c r="ELS100" s="919"/>
      <c r="ELT100" s="919"/>
      <c r="ELU100" s="919"/>
      <c r="ELV100" s="919"/>
      <c r="ELW100" s="919"/>
      <c r="ELX100" s="919"/>
      <c r="ELY100" s="919"/>
      <c r="ELZ100" s="919"/>
      <c r="EMA100" s="919"/>
      <c r="EMB100" s="919"/>
      <c r="EMC100" s="919"/>
      <c r="EMD100" s="919"/>
      <c r="EME100" s="919"/>
      <c r="EMF100" s="919"/>
      <c r="EMG100" s="919"/>
      <c r="EMH100" s="919"/>
      <c r="EMI100" s="919"/>
      <c r="EMJ100" s="919"/>
      <c r="EMK100" s="919"/>
      <c r="EML100" s="919"/>
      <c r="EMM100" s="919"/>
      <c r="EMN100" s="919"/>
      <c r="EMO100" s="919"/>
      <c r="EMP100" s="919"/>
      <c r="EMQ100" s="919"/>
      <c r="EMR100" s="919"/>
      <c r="EMS100" s="919"/>
      <c r="EMT100" s="919"/>
      <c r="EMU100" s="919"/>
      <c r="EMV100" s="919"/>
      <c r="EMW100" s="919"/>
      <c r="EMX100" s="919"/>
      <c r="EMY100" s="919"/>
      <c r="EMZ100" s="919"/>
      <c r="ENA100" s="919"/>
      <c r="ENB100" s="919"/>
      <c r="ENC100" s="919"/>
      <c r="END100" s="919"/>
      <c r="ENE100" s="919"/>
      <c r="ENF100" s="919"/>
      <c r="ENG100" s="919"/>
      <c r="ENH100" s="919"/>
      <c r="ENI100" s="919"/>
      <c r="ENJ100" s="919"/>
      <c r="ENK100" s="919"/>
      <c r="ENL100" s="919"/>
      <c r="ENM100" s="919"/>
      <c r="ENN100" s="919"/>
      <c r="ENO100" s="919"/>
      <c r="ENP100" s="919"/>
      <c r="ENQ100" s="919"/>
      <c r="ENR100" s="919"/>
      <c r="ENS100" s="919"/>
      <c r="ENT100" s="919"/>
      <c r="ENU100" s="919"/>
      <c r="ENV100" s="919"/>
      <c r="ENW100" s="919"/>
      <c r="ENX100" s="919"/>
      <c r="ENY100" s="919"/>
      <c r="ENZ100" s="919"/>
      <c r="EOA100" s="919"/>
      <c r="EOB100" s="919"/>
      <c r="EOC100" s="919"/>
      <c r="EOD100" s="919"/>
      <c r="EOE100" s="919"/>
      <c r="EOF100" s="919"/>
      <c r="EOG100" s="919"/>
      <c r="EOH100" s="919"/>
      <c r="EOI100" s="919"/>
      <c r="EOJ100" s="919"/>
      <c r="EOK100" s="919"/>
      <c r="EOL100" s="919"/>
      <c r="EOM100" s="919"/>
      <c r="EON100" s="919"/>
      <c r="EOO100" s="919"/>
      <c r="EOP100" s="919"/>
      <c r="EOQ100" s="919"/>
      <c r="EOR100" s="919"/>
      <c r="EOS100" s="919"/>
      <c r="EOT100" s="919"/>
      <c r="EOU100" s="919"/>
      <c r="EOV100" s="919"/>
      <c r="EOW100" s="919"/>
      <c r="EOX100" s="919"/>
      <c r="EOY100" s="919"/>
      <c r="EOZ100" s="919"/>
      <c r="EPA100" s="919"/>
      <c r="EPB100" s="919"/>
      <c r="EPC100" s="919"/>
      <c r="EPD100" s="919"/>
      <c r="EPE100" s="919"/>
      <c r="EPF100" s="919"/>
      <c r="EPG100" s="919"/>
      <c r="EPH100" s="919"/>
      <c r="EPI100" s="919"/>
      <c r="EPJ100" s="919"/>
      <c r="EPK100" s="919"/>
      <c r="EPL100" s="919"/>
      <c r="EPM100" s="919"/>
      <c r="EPN100" s="919"/>
      <c r="EPO100" s="919"/>
      <c r="EPP100" s="919"/>
      <c r="EPQ100" s="919"/>
      <c r="EPR100" s="919"/>
      <c r="EPS100" s="919"/>
      <c r="EPT100" s="919"/>
      <c r="EPU100" s="919"/>
      <c r="EPV100" s="919"/>
      <c r="EPW100" s="919"/>
      <c r="EPX100" s="919"/>
      <c r="EPY100" s="919"/>
      <c r="EPZ100" s="919"/>
      <c r="EQA100" s="919"/>
      <c r="EQB100" s="919"/>
      <c r="EQC100" s="919"/>
      <c r="EQD100" s="919"/>
      <c r="EQE100" s="919"/>
      <c r="EQF100" s="919"/>
      <c r="EQG100" s="919"/>
      <c r="EQH100" s="919"/>
      <c r="EQI100" s="919"/>
      <c r="EQJ100" s="919"/>
      <c r="EQK100" s="919"/>
      <c r="EQL100" s="919"/>
      <c r="EQM100" s="919"/>
      <c r="EQN100" s="919"/>
      <c r="EQO100" s="919"/>
      <c r="EQP100" s="919"/>
      <c r="EQQ100" s="919"/>
      <c r="EQR100" s="919"/>
      <c r="EQS100" s="919"/>
      <c r="EQT100" s="919"/>
      <c r="EQU100" s="919"/>
      <c r="EQV100" s="919"/>
      <c r="EQW100" s="919"/>
      <c r="EQX100" s="919"/>
      <c r="EQY100" s="919"/>
      <c r="EQZ100" s="919"/>
      <c r="ERA100" s="919"/>
      <c r="ERB100" s="919"/>
      <c r="ERC100" s="919"/>
      <c r="ERD100" s="919"/>
      <c r="ERE100" s="919"/>
      <c r="ERF100" s="919"/>
      <c r="ERG100" s="919"/>
      <c r="ERH100" s="919"/>
      <c r="ERI100" s="919"/>
      <c r="ERJ100" s="919"/>
      <c r="ERK100" s="919"/>
      <c r="ERL100" s="919"/>
      <c r="ERM100" s="919"/>
      <c r="ERN100" s="919"/>
      <c r="ERO100" s="919"/>
      <c r="ERP100" s="919"/>
      <c r="ERQ100" s="919"/>
      <c r="ERR100" s="919"/>
      <c r="ERS100" s="919"/>
      <c r="ERT100" s="919"/>
      <c r="ERU100" s="919"/>
      <c r="ERV100" s="919"/>
      <c r="ERW100" s="919"/>
      <c r="ERX100" s="919"/>
      <c r="ERY100" s="919"/>
      <c r="ERZ100" s="919"/>
      <c r="ESA100" s="919"/>
      <c r="ESB100" s="919"/>
      <c r="ESC100" s="919"/>
      <c r="ESD100" s="919"/>
      <c r="ESE100" s="919"/>
      <c r="ESF100" s="919"/>
      <c r="ESG100" s="919"/>
      <c r="ESH100" s="919"/>
      <c r="ESI100" s="919"/>
      <c r="ESJ100" s="919"/>
      <c r="ESK100" s="919"/>
      <c r="ESL100" s="919"/>
      <c r="ESM100" s="919"/>
      <c r="ESN100" s="919"/>
      <c r="ESO100" s="919"/>
      <c r="ESP100" s="919"/>
      <c r="ESQ100" s="919"/>
      <c r="ESR100" s="919"/>
      <c r="ESS100" s="919"/>
      <c r="EST100" s="919"/>
      <c r="ESU100" s="919"/>
      <c r="ESV100" s="919"/>
      <c r="ESW100" s="919"/>
      <c r="ESX100" s="919"/>
      <c r="ESY100" s="919"/>
      <c r="ESZ100" s="919"/>
      <c r="ETA100" s="919"/>
      <c r="ETB100" s="919"/>
      <c r="ETC100" s="919"/>
      <c r="ETD100" s="919"/>
      <c r="ETE100" s="919"/>
      <c r="ETF100" s="919"/>
      <c r="ETG100" s="919"/>
      <c r="ETH100" s="919"/>
      <c r="ETI100" s="919"/>
      <c r="ETJ100" s="919"/>
      <c r="ETK100" s="919"/>
      <c r="ETL100" s="919"/>
      <c r="ETM100" s="919"/>
      <c r="ETN100" s="919"/>
      <c r="ETO100" s="919"/>
      <c r="ETP100" s="919"/>
      <c r="ETQ100" s="919"/>
      <c r="ETR100" s="919"/>
      <c r="ETS100" s="919"/>
      <c r="ETT100" s="919"/>
      <c r="ETU100" s="919"/>
      <c r="ETV100" s="919"/>
      <c r="ETW100" s="919"/>
      <c r="ETX100" s="919"/>
      <c r="ETY100" s="919"/>
      <c r="ETZ100" s="919"/>
      <c r="EUA100" s="919"/>
      <c r="EUB100" s="919"/>
      <c r="EUC100" s="919"/>
      <c r="EUD100" s="919"/>
      <c r="EUE100" s="919"/>
      <c r="EUF100" s="919"/>
      <c r="EUG100" s="919"/>
      <c r="EUH100" s="919"/>
      <c r="EUI100" s="919"/>
      <c r="EUJ100" s="919"/>
      <c r="EUK100" s="919"/>
      <c r="EUL100" s="919"/>
      <c r="EUM100" s="919"/>
      <c r="EUN100" s="919"/>
      <c r="EUO100" s="919"/>
      <c r="EUP100" s="919"/>
      <c r="EUQ100" s="919"/>
      <c r="EUR100" s="919"/>
      <c r="EUS100" s="919"/>
      <c r="EUT100" s="919"/>
      <c r="EUU100" s="919"/>
      <c r="EUV100" s="919"/>
      <c r="EUW100" s="919"/>
      <c r="EUX100" s="919"/>
      <c r="EUY100" s="919"/>
      <c r="EUZ100" s="919"/>
      <c r="EVA100" s="919"/>
      <c r="EVB100" s="919"/>
      <c r="EVC100" s="919"/>
      <c r="EVD100" s="919"/>
      <c r="EVE100" s="919"/>
      <c r="EVF100" s="919"/>
      <c r="EVG100" s="919"/>
      <c r="EVH100" s="919"/>
      <c r="EVI100" s="919"/>
      <c r="EVJ100" s="919"/>
      <c r="EVK100" s="919"/>
      <c r="EVL100" s="919"/>
      <c r="EVM100" s="919"/>
      <c r="EVN100" s="919"/>
      <c r="EVO100" s="919"/>
      <c r="EVP100" s="919"/>
      <c r="EVQ100" s="919"/>
      <c r="EVR100" s="919"/>
      <c r="EVS100" s="919"/>
      <c r="EVT100" s="919"/>
      <c r="EVU100" s="919"/>
      <c r="EVV100" s="919"/>
      <c r="EVW100" s="919"/>
      <c r="EVX100" s="919"/>
      <c r="EVY100" s="919"/>
      <c r="EVZ100" s="919"/>
      <c r="EWA100" s="919"/>
      <c r="EWB100" s="919"/>
      <c r="EWC100" s="919"/>
      <c r="EWD100" s="919"/>
      <c r="EWE100" s="919"/>
      <c r="EWF100" s="919"/>
      <c r="EWG100" s="919"/>
      <c r="EWH100" s="919"/>
      <c r="EWI100" s="919"/>
      <c r="EWJ100" s="919"/>
      <c r="EWK100" s="919"/>
      <c r="EWL100" s="919"/>
      <c r="EWM100" s="919"/>
      <c r="EWN100" s="919"/>
      <c r="EWO100" s="919"/>
      <c r="EWP100" s="919"/>
      <c r="EWQ100" s="919"/>
      <c r="EWR100" s="919"/>
      <c r="EWS100" s="919"/>
      <c r="EWT100" s="919"/>
      <c r="EWU100" s="919"/>
      <c r="EWV100" s="919"/>
      <c r="EWW100" s="919"/>
      <c r="EWX100" s="919"/>
      <c r="EWY100" s="919"/>
      <c r="EWZ100" s="919"/>
      <c r="EXA100" s="919"/>
      <c r="EXB100" s="919"/>
      <c r="EXC100" s="919"/>
      <c r="EXD100" s="919"/>
      <c r="EXE100" s="919"/>
      <c r="EXF100" s="919"/>
      <c r="EXG100" s="919"/>
      <c r="EXH100" s="919"/>
      <c r="EXI100" s="919"/>
      <c r="EXJ100" s="919"/>
      <c r="EXK100" s="919"/>
      <c r="EXL100" s="919"/>
      <c r="EXM100" s="919"/>
      <c r="EXN100" s="919"/>
      <c r="EXO100" s="919"/>
      <c r="EXP100" s="919"/>
      <c r="EXQ100" s="919"/>
      <c r="EXR100" s="919"/>
      <c r="EXS100" s="919"/>
      <c r="EXT100" s="919"/>
      <c r="EXU100" s="919"/>
      <c r="EXV100" s="919"/>
      <c r="EXW100" s="919"/>
      <c r="EXX100" s="919"/>
      <c r="EXY100" s="919"/>
      <c r="EXZ100" s="919"/>
      <c r="EYA100" s="919"/>
      <c r="EYB100" s="919"/>
      <c r="EYC100" s="919"/>
      <c r="EYD100" s="919"/>
      <c r="EYE100" s="919"/>
      <c r="EYF100" s="919"/>
      <c r="EYG100" s="919"/>
      <c r="EYH100" s="919"/>
      <c r="EYI100" s="919"/>
      <c r="EYJ100" s="919"/>
      <c r="EYK100" s="919"/>
      <c r="EYL100" s="919"/>
      <c r="EYM100" s="919"/>
      <c r="EYN100" s="919"/>
      <c r="EYO100" s="919"/>
      <c r="EYP100" s="919"/>
      <c r="EYQ100" s="919"/>
      <c r="EYR100" s="919"/>
      <c r="EYS100" s="919"/>
      <c r="EYT100" s="919"/>
      <c r="EYU100" s="919"/>
      <c r="EYV100" s="919"/>
      <c r="EYW100" s="919"/>
      <c r="EYX100" s="919"/>
      <c r="EYY100" s="919"/>
      <c r="EYZ100" s="919"/>
      <c r="EZA100" s="919"/>
      <c r="EZB100" s="919"/>
      <c r="EZC100" s="919"/>
      <c r="EZD100" s="919"/>
      <c r="EZE100" s="919"/>
      <c r="EZF100" s="919"/>
      <c r="EZG100" s="919"/>
      <c r="EZH100" s="919"/>
      <c r="EZI100" s="919"/>
      <c r="EZJ100" s="919"/>
      <c r="EZK100" s="919"/>
      <c r="EZL100" s="919"/>
      <c r="EZM100" s="919"/>
      <c r="EZN100" s="919"/>
      <c r="EZO100" s="919"/>
      <c r="EZP100" s="919"/>
      <c r="EZQ100" s="919"/>
      <c r="EZR100" s="919"/>
      <c r="EZS100" s="919"/>
      <c r="EZT100" s="919"/>
      <c r="EZU100" s="919"/>
      <c r="EZV100" s="919"/>
      <c r="EZW100" s="919"/>
      <c r="EZX100" s="919"/>
      <c r="EZY100" s="919"/>
      <c r="EZZ100" s="919"/>
      <c r="FAA100" s="919"/>
      <c r="FAB100" s="919"/>
      <c r="FAC100" s="919"/>
      <c r="FAD100" s="919"/>
      <c r="FAE100" s="919"/>
      <c r="FAF100" s="919"/>
      <c r="FAG100" s="919"/>
      <c r="FAH100" s="919"/>
      <c r="FAI100" s="919"/>
      <c r="FAJ100" s="919"/>
      <c r="FAK100" s="919"/>
      <c r="FAL100" s="919"/>
      <c r="FAM100" s="919"/>
      <c r="FAN100" s="919"/>
      <c r="FAO100" s="919"/>
      <c r="FAP100" s="919"/>
      <c r="FAQ100" s="919"/>
      <c r="FAR100" s="919"/>
      <c r="FAS100" s="919"/>
      <c r="FAT100" s="919"/>
      <c r="FAU100" s="919"/>
      <c r="FAV100" s="919"/>
      <c r="FAW100" s="919"/>
      <c r="FAX100" s="919"/>
      <c r="FAY100" s="919"/>
      <c r="FAZ100" s="919"/>
      <c r="FBA100" s="919"/>
      <c r="FBB100" s="919"/>
      <c r="FBC100" s="919"/>
      <c r="FBD100" s="919"/>
      <c r="FBE100" s="919"/>
      <c r="FBF100" s="919"/>
      <c r="FBG100" s="919"/>
      <c r="FBH100" s="919"/>
      <c r="FBI100" s="919"/>
      <c r="FBJ100" s="919"/>
      <c r="FBK100" s="919"/>
      <c r="FBL100" s="919"/>
      <c r="FBM100" s="919"/>
      <c r="FBN100" s="919"/>
      <c r="FBO100" s="919"/>
      <c r="FBP100" s="919"/>
      <c r="FBQ100" s="919"/>
      <c r="FBR100" s="919"/>
      <c r="FBS100" s="919"/>
      <c r="FBT100" s="919"/>
      <c r="FBU100" s="919"/>
      <c r="FBV100" s="919"/>
      <c r="FBW100" s="919"/>
      <c r="FBX100" s="919"/>
      <c r="FBY100" s="919"/>
      <c r="FBZ100" s="919"/>
      <c r="FCA100" s="919"/>
      <c r="FCB100" s="919"/>
      <c r="FCC100" s="919"/>
      <c r="FCD100" s="919"/>
      <c r="FCE100" s="919"/>
      <c r="FCF100" s="919"/>
      <c r="FCG100" s="919"/>
      <c r="FCH100" s="919"/>
      <c r="FCI100" s="919"/>
      <c r="FCJ100" s="919"/>
      <c r="FCK100" s="919"/>
      <c r="FCL100" s="919"/>
      <c r="FCM100" s="919"/>
      <c r="FCN100" s="919"/>
      <c r="FCO100" s="919"/>
      <c r="FCP100" s="919"/>
      <c r="FCQ100" s="919"/>
      <c r="FCR100" s="919"/>
      <c r="FCS100" s="919"/>
      <c r="FCT100" s="919"/>
      <c r="FCU100" s="919"/>
      <c r="FCV100" s="919"/>
      <c r="FCW100" s="919"/>
      <c r="FCX100" s="919"/>
      <c r="FCY100" s="919"/>
      <c r="FCZ100" s="919"/>
      <c r="FDA100" s="919"/>
      <c r="FDB100" s="919"/>
      <c r="FDC100" s="919"/>
      <c r="FDD100" s="919"/>
      <c r="FDE100" s="919"/>
      <c r="FDF100" s="919"/>
      <c r="FDG100" s="919"/>
      <c r="FDH100" s="919"/>
      <c r="FDI100" s="919"/>
      <c r="FDJ100" s="919"/>
      <c r="FDK100" s="919"/>
      <c r="FDL100" s="919"/>
      <c r="FDM100" s="919"/>
      <c r="FDN100" s="919"/>
      <c r="FDO100" s="919"/>
      <c r="FDP100" s="919"/>
      <c r="FDQ100" s="919"/>
      <c r="FDR100" s="919"/>
      <c r="FDS100" s="919"/>
      <c r="FDT100" s="919"/>
      <c r="FDU100" s="919"/>
      <c r="FDV100" s="919"/>
      <c r="FDW100" s="919"/>
      <c r="FDX100" s="919"/>
      <c r="FDY100" s="919"/>
      <c r="FDZ100" s="919"/>
      <c r="FEA100" s="919"/>
      <c r="FEB100" s="919"/>
      <c r="FEC100" s="919"/>
      <c r="FED100" s="919"/>
      <c r="FEE100" s="919"/>
      <c r="FEF100" s="919"/>
      <c r="FEG100" s="919"/>
      <c r="FEH100" s="919"/>
      <c r="FEI100" s="919"/>
      <c r="FEJ100" s="919"/>
      <c r="FEK100" s="919"/>
      <c r="FEL100" s="919"/>
      <c r="FEM100" s="919"/>
      <c r="FEN100" s="919"/>
      <c r="FEO100" s="919"/>
      <c r="FEP100" s="919"/>
      <c r="FEQ100" s="919"/>
      <c r="FER100" s="919"/>
      <c r="FES100" s="919"/>
      <c r="FET100" s="919"/>
      <c r="FEU100" s="919"/>
      <c r="FEV100" s="919"/>
      <c r="FEW100" s="919"/>
      <c r="FEX100" s="919"/>
      <c r="FEY100" s="919"/>
      <c r="FEZ100" s="919"/>
      <c r="FFA100" s="919"/>
      <c r="FFB100" s="919"/>
      <c r="FFC100" s="919"/>
      <c r="FFD100" s="919"/>
      <c r="FFE100" s="919"/>
      <c r="FFF100" s="919"/>
      <c r="FFG100" s="919"/>
      <c r="FFH100" s="919"/>
      <c r="FFI100" s="919"/>
      <c r="FFJ100" s="919"/>
      <c r="FFK100" s="919"/>
      <c r="FFL100" s="919"/>
      <c r="FFM100" s="919"/>
      <c r="FFN100" s="919"/>
      <c r="FFO100" s="919"/>
      <c r="FFP100" s="919"/>
      <c r="FFQ100" s="919"/>
      <c r="FFR100" s="919"/>
      <c r="FFS100" s="919"/>
      <c r="FFT100" s="919"/>
      <c r="FFU100" s="919"/>
      <c r="FFV100" s="919"/>
      <c r="FFW100" s="919"/>
      <c r="FFX100" s="919"/>
      <c r="FFY100" s="919"/>
      <c r="FFZ100" s="919"/>
      <c r="FGA100" s="919"/>
      <c r="FGB100" s="919"/>
      <c r="FGC100" s="919"/>
      <c r="FGD100" s="919"/>
      <c r="FGE100" s="919"/>
      <c r="FGF100" s="919"/>
      <c r="FGG100" s="919"/>
      <c r="FGH100" s="919"/>
      <c r="FGI100" s="919"/>
      <c r="FGJ100" s="919"/>
      <c r="FGK100" s="919"/>
      <c r="FGL100" s="919"/>
      <c r="FGM100" s="919"/>
      <c r="FGN100" s="919"/>
      <c r="FGO100" s="919"/>
      <c r="FGP100" s="919"/>
      <c r="FGQ100" s="919"/>
      <c r="FGR100" s="919"/>
      <c r="FGS100" s="919"/>
      <c r="FGT100" s="919"/>
      <c r="FGU100" s="919"/>
      <c r="FGV100" s="919"/>
      <c r="FGW100" s="919"/>
      <c r="FGX100" s="919"/>
      <c r="FGY100" s="919"/>
      <c r="FGZ100" s="919"/>
      <c r="FHA100" s="919"/>
      <c r="FHB100" s="919"/>
      <c r="FHC100" s="919"/>
      <c r="FHD100" s="919"/>
      <c r="FHE100" s="919"/>
      <c r="FHF100" s="919"/>
      <c r="FHG100" s="919"/>
      <c r="FHH100" s="919"/>
      <c r="FHI100" s="919"/>
      <c r="FHJ100" s="919"/>
      <c r="FHK100" s="919"/>
      <c r="FHL100" s="919"/>
      <c r="FHM100" s="919"/>
      <c r="FHN100" s="919"/>
      <c r="FHO100" s="919"/>
      <c r="FHP100" s="919"/>
      <c r="FHQ100" s="919"/>
      <c r="FHR100" s="919"/>
      <c r="FHS100" s="919"/>
      <c r="FHT100" s="919"/>
      <c r="FHU100" s="919"/>
      <c r="FHV100" s="919"/>
      <c r="FHW100" s="919"/>
      <c r="FHX100" s="919"/>
      <c r="FHY100" s="919"/>
      <c r="FHZ100" s="919"/>
      <c r="FIA100" s="919"/>
      <c r="FIB100" s="919"/>
      <c r="FIC100" s="919"/>
      <c r="FID100" s="919"/>
      <c r="FIE100" s="919"/>
      <c r="FIF100" s="919"/>
      <c r="FIG100" s="919"/>
      <c r="FIH100" s="919"/>
      <c r="FII100" s="919"/>
      <c r="FIJ100" s="919"/>
      <c r="FIK100" s="919"/>
      <c r="FIL100" s="919"/>
      <c r="FIM100" s="919"/>
      <c r="FIN100" s="919"/>
      <c r="FIO100" s="919"/>
      <c r="FIP100" s="919"/>
      <c r="FIQ100" s="919"/>
      <c r="FIR100" s="919"/>
      <c r="FIS100" s="919"/>
      <c r="FIT100" s="919"/>
      <c r="FIU100" s="919"/>
      <c r="FIV100" s="919"/>
      <c r="FIW100" s="919"/>
      <c r="FIX100" s="919"/>
      <c r="FIY100" s="919"/>
      <c r="FIZ100" s="919"/>
      <c r="FJA100" s="919"/>
      <c r="FJB100" s="919"/>
      <c r="FJC100" s="919"/>
      <c r="FJD100" s="919"/>
      <c r="FJE100" s="919"/>
      <c r="FJF100" s="919"/>
      <c r="FJG100" s="919"/>
      <c r="FJH100" s="919"/>
      <c r="FJI100" s="919"/>
      <c r="FJJ100" s="919"/>
      <c r="FJK100" s="919"/>
      <c r="FJL100" s="919"/>
      <c r="FJM100" s="919"/>
      <c r="FJN100" s="919"/>
      <c r="FJO100" s="919"/>
      <c r="FJP100" s="919"/>
      <c r="FJQ100" s="919"/>
      <c r="FJR100" s="919"/>
      <c r="FJS100" s="919"/>
      <c r="FJT100" s="919"/>
      <c r="FJU100" s="919"/>
      <c r="FJV100" s="919"/>
      <c r="FJW100" s="919"/>
      <c r="FJX100" s="919"/>
      <c r="FJY100" s="919"/>
      <c r="FJZ100" s="919"/>
      <c r="FKA100" s="919"/>
      <c r="FKB100" s="919"/>
      <c r="FKC100" s="919"/>
      <c r="FKD100" s="919"/>
      <c r="FKE100" s="919"/>
      <c r="FKF100" s="919"/>
      <c r="FKG100" s="919"/>
      <c r="FKH100" s="919"/>
      <c r="FKI100" s="919"/>
      <c r="FKJ100" s="919"/>
      <c r="FKK100" s="919"/>
      <c r="FKL100" s="919"/>
      <c r="FKM100" s="919"/>
      <c r="FKN100" s="919"/>
      <c r="FKO100" s="919"/>
      <c r="FKP100" s="919"/>
      <c r="FKQ100" s="919"/>
      <c r="FKR100" s="919"/>
      <c r="FKS100" s="919"/>
      <c r="FKT100" s="919"/>
      <c r="FKU100" s="919"/>
      <c r="FKV100" s="919"/>
      <c r="FKW100" s="919"/>
      <c r="FKX100" s="919"/>
      <c r="FKY100" s="919"/>
      <c r="FKZ100" s="919"/>
      <c r="FLA100" s="919"/>
      <c r="FLB100" s="919"/>
      <c r="FLC100" s="919"/>
      <c r="FLD100" s="919"/>
      <c r="FLE100" s="919"/>
      <c r="FLF100" s="919"/>
      <c r="FLG100" s="919"/>
      <c r="FLH100" s="919"/>
      <c r="FLI100" s="919"/>
      <c r="FLJ100" s="919"/>
      <c r="FLK100" s="919"/>
      <c r="FLL100" s="919"/>
      <c r="FLM100" s="919"/>
      <c r="FLN100" s="919"/>
      <c r="FLO100" s="919"/>
      <c r="FLP100" s="919"/>
      <c r="FLQ100" s="919"/>
      <c r="FLR100" s="919"/>
      <c r="FLS100" s="919"/>
      <c r="FLT100" s="919"/>
      <c r="FLU100" s="919"/>
      <c r="FLV100" s="919"/>
      <c r="FLW100" s="919"/>
      <c r="FLX100" s="919"/>
      <c r="FLY100" s="919"/>
      <c r="FLZ100" s="919"/>
      <c r="FMA100" s="919"/>
      <c r="FMB100" s="919"/>
      <c r="FMC100" s="919"/>
      <c r="FMD100" s="919"/>
      <c r="FME100" s="919"/>
      <c r="FMF100" s="919"/>
      <c r="FMG100" s="919"/>
      <c r="FMH100" s="919"/>
      <c r="FMI100" s="919"/>
      <c r="FMJ100" s="919"/>
      <c r="FMK100" s="919"/>
      <c r="FML100" s="919"/>
      <c r="FMM100" s="919"/>
      <c r="FMN100" s="919"/>
      <c r="FMO100" s="919"/>
      <c r="FMP100" s="919"/>
      <c r="FMQ100" s="919"/>
      <c r="FMR100" s="919"/>
      <c r="FMS100" s="919"/>
      <c r="FMT100" s="919"/>
      <c r="FMU100" s="919"/>
      <c r="FMV100" s="919"/>
      <c r="FMW100" s="919"/>
      <c r="FMX100" s="919"/>
      <c r="FMY100" s="919"/>
      <c r="FMZ100" s="919"/>
      <c r="FNA100" s="919"/>
      <c r="FNB100" s="919"/>
      <c r="FNC100" s="919"/>
      <c r="FND100" s="919"/>
      <c r="FNE100" s="919"/>
      <c r="FNF100" s="919"/>
      <c r="FNG100" s="919"/>
      <c r="FNH100" s="919"/>
      <c r="FNI100" s="919"/>
      <c r="FNJ100" s="919"/>
      <c r="FNK100" s="919"/>
      <c r="FNL100" s="919"/>
      <c r="FNM100" s="919"/>
      <c r="FNN100" s="919"/>
      <c r="FNO100" s="919"/>
      <c r="FNP100" s="919"/>
      <c r="FNQ100" s="919"/>
      <c r="FNR100" s="919"/>
      <c r="FNS100" s="919"/>
      <c r="FNT100" s="919"/>
      <c r="FNU100" s="919"/>
      <c r="FNV100" s="919"/>
      <c r="FNW100" s="919"/>
      <c r="FNX100" s="919"/>
      <c r="FNY100" s="919"/>
      <c r="FNZ100" s="919"/>
      <c r="FOA100" s="919"/>
      <c r="FOB100" s="919"/>
      <c r="FOC100" s="919"/>
      <c r="FOD100" s="919"/>
      <c r="FOE100" s="919"/>
      <c r="FOF100" s="919"/>
      <c r="FOG100" s="919"/>
      <c r="FOH100" s="919"/>
      <c r="FOI100" s="919"/>
      <c r="FOJ100" s="919"/>
      <c r="FOK100" s="919"/>
      <c r="FOL100" s="919"/>
      <c r="FOM100" s="919"/>
      <c r="FON100" s="919"/>
      <c r="FOO100" s="919"/>
      <c r="FOP100" s="919"/>
      <c r="FOQ100" s="919"/>
      <c r="FOR100" s="919"/>
      <c r="FOS100" s="919"/>
      <c r="FOT100" s="919"/>
      <c r="FOU100" s="919"/>
      <c r="FOV100" s="919"/>
      <c r="FOW100" s="919"/>
      <c r="FOX100" s="919"/>
      <c r="FOY100" s="919"/>
      <c r="FOZ100" s="919"/>
      <c r="FPA100" s="919"/>
      <c r="FPB100" s="919"/>
      <c r="FPC100" s="919"/>
      <c r="FPD100" s="919"/>
      <c r="FPE100" s="919"/>
      <c r="FPF100" s="919"/>
      <c r="FPG100" s="919"/>
      <c r="FPH100" s="919"/>
      <c r="FPI100" s="919"/>
      <c r="FPJ100" s="919"/>
      <c r="FPK100" s="919"/>
      <c r="FPL100" s="919"/>
      <c r="FPM100" s="919"/>
      <c r="FPN100" s="919"/>
      <c r="FPO100" s="919"/>
      <c r="FPP100" s="919"/>
      <c r="FPQ100" s="919"/>
      <c r="FPR100" s="919"/>
      <c r="FPS100" s="919"/>
      <c r="FPT100" s="919"/>
      <c r="FPU100" s="919"/>
      <c r="FPV100" s="919"/>
      <c r="FPW100" s="919"/>
      <c r="FPX100" s="919"/>
      <c r="FPY100" s="919"/>
      <c r="FPZ100" s="919"/>
      <c r="FQA100" s="919"/>
      <c r="FQB100" s="919"/>
      <c r="FQC100" s="919"/>
      <c r="FQD100" s="919"/>
      <c r="FQE100" s="919"/>
      <c r="FQF100" s="919"/>
      <c r="FQG100" s="919"/>
      <c r="FQH100" s="919"/>
      <c r="FQI100" s="919"/>
      <c r="FQJ100" s="919"/>
      <c r="FQK100" s="919"/>
      <c r="FQL100" s="919"/>
      <c r="FQM100" s="919"/>
      <c r="FQN100" s="919"/>
      <c r="FQO100" s="919"/>
      <c r="FQP100" s="919"/>
      <c r="FQQ100" s="919"/>
      <c r="FQR100" s="919"/>
      <c r="FQS100" s="919"/>
      <c r="FQT100" s="919"/>
      <c r="FQU100" s="919"/>
      <c r="FQV100" s="919"/>
      <c r="FQW100" s="919"/>
      <c r="FQX100" s="919"/>
      <c r="FQY100" s="919"/>
      <c r="FQZ100" s="919"/>
      <c r="FRA100" s="919"/>
      <c r="FRB100" s="919"/>
      <c r="FRC100" s="919"/>
      <c r="FRD100" s="919"/>
      <c r="FRE100" s="919"/>
      <c r="FRF100" s="919"/>
      <c r="FRG100" s="919"/>
      <c r="FRH100" s="919"/>
      <c r="FRI100" s="919"/>
      <c r="FRJ100" s="919"/>
      <c r="FRK100" s="919"/>
      <c r="FRL100" s="919"/>
      <c r="FRM100" s="919"/>
      <c r="FRN100" s="919"/>
      <c r="FRO100" s="919"/>
      <c r="FRP100" s="919"/>
      <c r="FRQ100" s="919"/>
      <c r="FRR100" s="919"/>
      <c r="FRS100" s="919"/>
      <c r="FRT100" s="919"/>
      <c r="FRU100" s="919"/>
      <c r="FRV100" s="919"/>
      <c r="FRW100" s="919"/>
      <c r="FRX100" s="919"/>
      <c r="FRY100" s="919"/>
      <c r="FRZ100" s="919"/>
      <c r="FSA100" s="919"/>
      <c r="FSB100" s="919"/>
      <c r="FSC100" s="919"/>
      <c r="FSD100" s="919"/>
      <c r="FSE100" s="919"/>
      <c r="FSF100" s="919"/>
      <c r="FSG100" s="919"/>
      <c r="FSH100" s="919"/>
      <c r="FSI100" s="919"/>
      <c r="FSJ100" s="919"/>
      <c r="FSK100" s="919"/>
      <c r="FSL100" s="919"/>
      <c r="FSM100" s="919"/>
      <c r="FSN100" s="919"/>
      <c r="FSO100" s="919"/>
      <c r="FSP100" s="919"/>
      <c r="FSQ100" s="919"/>
      <c r="FSR100" s="919"/>
      <c r="FSS100" s="919"/>
      <c r="FST100" s="919"/>
      <c r="FSU100" s="919"/>
      <c r="FSV100" s="919"/>
      <c r="FSW100" s="919"/>
      <c r="FSX100" s="919"/>
      <c r="FSY100" s="919"/>
      <c r="FSZ100" s="919"/>
      <c r="FTA100" s="919"/>
      <c r="FTB100" s="919"/>
      <c r="FTC100" s="919"/>
      <c r="FTD100" s="919"/>
      <c r="FTE100" s="919"/>
      <c r="FTF100" s="919"/>
      <c r="FTG100" s="919"/>
      <c r="FTH100" s="919"/>
      <c r="FTI100" s="919"/>
      <c r="FTJ100" s="919"/>
      <c r="FTK100" s="919"/>
      <c r="FTL100" s="919"/>
      <c r="FTM100" s="919"/>
      <c r="FTN100" s="919"/>
      <c r="FTO100" s="919"/>
      <c r="FTP100" s="919"/>
      <c r="FTQ100" s="919"/>
      <c r="FTR100" s="919"/>
      <c r="FTS100" s="919"/>
      <c r="FTT100" s="919"/>
      <c r="FTU100" s="919"/>
      <c r="FTV100" s="919"/>
      <c r="FTW100" s="919"/>
      <c r="FTX100" s="919"/>
      <c r="FTY100" s="919"/>
      <c r="FTZ100" s="919"/>
      <c r="FUA100" s="919"/>
      <c r="FUB100" s="919"/>
      <c r="FUC100" s="919"/>
      <c r="FUD100" s="919"/>
      <c r="FUE100" s="919"/>
      <c r="FUF100" s="919"/>
      <c r="FUG100" s="919"/>
      <c r="FUH100" s="919"/>
      <c r="FUI100" s="919"/>
      <c r="FUJ100" s="919"/>
      <c r="FUK100" s="919"/>
      <c r="FUL100" s="919"/>
      <c r="FUM100" s="919"/>
      <c r="FUN100" s="919"/>
      <c r="FUO100" s="919"/>
      <c r="FUP100" s="919"/>
      <c r="FUQ100" s="919"/>
      <c r="FUR100" s="919"/>
      <c r="FUS100" s="919"/>
      <c r="FUT100" s="919"/>
      <c r="FUU100" s="919"/>
      <c r="FUV100" s="919"/>
      <c r="FUW100" s="919"/>
      <c r="FUX100" s="919"/>
      <c r="FUY100" s="919"/>
      <c r="FUZ100" s="919"/>
      <c r="FVA100" s="919"/>
      <c r="FVB100" s="919"/>
      <c r="FVC100" s="919"/>
      <c r="FVD100" s="919"/>
      <c r="FVE100" s="919"/>
      <c r="FVF100" s="919"/>
      <c r="FVG100" s="919"/>
      <c r="FVH100" s="919"/>
      <c r="FVI100" s="919"/>
      <c r="FVJ100" s="919"/>
      <c r="FVK100" s="919"/>
      <c r="FVL100" s="919"/>
      <c r="FVM100" s="919"/>
      <c r="FVN100" s="919"/>
      <c r="FVO100" s="919"/>
      <c r="FVP100" s="919"/>
      <c r="FVQ100" s="919"/>
      <c r="FVR100" s="919"/>
      <c r="FVS100" s="919"/>
      <c r="FVT100" s="919"/>
      <c r="FVU100" s="919"/>
      <c r="FVV100" s="919"/>
      <c r="FVW100" s="919"/>
      <c r="FVX100" s="919"/>
      <c r="FVY100" s="919"/>
      <c r="FVZ100" s="919"/>
      <c r="FWA100" s="919"/>
      <c r="FWB100" s="919"/>
      <c r="FWC100" s="919"/>
      <c r="FWD100" s="919"/>
      <c r="FWE100" s="919"/>
      <c r="FWF100" s="919"/>
      <c r="FWG100" s="919"/>
      <c r="FWH100" s="919"/>
      <c r="FWI100" s="919"/>
      <c r="FWJ100" s="919"/>
      <c r="FWK100" s="919"/>
      <c r="FWL100" s="919"/>
      <c r="FWM100" s="919"/>
      <c r="FWN100" s="919"/>
      <c r="FWO100" s="919"/>
      <c r="FWP100" s="919"/>
      <c r="FWQ100" s="919"/>
      <c r="FWR100" s="919"/>
      <c r="FWS100" s="919"/>
      <c r="FWT100" s="919"/>
      <c r="FWU100" s="919"/>
      <c r="FWV100" s="919"/>
      <c r="FWW100" s="919"/>
      <c r="FWX100" s="919"/>
      <c r="FWY100" s="919"/>
      <c r="FWZ100" s="919"/>
      <c r="FXA100" s="919"/>
      <c r="FXB100" s="919"/>
      <c r="FXC100" s="919"/>
      <c r="FXD100" s="919"/>
      <c r="FXE100" s="919"/>
      <c r="FXF100" s="919"/>
      <c r="FXG100" s="919"/>
      <c r="FXH100" s="919"/>
      <c r="FXI100" s="919"/>
      <c r="FXJ100" s="919"/>
      <c r="FXK100" s="919"/>
      <c r="FXL100" s="919"/>
      <c r="FXM100" s="919"/>
      <c r="FXN100" s="919"/>
      <c r="FXO100" s="919"/>
      <c r="FXP100" s="919"/>
      <c r="FXQ100" s="919"/>
      <c r="FXR100" s="919"/>
      <c r="FXS100" s="919"/>
      <c r="FXT100" s="919"/>
      <c r="FXU100" s="919"/>
      <c r="FXV100" s="919"/>
      <c r="FXW100" s="919"/>
      <c r="FXX100" s="919"/>
      <c r="FXY100" s="919"/>
      <c r="FXZ100" s="919"/>
      <c r="FYA100" s="919"/>
      <c r="FYB100" s="919"/>
      <c r="FYC100" s="919"/>
      <c r="FYD100" s="919"/>
      <c r="FYE100" s="919"/>
      <c r="FYF100" s="919"/>
      <c r="FYG100" s="919"/>
      <c r="FYH100" s="919"/>
      <c r="FYI100" s="919"/>
      <c r="FYJ100" s="919"/>
      <c r="FYK100" s="919"/>
      <c r="FYL100" s="919"/>
      <c r="FYM100" s="919"/>
      <c r="FYN100" s="919"/>
      <c r="FYO100" s="919"/>
      <c r="FYP100" s="919"/>
      <c r="FYQ100" s="919"/>
      <c r="FYR100" s="919"/>
      <c r="FYS100" s="919"/>
      <c r="FYT100" s="919"/>
      <c r="FYU100" s="919"/>
      <c r="FYV100" s="919"/>
      <c r="FYW100" s="919"/>
      <c r="FYX100" s="919"/>
      <c r="FYY100" s="919"/>
      <c r="FYZ100" s="919"/>
      <c r="FZA100" s="919"/>
      <c r="FZB100" s="919"/>
      <c r="FZC100" s="919"/>
      <c r="FZD100" s="919"/>
      <c r="FZE100" s="919"/>
      <c r="FZF100" s="919"/>
      <c r="FZG100" s="919"/>
      <c r="FZH100" s="919"/>
      <c r="FZI100" s="919"/>
      <c r="FZJ100" s="919"/>
      <c r="FZK100" s="919"/>
      <c r="FZL100" s="919"/>
      <c r="FZM100" s="919"/>
      <c r="FZN100" s="919"/>
      <c r="FZO100" s="919"/>
      <c r="FZP100" s="919"/>
      <c r="FZQ100" s="919"/>
      <c r="FZR100" s="919"/>
      <c r="FZS100" s="919"/>
      <c r="FZT100" s="919"/>
      <c r="FZU100" s="919"/>
      <c r="FZV100" s="919"/>
      <c r="FZW100" s="919"/>
      <c r="FZX100" s="919"/>
      <c r="FZY100" s="919"/>
      <c r="FZZ100" s="919"/>
      <c r="GAA100" s="919"/>
      <c r="GAB100" s="919"/>
      <c r="GAC100" s="919"/>
      <c r="GAD100" s="919"/>
      <c r="GAE100" s="919"/>
      <c r="GAF100" s="919"/>
      <c r="GAG100" s="919"/>
      <c r="GAH100" s="919"/>
      <c r="GAI100" s="919"/>
      <c r="GAJ100" s="919"/>
      <c r="GAK100" s="919"/>
      <c r="GAL100" s="919"/>
      <c r="GAM100" s="919"/>
      <c r="GAN100" s="919"/>
      <c r="GAO100" s="919"/>
      <c r="GAP100" s="919"/>
      <c r="GAQ100" s="919"/>
      <c r="GAR100" s="919"/>
      <c r="GAS100" s="919"/>
      <c r="GAT100" s="919"/>
      <c r="GAU100" s="919"/>
      <c r="GAV100" s="919"/>
      <c r="GAW100" s="919"/>
      <c r="GAX100" s="919"/>
      <c r="GAY100" s="919"/>
      <c r="GAZ100" s="919"/>
      <c r="GBA100" s="919"/>
      <c r="GBB100" s="919"/>
      <c r="GBC100" s="919"/>
      <c r="GBD100" s="919"/>
      <c r="GBE100" s="919"/>
      <c r="GBF100" s="919"/>
      <c r="GBG100" s="919"/>
      <c r="GBH100" s="919"/>
      <c r="GBI100" s="919"/>
      <c r="GBJ100" s="919"/>
      <c r="GBK100" s="919"/>
      <c r="GBL100" s="919"/>
      <c r="GBM100" s="919"/>
      <c r="GBN100" s="919"/>
      <c r="GBO100" s="919"/>
      <c r="GBP100" s="919"/>
      <c r="GBQ100" s="919"/>
      <c r="GBR100" s="919"/>
      <c r="GBS100" s="919"/>
      <c r="GBT100" s="919"/>
      <c r="GBU100" s="919"/>
      <c r="GBV100" s="919"/>
      <c r="GBW100" s="919"/>
      <c r="GBX100" s="919"/>
      <c r="GBY100" s="919"/>
      <c r="GBZ100" s="919"/>
      <c r="GCA100" s="919"/>
      <c r="GCB100" s="919"/>
      <c r="GCC100" s="919"/>
      <c r="GCD100" s="919"/>
      <c r="GCE100" s="919"/>
      <c r="GCF100" s="919"/>
      <c r="GCG100" s="919"/>
      <c r="GCH100" s="919"/>
      <c r="GCI100" s="919"/>
      <c r="GCJ100" s="919"/>
      <c r="GCK100" s="919"/>
      <c r="GCL100" s="919"/>
      <c r="GCM100" s="919"/>
      <c r="GCN100" s="919"/>
      <c r="GCO100" s="919"/>
      <c r="GCP100" s="919"/>
      <c r="GCQ100" s="919"/>
      <c r="GCR100" s="919"/>
      <c r="GCS100" s="919"/>
      <c r="GCT100" s="919"/>
      <c r="GCU100" s="919"/>
      <c r="GCV100" s="919"/>
      <c r="GCW100" s="919"/>
      <c r="GCX100" s="919"/>
      <c r="GCY100" s="919"/>
      <c r="GCZ100" s="919"/>
      <c r="GDA100" s="919"/>
      <c r="GDB100" s="919"/>
      <c r="GDC100" s="919"/>
      <c r="GDD100" s="919"/>
      <c r="GDE100" s="919"/>
      <c r="GDF100" s="919"/>
      <c r="GDG100" s="919"/>
      <c r="GDH100" s="919"/>
      <c r="GDI100" s="919"/>
      <c r="GDJ100" s="919"/>
      <c r="GDK100" s="919"/>
      <c r="GDL100" s="919"/>
      <c r="GDM100" s="919"/>
      <c r="GDN100" s="919"/>
      <c r="GDO100" s="919"/>
      <c r="GDP100" s="919"/>
      <c r="GDQ100" s="919"/>
      <c r="GDR100" s="919"/>
      <c r="GDS100" s="919"/>
      <c r="GDT100" s="919"/>
      <c r="GDU100" s="919"/>
      <c r="GDV100" s="919"/>
      <c r="GDW100" s="919"/>
      <c r="GDX100" s="919"/>
      <c r="GDY100" s="919"/>
      <c r="GDZ100" s="919"/>
      <c r="GEA100" s="919"/>
      <c r="GEB100" s="919"/>
      <c r="GEC100" s="919"/>
      <c r="GED100" s="919"/>
      <c r="GEE100" s="919"/>
      <c r="GEF100" s="919"/>
      <c r="GEG100" s="919"/>
      <c r="GEH100" s="919"/>
      <c r="GEI100" s="919"/>
      <c r="GEJ100" s="919"/>
      <c r="GEK100" s="919"/>
      <c r="GEL100" s="919"/>
      <c r="GEM100" s="919"/>
      <c r="GEN100" s="919"/>
      <c r="GEO100" s="919"/>
      <c r="GEP100" s="919"/>
      <c r="GEQ100" s="919"/>
      <c r="GER100" s="919"/>
      <c r="GES100" s="919"/>
      <c r="GET100" s="919"/>
      <c r="GEU100" s="919"/>
      <c r="GEV100" s="919"/>
      <c r="GEW100" s="919"/>
      <c r="GEX100" s="919"/>
      <c r="GEY100" s="919"/>
      <c r="GEZ100" s="919"/>
      <c r="GFA100" s="919"/>
      <c r="GFB100" s="919"/>
      <c r="GFC100" s="919"/>
      <c r="GFD100" s="919"/>
      <c r="GFE100" s="919"/>
      <c r="GFF100" s="919"/>
      <c r="GFG100" s="919"/>
      <c r="GFH100" s="919"/>
      <c r="GFI100" s="919"/>
      <c r="GFJ100" s="919"/>
      <c r="GFK100" s="919"/>
      <c r="GFL100" s="919"/>
      <c r="GFM100" s="919"/>
      <c r="GFN100" s="919"/>
      <c r="GFO100" s="919"/>
      <c r="GFP100" s="919"/>
      <c r="GFQ100" s="919"/>
      <c r="GFR100" s="919"/>
      <c r="GFS100" s="919"/>
      <c r="GFT100" s="919"/>
      <c r="GFU100" s="919"/>
      <c r="GFV100" s="919"/>
      <c r="GFW100" s="919"/>
      <c r="GFX100" s="919"/>
      <c r="GFY100" s="919"/>
      <c r="GFZ100" s="919"/>
      <c r="GGA100" s="919"/>
      <c r="GGB100" s="919"/>
      <c r="GGC100" s="919"/>
      <c r="GGD100" s="919"/>
      <c r="GGE100" s="919"/>
      <c r="GGF100" s="919"/>
      <c r="GGG100" s="919"/>
      <c r="GGH100" s="919"/>
      <c r="GGI100" s="919"/>
      <c r="GGJ100" s="919"/>
      <c r="GGK100" s="919"/>
      <c r="GGL100" s="919"/>
      <c r="GGM100" s="919"/>
      <c r="GGN100" s="919"/>
      <c r="GGO100" s="919"/>
      <c r="GGP100" s="919"/>
      <c r="GGQ100" s="919"/>
      <c r="GGR100" s="919"/>
      <c r="GGS100" s="919"/>
      <c r="GGT100" s="919"/>
      <c r="GGU100" s="919"/>
      <c r="GGV100" s="919"/>
      <c r="GGW100" s="919"/>
      <c r="GGX100" s="919"/>
      <c r="GGY100" s="919"/>
      <c r="GGZ100" s="919"/>
      <c r="GHA100" s="919"/>
      <c r="GHB100" s="919"/>
      <c r="GHC100" s="919"/>
      <c r="GHD100" s="919"/>
      <c r="GHE100" s="919"/>
      <c r="GHF100" s="919"/>
      <c r="GHG100" s="919"/>
      <c r="GHH100" s="919"/>
      <c r="GHI100" s="919"/>
      <c r="GHJ100" s="919"/>
      <c r="GHK100" s="919"/>
      <c r="GHL100" s="919"/>
      <c r="GHM100" s="919"/>
      <c r="GHN100" s="919"/>
      <c r="GHO100" s="919"/>
      <c r="GHP100" s="919"/>
      <c r="GHQ100" s="919"/>
      <c r="GHR100" s="919"/>
      <c r="GHS100" s="919"/>
      <c r="GHT100" s="919"/>
      <c r="GHU100" s="919"/>
      <c r="GHV100" s="919"/>
      <c r="GHW100" s="919"/>
      <c r="GHX100" s="919"/>
      <c r="GHY100" s="919"/>
      <c r="GHZ100" s="919"/>
      <c r="GIA100" s="919"/>
      <c r="GIB100" s="919"/>
      <c r="GIC100" s="919"/>
      <c r="GID100" s="919"/>
      <c r="GIE100" s="919"/>
      <c r="GIF100" s="919"/>
      <c r="GIG100" s="919"/>
      <c r="GIH100" s="919"/>
      <c r="GII100" s="919"/>
      <c r="GIJ100" s="919"/>
      <c r="GIK100" s="919"/>
      <c r="GIL100" s="919"/>
      <c r="GIM100" s="919"/>
      <c r="GIN100" s="919"/>
      <c r="GIO100" s="919"/>
      <c r="GIP100" s="919"/>
      <c r="GIQ100" s="919"/>
      <c r="GIR100" s="919"/>
      <c r="GIS100" s="919"/>
      <c r="GIT100" s="919"/>
      <c r="GIU100" s="919"/>
      <c r="GIV100" s="919"/>
      <c r="GIW100" s="919"/>
      <c r="GIX100" s="919"/>
      <c r="GIY100" s="919"/>
      <c r="GIZ100" s="919"/>
      <c r="GJA100" s="919"/>
      <c r="GJB100" s="919"/>
      <c r="GJC100" s="919"/>
      <c r="GJD100" s="919"/>
      <c r="GJE100" s="919"/>
      <c r="GJF100" s="919"/>
      <c r="GJG100" s="919"/>
      <c r="GJH100" s="919"/>
      <c r="GJI100" s="919"/>
      <c r="GJJ100" s="919"/>
      <c r="GJK100" s="919"/>
      <c r="GJL100" s="919"/>
      <c r="GJM100" s="919"/>
      <c r="GJN100" s="919"/>
      <c r="GJO100" s="919"/>
      <c r="GJP100" s="919"/>
      <c r="GJQ100" s="919"/>
      <c r="GJR100" s="919"/>
      <c r="GJS100" s="919"/>
      <c r="GJT100" s="919"/>
      <c r="GJU100" s="919"/>
      <c r="GJV100" s="919"/>
      <c r="GJW100" s="919"/>
      <c r="GJX100" s="919"/>
      <c r="GJY100" s="919"/>
      <c r="GJZ100" s="919"/>
      <c r="GKA100" s="919"/>
      <c r="GKB100" s="919"/>
      <c r="GKC100" s="919"/>
      <c r="GKD100" s="919"/>
      <c r="GKE100" s="919"/>
      <c r="GKF100" s="919"/>
      <c r="GKG100" s="919"/>
      <c r="GKH100" s="919"/>
      <c r="GKI100" s="919"/>
      <c r="GKJ100" s="919"/>
      <c r="GKK100" s="919"/>
      <c r="GKL100" s="919"/>
      <c r="GKM100" s="919"/>
      <c r="GKN100" s="919"/>
      <c r="GKO100" s="919"/>
      <c r="GKP100" s="919"/>
      <c r="GKQ100" s="919"/>
      <c r="GKR100" s="919"/>
      <c r="GKS100" s="919"/>
      <c r="GKT100" s="919"/>
      <c r="GKU100" s="919"/>
      <c r="GKV100" s="919"/>
      <c r="GKW100" s="919"/>
      <c r="GKX100" s="919"/>
      <c r="GKY100" s="919"/>
      <c r="GKZ100" s="919"/>
      <c r="GLA100" s="919"/>
      <c r="GLB100" s="919"/>
      <c r="GLC100" s="919"/>
      <c r="GLD100" s="919"/>
      <c r="GLE100" s="919"/>
      <c r="GLF100" s="919"/>
      <c r="GLG100" s="919"/>
      <c r="GLH100" s="919"/>
      <c r="GLI100" s="919"/>
      <c r="GLJ100" s="919"/>
      <c r="GLK100" s="919"/>
      <c r="GLL100" s="919"/>
      <c r="GLM100" s="919"/>
      <c r="GLN100" s="919"/>
      <c r="GLO100" s="919"/>
      <c r="GLP100" s="919"/>
      <c r="GLQ100" s="919"/>
      <c r="GLR100" s="919"/>
      <c r="GLS100" s="919"/>
      <c r="GLT100" s="919"/>
      <c r="GLU100" s="919"/>
      <c r="GLV100" s="919"/>
      <c r="GLW100" s="919"/>
      <c r="GLX100" s="919"/>
      <c r="GLY100" s="919"/>
      <c r="GLZ100" s="919"/>
      <c r="GMA100" s="919"/>
      <c r="GMB100" s="919"/>
      <c r="GMC100" s="919"/>
      <c r="GMD100" s="919"/>
      <c r="GME100" s="919"/>
      <c r="GMF100" s="919"/>
      <c r="GMG100" s="919"/>
      <c r="GMH100" s="919"/>
      <c r="GMI100" s="919"/>
      <c r="GMJ100" s="919"/>
      <c r="GMK100" s="919"/>
      <c r="GML100" s="919"/>
      <c r="GMM100" s="919"/>
      <c r="GMN100" s="919"/>
      <c r="GMO100" s="919"/>
      <c r="GMP100" s="919"/>
      <c r="GMQ100" s="919"/>
      <c r="GMR100" s="919"/>
      <c r="GMS100" s="919"/>
      <c r="GMT100" s="919"/>
      <c r="GMU100" s="919"/>
      <c r="GMV100" s="919"/>
      <c r="GMW100" s="919"/>
      <c r="GMX100" s="919"/>
      <c r="GMY100" s="919"/>
      <c r="GMZ100" s="919"/>
      <c r="GNA100" s="919"/>
      <c r="GNB100" s="919"/>
      <c r="GNC100" s="919"/>
      <c r="GND100" s="919"/>
      <c r="GNE100" s="919"/>
      <c r="GNF100" s="919"/>
      <c r="GNG100" s="919"/>
      <c r="GNH100" s="919"/>
      <c r="GNI100" s="919"/>
      <c r="GNJ100" s="919"/>
      <c r="GNK100" s="919"/>
      <c r="GNL100" s="919"/>
      <c r="GNM100" s="919"/>
      <c r="GNN100" s="919"/>
      <c r="GNO100" s="919"/>
      <c r="GNP100" s="919"/>
      <c r="GNQ100" s="919"/>
      <c r="GNR100" s="919"/>
      <c r="GNS100" s="919"/>
      <c r="GNT100" s="919"/>
      <c r="GNU100" s="919"/>
      <c r="GNV100" s="919"/>
      <c r="GNW100" s="919"/>
      <c r="GNX100" s="919"/>
      <c r="GNY100" s="919"/>
      <c r="GNZ100" s="919"/>
      <c r="GOA100" s="919"/>
      <c r="GOB100" s="919"/>
      <c r="GOC100" s="919"/>
      <c r="GOD100" s="919"/>
      <c r="GOE100" s="919"/>
      <c r="GOF100" s="919"/>
      <c r="GOG100" s="919"/>
      <c r="GOH100" s="919"/>
      <c r="GOI100" s="919"/>
      <c r="GOJ100" s="919"/>
      <c r="GOK100" s="919"/>
      <c r="GOL100" s="919"/>
      <c r="GOM100" s="919"/>
      <c r="GON100" s="919"/>
      <c r="GOO100" s="919"/>
      <c r="GOP100" s="919"/>
      <c r="GOQ100" s="919"/>
      <c r="GOR100" s="919"/>
      <c r="GOS100" s="919"/>
      <c r="GOT100" s="919"/>
      <c r="GOU100" s="919"/>
      <c r="GOV100" s="919"/>
      <c r="GOW100" s="919"/>
      <c r="GOX100" s="919"/>
      <c r="GOY100" s="919"/>
      <c r="GOZ100" s="919"/>
      <c r="GPA100" s="919"/>
      <c r="GPB100" s="919"/>
      <c r="GPC100" s="919"/>
      <c r="GPD100" s="919"/>
      <c r="GPE100" s="919"/>
      <c r="GPF100" s="919"/>
      <c r="GPG100" s="919"/>
      <c r="GPH100" s="919"/>
      <c r="GPI100" s="919"/>
      <c r="GPJ100" s="919"/>
      <c r="GPK100" s="919"/>
      <c r="GPL100" s="919"/>
      <c r="GPM100" s="919"/>
      <c r="GPN100" s="919"/>
      <c r="GPO100" s="919"/>
      <c r="GPP100" s="919"/>
      <c r="GPQ100" s="919"/>
      <c r="GPR100" s="919"/>
      <c r="GPS100" s="919"/>
      <c r="GPT100" s="919"/>
      <c r="GPU100" s="919"/>
      <c r="GPV100" s="919"/>
      <c r="GPW100" s="919"/>
      <c r="GPX100" s="919"/>
      <c r="GPY100" s="919"/>
      <c r="GPZ100" s="919"/>
      <c r="GQA100" s="919"/>
      <c r="GQB100" s="919"/>
      <c r="GQC100" s="919"/>
      <c r="GQD100" s="919"/>
      <c r="GQE100" s="919"/>
      <c r="GQF100" s="919"/>
      <c r="GQG100" s="919"/>
      <c r="GQH100" s="919"/>
      <c r="GQI100" s="919"/>
      <c r="GQJ100" s="919"/>
      <c r="GQK100" s="919"/>
      <c r="GQL100" s="919"/>
      <c r="GQM100" s="919"/>
      <c r="GQN100" s="919"/>
      <c r="GQO100" s="919"/>
      <c r="GQP100" s="919"/>
      <c r="GQQ100" s="919"/>
      <c r="GQR100" s="919"/>
      <c r="GQS100" s="919"/>
      <c r="GQT100" s="919"/>
      <c r="GQU100" s="919"/>
      <c r="GQV100" s="919"/>
      <c r="GQW100" s="919"/>
      <c r="GQX100" s="919"/>
      <c r="GQY100" s="919"/>
      <c r="GQZ100" s="919"/>
      <c r="GRA100" s="919"/>
      <c r="GRB100" s="919"/>
      <c r="GRC100" s="919"/>
      <c r="GRD100" s="919"/>
      <c r="GRE100" s="919"/>
      <c r="GRF100" s="919"/>
      <c r="GRG100" s="919"/>
      <c r="GRH100" s="919"/>
      <c r="GRI100" s="919"/>
      <c r="GRJ100" s="919"/>
      <c r="GRK100" s="919"/>
      <c r="GRL100" s="919"/>
      <c r="GRM100" s="919"/>
      <c r="GRN100" s="919"/>
      <c r="GRO100" s="919"/>
      <c r="GRP100" s="919"/>
      <c r="GRQ100" s="919"/>
      <c r="GRR100" s="919"/>
      <c r="GRS100" s="919"/>
      <c r="GRT100" s="919"/>
      <c r="GRU100" s="919"/>
      <c r="GRV100" s="919"/>
      <c r="GRW100" s="919"/>
      <c r="GRX100" s="919"/>
      <c r="GRY100" s="919"/>
      <c r="GRZ100" s="919"/>
      <c r="GSA100" s="919"/>
      <c r="GSB100" s="919"/>
      <c r="GSC100" s="919"/>
      <c r="GSD100" s="919"/>
      <c r="GSE100" s="919"/>
      <c r="GSF100" s="919"/>
      <c r="GSG100" s="919"/>
      <c r="GSH100" s="919"/>
      <c r="GSI100" s="919"/>
      <c r="GSJ100" s="919"/>
      <c r="GSK100" s="919"/>
      <c r="GSL100" s="919"/>
      <c r="GSM100" s="919"/>
      <c r="GSN100" s="919"/>
      <c r="GSO100" s="919"/>
      <c r="GSP100" s="919"/>
      <c r="GSQ100" s="919"/>
      <c r="GSR100" s="919"/>
      <c r="GSS100" s="919"/>
      <c r="GST100" s="919"/>
      <c r="GSU100" s="919"/>
      <c r="GSV100" s="919"/>
      <c r="GSW100" s="919"/>
      <c r="GSX100" s="919"/>
      <c r="GSY100" s="919"/>
      <c r="GSZ100" s="919"/>
      <c r="GTA100" s="919"/>
      <c r="GTB100" s="919"/>
      <c r="GTC100" s="919"/>
      <c r="GTD100" s="919"/>
      <c r="GTE100" s="919"/>
      <c r="GTF100" s="919"/>
      <c r="GTG100" s="919"/>
      <c r="GTH100" s="919"/>
      <c r="GTI100" s="919"/>
      <c r="GTJ100" s="919"/>
      <c r="GTK100" s="919"/>
      <c r="GTL100" s="919"/>
      <c r="GTM100" s="919"/>
      <c r="GTN100" s="919"/>
      <c r="GTO100" s="919"/>
      <c r="GTP100" s="919"/>
      <c r="GTQ100" s="919"/>
      <c r="GTR100" s="919"/>
      <c r="GTS100" s="919"/>
      <c r="GTT100" s="919"/>
      <c r="GTU100" s="919"/>
      <c r="GTV100" s="919"/>
      <c r="GTW100" s="919"/>
      <c r="GTX100" s="919"/>
      <c r="GTY100" s="919"/>
      <c r="GTZ100" s="919"/>
      <c r="GUA100" s="919"/>
      <c r="GUB100" s="919"/>
      <c r="GUC100" s="919"/>
      <c r="GUD100" s="919"/>
      <c r="GUE100" s="919"/>
      <c r="GUF100" s="919"/>
      <c r="GUG100" s="919"/>
      <c r="GUH100" s="919"/>
      <c r="GUI100" s="919"/>
      <c r="GUJ100" s="919"/>
      <c r="GUK100" s="919"/>
      <c r="GUL100" s="919"/>
      <c r="GUM100" s="919"/>
      <c r="GUN100" s="919"/>
      <c r="GUO100" s="919"/>
      <c r="GUP100" s="919"/>
      <c r="GUQ100" s="919"/>
      <c r="GUR100" s="919"/>
      <c r="GUS100" s="919"/>
      <c r="GUT100" s="919"/>
      <c r="GUU100" s="919"/>
      <c r="GUV100" s="919"/>
      <c r="GUW100" s="919"/>
      <c r="GUX100" s="919"/>
      <c r="GUY100" s="919"/>
      <c r="GUZ100" s="919"/>
      <c r="GVA100" s="919"/>
      <c r="GVB100" s="919"/>
      <c r="GVC100" s="919"/>
      <c r="GVD100" s="919"/>
      <c r="GVE100" s="919"/>
      <c r="GVF100" s="919"/>
      <c r="GVG100" s="919"/>
      <c r="GVH100" s="919"/>
      <c r="GVI100" s="919"/>
      <c r="GVJ100" s="919"/>
      <c r="GVK100" s="919"/>
      <c r="GVL100" s="919"/>
      <c r="GVM100" s="919"/>
      <c r="GVN100" s="919"/>
      <c r="GVO100" s="919"/>
      <c r="GVP100" s="919"/>
      <c r="GVQ100" s="919"/>
      <c r="GVR100" s="919"/>
      <c r="GVS100" s="919"/>
      <c r="GVT100" s="919"/>
      <c r="GVU100" s="919"/>
      <c r="GVV100" s="919"/>
      <c r="GVW100" s="919"/>
      <c r="GVX100" s="919"/>
      <c r="GVY100" s="919"/>
      <c r="GVZ100" s="919"/>
      <c r="GWA100" s="919"/>
      <c r="GWB100" s="919"/>
      <c r="GWC100" s="919"/>
      <c r="GWD100" s="919"/>
      <c r="GWE100" s="919"/>
      <c r="GWF100" s="919"/>
      <c r="GWG100" s="919"/>
      <c r="GWH100" s="919"/>
      <c r="GWI100" s="919"/>
      <c r="GWJ100" s="919"/>
      <c r="GWK100" s="919"/>
      <c r="GWL100" s="919"/>
      <c r="GWM100" s="919"/>
      <c r="GWN100" s="919"/>
      <c r="GWO100" s="919"/>
      <c r="GWP100" s="919"/>
      <c r="GWQ100" s="919"/>
      <c r="GWR100" s="919"/>
      <c r="GWS100" s="919"/>
      <c r="GWT100" s="919"/>
      <c r="GWU100" s="919"/>
      <c r="GWV100" s="919"/>
      <c r="GWW100" s="919"/>
      <c r="GWX100" s="919"/>
      <c r="GWY100" s="919"/>
      <c r="GWZ100" s="919"/>
      <c r="GXA100" s="919"/>
      <c r="GXB100" s="919"/>
      <c r="GXC100" s="919"/>
      <c r="GXD100" s="919"/>
      <c r="GXE100" s="919"/>
      <c r="GXF100" s="919"/>
      <c r="GXG100" s="919"/>
      <c r="GXH100" s="919"/>
      <c r="GXI100" s="919"/>
      <c r="GXJ100" s="919"/>
      <c r="GXK100" s="919"/>
      <c r="GXL100" s="919"/>
      <c r="GXM100" s="919"/>
      <c r="GXN100" s="919"/>
      <c r="GXO100" s="919"/>
      <c r="GXP100" s="919"/>
      <c r="GXQ100" s="919"/>
      <c r="GXR100" s="919"/>
      <c r="GXS100" s="919"/>
      <c r="GXT100" s="919"/>
      <c r="GXU100" s="919"/>
      <c r="GXV100" s="919"/>
      <c r="GXW100" s="919"/>
      <c r="GXX100" s="919"/>
      <c r="GXY100" s="919"/>
      <c r="GXZ100" s="919"/>
      <c r="GYA100" s="919"/>
      <c r="GYB100" s="919"/>
      <c r="GYC100" s="919"/>
      <c r="GYD100" s="919"/>
      <c r="GYE100" s="919"/>
      <c r="GYF100" s="919"/>
      <c r="GYG100" s="919"/>
      <c r="GYH100" s="919"/>
      <c r="GYI100" s="919"/>
      <c r="GYJ100" s="919"/>
      <c r="GYK100" s="919"/>
      <c r="GYL100" s="919"/>
      <c r="GYM100" s="919"/>
      <c r="GYN100" s="919"/>
      <c r="GYO100" s="919"/>
      <c r="GYP100" s="919"/>
      <c r="GYQ100" s="919"/>
      <c r="GYR100" s="919"/>
      <c r="GYS100" s="919"/>
      <c r="GYT100" s="919"/>
      <c r="GYU100" s="919"/>
      <c r="GYV100" s="919"/>
      <c r="GYW100" s="919"/>
      <c r="GYX100" s="919"/>
      <c r="GYY100" s="919"/>
      <c r="GYZ100" s="919"/>
      <c r="GZA100" s="919"/>
      <c r="GZB100" s="919"/>
      <c r="GZC100" s="919"/>
      <c r="GZD100" s="919"/>
      <c r="GZE100" s="919"/>
      <c r="GZF100" s="919"/>
      <c r="GZG100" s="919"/>
      <c r="GZH100" s="919"/>
      <c r="GZI100" s="919"/>
      <c r="GZJ100" s="919"/>
      <c r="GZK100" s="919"/>
      <c r="GZL100" s="919"/>
      <c r="GZM100" s="919"/>
      <c r="GZN100" s="919"/>
      <c r="GZO100" s="919"/>
      <c r="GZP100" s="919"/>
      <c r="GZQ100" s="919"/>
      <c r="GZR100" s="919"/>
      <c r="GZS100" s="919"/>
      <c r="GZT100" s="919"/>
      <c r="GZU100" s="919"/>
      <c r="GZV100" s="919"/>
      <c r="GZW100" s="919"/>
      <c r="GZX100" s="919"/>
      <c r="GZY100" s="919"/>
      <c r="GZZ100" s="919"/>
      <c r="HAA100" s="919"/>
      <c r="HAB100" s="919"/>
      <c r="HAC100" s="919"/>
      <c r="HAD100" s="919"/>
      <c r="HAE100" s="919"/>
      <c r="HAF100" s="919"/>
      <c r="HAG100" s="919"/>
      <c r="HAH100" s="919"/>
      <c r="HAI100" s="919"/>
      <c r="HAJ100" s="919"/>
      <c r="HAK100" s="919"/>
      <c r="HAL100" s="919"/>
      <c r="HAM100" s="919"/>
      <c r="HAN100" s="919"/>
      <c r="HAO100" s="919"/>
      <c r="HAP100" s="919"/>
      <c r="HAQ100" s="919"/>
      <c r="HAR100" s="919"/>
      <c r="HAS100" s="919"/>
      <c r="HAT100" s="919"/>
      <c r="HAU100" s="919"/>
      <c r="HAV100" s="919"/>
      <c r="HAW100" s="919"/>
      <c r="HAX100" s="919"/>
      <c r="HAY100" s="919"/>
      <c r="HAZ100" s="919"/>
      <c r="HBA100" s="919"/>
      <c r="HBB100" s="919"/>
      <c r="HBC100" s="919"/>
      <c r="HBD100" s="919"/>
      <c r="HBE100" s="919"/>
      <c r="HBF100" s="919"/>
      <c r="HBG100" s="919"/>
      <c r="HBH100" s="919"/>
      <c r="HBI100" s="919"/>
      <c r="HBJ100" s="919"/>
      <c r="HBK100" s="919"/>
      <c r="HBL100" s="919"/>
      <c r="HBM100" s="919"/>
      <c r="HBN100" s="919"/>
      <c r="HBO100" s="919"/>
      <c r="HBP100" s="919"/>
      <c r="HBQ100" s="919"/>
      <c r="HBR100" s="919"/>
      <c r="HBS100" s="919"/>
      <c r="HBT100" s="919"/>
      <c r="HBU100" s="919"/>
      <c r="HBV100" s="919"/>
      <c r="HBW100" s="919"/>
      <c r="HBX100" s="919"/>
      <c r="HBY100" s="919"/>
      <c r="HBZ100" s="919"/>
      <c r="HCA100" s="919"/>
      <c r="HCB100" s="919"/>
      <c r="HCC100" s="919"/>
      <c r="HCD100" s="919"/>
      <c r="HCE100" s="919"/>
      <c r="HCF100" s="919"/>
      <c r="HCG100" s="919"/>
      <c r="HCH100" s="919"/>
      <c r="HCI100" s="919"/>
      <c r="HCJ100" s="919"/>
      <c r="HCK100" s="919"/>
      <c r="HCL100" s="919"/>
      <c r="HCM100" s="919"/>
      <c r="HCN100" s="919"/>
      <c r="HCO100" s="919"/>
      <c r="HCP100" s="919"/>
      <c r="HCQ100" s="919"/>
      <c r="HCR100" s="919"/>
      <c r="HCS100" s="919"/>
      <c r="HCT100" s="919"/>
      <c r="HCU100" s="919"/>
      <c r="HCV100" s="919"/>
      <c r="HCW100" s="919"/>
      <c r="HCX100" s="919"/>
      <c r="HCY100" s="919"/>
      <c r="HCZ100" s="919"/>
      <c r="HDA100" s="919"/>
      <c r="HDB100" s="919"/>
      <c r="HDC100" s="919"/>
      <c r="HDD100" s="919"/>
      <c r="HDE100" s="919"/>
      <c r="HDF100" s="919"/>
      <c r="HDG100" s="919"/>
      <c r="HDH100" s="919"/>
      <c r="HDI100" s="919"/>
      <c r="HDJ100" s="919"/>
      <c r="HDK100" s="919"/>
      <c r="HDL100" s="919"/>
      <c r="HDM100" s="919"/>
      <c r="HDN100" s="919"/>
      <c r="HDO100" s="919"/>
      <c r="HDP100" s="919"/>
      <c r="HDQ100" s="919"/>
      <c r="HDR100" s="919"/>
      <c r="HDS100" s="919"/>
      <c r="HDT100" s="919"/>
      <c r="HDU100" s="919"/>
      <c r="HDV100" s="919"/>
      <c r="HDW100" s="919"/>
      <c r="HDX100" s="919"/>
      <c r="HDY100" s="919"/>
      <c r="HDZ100" s="919"/>
      <c r="HEA100" s="919"/>
      <c r="HEB100" s="919"/>
      <c r="HEC100" s="919"/>
      <c r="HED100" s="919"/>
      <c r="HEE100" s="919"/>
      <c r="HEF100" s="919"/>
      <c r="HEG100" s="919"/>
      <c r="HEH100" s="919"/>
      <c r="HEI100" s="919"/>
      <c r="HEJ100" s="919"/>
      <c r="HEK100" s="919"/>
      <c r="HEL100" s="919"/>
      <c r="HEM100" s="919"/>
      <c r="HEN100" s="919"/>
      <c r="HEO100" s="919"/>
      <c r="HEP100" s="919"/>
      <c r="HEQ100" s="919"/>
      <c r="HER100" s="919"/>
      <c r="HES100" s="919"/>
      <c r="HET100" s="919"/>
      <c r="HEU100" s="919"/>
      <c r="HEV100" s="919"/>
      <c r="HEW100" s="919"/>
      <c r="HEX100" s="919"/>
      <c r="HEY100" s="919"/>
      <c r="HEZ100" s="919"/>
      <c r="HFA100" s="919"/>
      <c r="HFB100" s="919"/>
      <c r="HFC100" s="919"/>
      <c r="HFD100" s="919"/>
      <c r="HFE100" s="919"/>
      <c r="HFF100" s="919"/>
      <c r="HFG100" s="919"/>
      <c r="HFH100" s="919"/>
      <c r="HFI100" s="919"/>
      <c r="HFJ100" s="919"/>
      <c r="HFK100" s="919"/>
      <c r="HFL100" s="919"/>
      <c r="HFM100" s="919"/>
      <c r="HFN100" s="919"/>
      <c r="HFO100" s="919"/>
      <c r="HFP100" s="919"/>
      <c r="HFQ100" s="919"/>
      <c r="HFR100" s="919"/>
      <c r="HFS100" s="919"/>
      <c r="HFT100" s="919"/>
      <c r="HFU100" s="919"/>
      <c r="HFV100" s="919"/>
      <c r="HFW100" s="919"/>
      <c r="HFX100" s="919"/>
      <c r="HFY100" s="919"/>
      <c r="HFZ100" s="919"/>
      <c r="HGA100" s="919"/>
      <c r="HGB100" s="919"/>
      <c r="HGC100" s="919"/>
      <c r="HGD100" s="919"/>
      <c r="HGE100" s="919"/>
      <c r="HGF100" s="919"/>
      <c r="HGG100" s="919"/>
      <c r="HGH100" s="919"/>
      <c r="HGI100" s="919"/>
      <c r="HGJ100" s="919"/>
      <c r="HGK100" s="919"/>
      <c r="HGL100" s="919"/>
      <c r="HGM100" s="919"/>
      <c r="HGN100" s="919"/>
      <c r="HGO100" s="919"/>
      <c r="HGP100" s="919"/>
      <c r="HGQ100" s="919"/>
      <c r="HGR100" s="919"/>
      <c r="HGS100" s="919"/>
      <c r="HGT100" s="919"/>
      <c r="HGU100" s="919"/>
      <c r="HGV100" s="919"/>
      <c r="HGW100" s="919"/>
      <c r="HGX100" s="919"/>
      <c r="HGY100" s="919"/>
      <c r="HGZ100" s="919"/>
      <c r="HHA100" s="919"/>
      <c r="HHB100" s="919"/>
      <c r="HHC100" s="919"/>
      <c r="HHD100" s="919"/>
      <c r="HHE100" s="919"/>
      <c r="HHF100" s="919"/>
      <c r="HHG100" s="919"/>
      <c r="HHH100" s="919"/>
      <c r="HHI100" s="919"/>
      <c r="HHJ100" s="919"/>
      <c r="HHK100" s="919"/>
      <c r="HHL100" s="919"/>
      <c r="HHM100" s="919"/>
      <c r="HHN100" s="919"/>
      <c r="HHO100" s="919"/>
      <c r="HHP100" s="919"/>
      <c r="HHQ100" s="919"/>
      <c r="HHR100" s="919"/>
      <c r="HHS100" s="919"/>
      <c r="HHT100" s="919"/>
      <c r="HHU100" s="919"/>
      <c r="HHV100" s="919"/>
      <c r="HHW100" s="919"/>
      <c r="HHX100" s="919"/>
      <c r="HHY100" s="919"/>
      <c r="HHZ100" s="919"/>
      <c r="HIA100" s="919"/>
      <c r="HIB100" s="919"/>
      <c r="HIC100" s="919"/>
      <c r="HID100" s="919"/>
      <c r="HIE100" s="919"/>
      <c r="HIF100" s="919"/>
      <c r="HIG100" s="919"/>
      <c r="HIH100" s="919"/>
      <c r="HII100" s="919"/>
      <c r="HIJ100" s="919"/>
      <c r="HIK100" s="919"/>
      <c r="HIL100" s="919"/>
      <c r="HIM100" s="919"/>
      <c r="HIN100" s="919"/>
      <c r="HIO100" s="919"/>
      <c r="HIP100" s="919"/>
      <c r="HIQ100" s="919"/>
      <c r="HIR100" s="919"/>
      <c r="HIS100" s="919"/>
      <c r="HIT100" s="919"/>
      <c r="HIU100" s="919"/>
      <c r="HIV100" s="919"/>
      <c r="HIW100" s="919"/>
      <c r="HIX100" s="919"/>
      <c r="HIY100" s="919"/>
      <c r="HIZ100" s="919"/>
      <c r="HJA100" s="919"/>
      <c r="HJB100" s="919"/>
      <c r="HJC100" s="919"/>
      <c r="HJD100" s="919"/>
      <c r="HJE100" s="919"/>
      <c r="HJF100" s="919"/>
      <c r="HJG100" s="919"/>
      <c r="HJH100" s="919"/>
      <c r="HJI100" s="919"/>
      <c r="HJJ100" s="919"/>
      <c r="HJK100" s="919"/>
      <c r="HJL100" s="919"/>
      <c r="HJM100" s="919"/>
      <c r="HJN100" s="919"/>
      <c r="HJO100" s="919"/>
      <c r="HJP100" s="919"/>
      <c r="HJQ100" s="919"/>
      <c r="HJR100" s="919"/>
      <c r="HJS100" s="919"/>
      <c r="HJT100" s="919"/>
      <c r="HJU100" s="919"/>
      <c r="HJV100" s="919"/>
      <c r="HJW100" s="919"/>
      <c r="HJX100" s="919"/>
      <c r="HJY100" s="919"/>
      <c r="HJZ100" s="919"/>
      <c r="HKA100" s="919"/>
      <c r="HKB100" s="919"/>
      <c r="HKC100" s="919"/>
      <c r="HKD100" s="919"/>
      <c r="HKE100" s="919"/>
      <c r="HKF100" s="919"/>
      <c r="HKG100" s="919"/>
      <c r="HKH100" s="919"/>
      <c r="HKI100" s="919"/>
      <c r="HKJ100" s="919"/>
      <c r="HKK100" s="919"/>
      <c r="HKL100" s="919"/>
      <c r="HKM100" s="919"/>
      <c r="HKN100" s="919"/>
      <c r="HKO100" s="919"/>
      <c r="HKP100" s="919"/>
      <c r="HKQ100" s="919"/>
      <c r="HKR100" s="919"/>
      <c r="HKS100" s="919"/>
      <c r="HKT100" s="919"/>
      <c r="HKU100" s="919"/>
      <c r="HKV100" s="919"/>
      <c r="HKW100" s="919"/>
      <c r="HKX100" s="919"/>
      <c r="HKY100" s="919"/>
      <c r="HKZ100" s="919"/>
      <c r="HLA100" s="919"/>
      <c r="HLB100" s="919"/>
      <c r="HLC100" s="919"/>
      <c r="HLD100" s="919"/>
      <c r="HLE100" s="919"/>
      <c r="HLF100" s="919"/>
      <c r="HLG100" s="919"/>
      <c r="HLH100" s="919"/>
      <c r="HLI100" s="919"/>
      <c r="HLJ100" s="919"/>
      <c r="HLK100" s="919"/>
      <c r="HLL100" s="919"/>
      <c r="HLM100" s="919"/>
      <c r="HLN100" s="919"/>
      <c r="HLO100" s="919"/>
      <c r="HLP100" s="919"/>
      <c r="HLQ100" s="919"/>
      <c r="HLR100" s="919"/>
      <c r="HLS100" s="919"/>
      <c r="HLT100" s="919"/>
      <c r="HLU100" s="919"/>
      <c r="HLV100" s="919"/>
      <c r="HLW100" s="919"/>
      <c r="HLX100" s="919"/>
      <c r="HLY100" s="919"/>
      <c r="HLZ100" s="919"/>
      <c r="HMA100" s="919"/>
      <c r="HMB100" s="919"/>
      <c r="HMC100" s="919"/>
      <c r="HMD100" s="919"/>
      <c r="HME100" s="919"/>
      <c r="HMF100" s="919"/>
      <c r="HMG100" s="919"/>
      <c r="HMH100" s="919"/>
      <c r="HMI100" s="919"/>
      <c r="HMJ100" s="919"/>
      <c r="HMK100" s="919"/>
      <c r="HML100" s="919"/>
      <c r="HMM100" s="919"/>
      <c r="HMN100" s="919"/>
      <c r="HMO100" s="919"/>
      <c r="HMP100" s="919"/>
      <c r="HMQ100" s="919"/>
      <c r="HMR100" s="919"/>
      <c r="HMS100" s="919"/>
      <c r="HMT100" s="919"/>
      <c r="HMU100" s="919"/>
      <c r="HMV100" s="919"/>
      <c r="HMW100" s="919"/>
      <c r="HMX100" s="919"/>
      <c r="HMY100" s="919"/>
      <c r="HMZ100" s="919"/>
      <c r="HNA100" s="919"/>
      <c r="HNB100" s="919"/>
      <c r="HNC100" s="919"/>
      <c r="HND100" s="919"/>
      <c r="HNE100" s="919"/>
      <c r="HNF100" s="919"/>
      <c r="HNG100" s="919"/>
      <c r="HNH100" s="919"/>
      <c r="HNI100" s="919"/>
      <c r="HNJ100" s="919"/>
      <c r="HNK100" s="919"/>
      <c r="HNL100" s="919"/>
      <c r="HNM100" s="919"/>
      <c r="HNN100" s="919"/>
      <c r="HNO100" s="919"/>
      <c r="HNP100" s="919"/>
      <c r="HNQ100" s="919"/>
      <c r="HNR100" s="919"/>
      <c r="HNS100" s="919"/>
      <c r="HNT100" s="919"/>
      <c r="HNU100" s="919"/>
      <c r="HNV100" s="919"/>
      <c r="HNW100" s="919"/>
      <c r="HNX100" s="919"/>
      <c r="HNY100" s="919"/>
      <c r="HNZ100" s="919"/>
      <c r="HOA100" s="919"/>
      <c r="HOB100" s="919"/>
      <c r="HOC100" s="919"/>
      <c r="HOD100" s="919"/>
      <c r="HOE100" s="919"/>
      <c r="HOF100" s="919"/>
      <c r="HOG100" s="919"/>
      <c r="HOH100" s="919"/>
      <c r="HOI100" s="919"/>
      <c r="HOJ100" s="919"/>
      <c r="HOK100" s="919"/>
      <c r="HOL100" s="919"/>
      <c r="HOM100" s="919"/>
      <c r="HON100" s="919"/>
      <c r="HOO100" s="919"/>
      <c r="HOP100" s="919"/>
      <c r="HOQ100" s="919"/>
      <c r="HOR100" s="919"/>
      <c r="HOS100" s="919"/>
      <c r="HOT100" s="919"/>
      <c r="HOU100" s="919"/>
      <c r="HOV100" s="919"/>
      <c r="HOW100" s="919"/>
      <c r="HOX100" s="919"/>
      <c r="HOY100" s="919"/>
      <c r="HOZ100" s="919"/>
      <c r="HPA100" s="919"/>
      <c r="HPB100" s="919"/>
      <c r="HPC100" s="919"/>
      <c r="HPD100" s="919"/>
      <c r="HPE100" s="919"/>
      <c r="HPF100" s="919"/>
      <c r="HPG100" s="919"/>
      <c r="HPH100" s="919"/>
      <c r="HPI100" s="919"/>
      <c r="HPJ100" s="919"/>
      <c r="HPK100" s="919"/>
      <c r="HPL100" s="919"/>
      <c r="HPM100" s="919"/>
      <c r="HPN100" s="919"/>
      <c r="HPO100" s="919"/>
      <c r="HPP100" s="919"/>
      <c r="HPQ100" s="919"/>
      <c r="HPR100" s="919"/>
      <c r="HPS100" s="919"/>
      <c r="HPT100" s="919"/>
      <c r="HPU100" s="919"/>
      <c r="HPV100" s="919"/>
      <c r="HPW100" s="919"/>
      <c r="HPX100" s="919"/>
      <c r="HPY100" s="919"/>
      <c r="HPZ100" s="919"/>
      <c r="HQA100" s="919"/>
      <c r="HQB100" s="919"/>
      <c r="HQC100" s="919"/>
      <c r="HQD100" s="919"/>
      <c r="HQE100" s="919"/>
      <c r="HQF100" s="919"/>
      <c r="HQG100" s="919"/>
      <c r="HQH100" s="919"/>
      <c r="HQI100" s="919"/>
      <c r="HQJ100" s="919"/>
      <c r="HQK100" s="919"/>
      <c r="HQL100" s="919"/>
      <c r="HQM100" s="919"/>
      <c r="HQN100" s="919"/>
      <c r="HQO100" s="919"/>
      <c r="HQP100" s="919"/>
      <c r="HQQ100" s="919"/>
      <c r="HQR100" s="919"/>
      <c r="HQS100" s="919"/>
      <c r="HQT100" s="919"/>
      <c r="HQU100" s="919"/>
      <c r="HQV100" s="919"/>
      <c r="HQW100" s="919"/>
      <c r="HQX100" s="919"/>
      <c r="HQY100" s="919"/>
      <c r="HQZ100" s="919"/>
      <c r="HRA100" s="919"/>
      <c r="HRB100" s="919"/>
      <c r="HRC100" s="919"/>
      <c r="HRD100" s="919"/>
      <c r="HRE100" s="919"/>
      <c r="HRF100" s="919"/>
      <c r="HRG100" s="919"/>
      <c r="HRH100" s="919"/>
      <c r="HRI100" s="919"/>
      <c r="HRJ100" s="919"/>
      <c r="HRK100" s="919"/>
      <c r="HRL100" s="919"/>
      <c r="HRM100" s="919"/>
      <c r="HRN100" s="919"/>
      <c r="HRO100" s="919"/>
      <c r="HRP100" s="919"/>
      <c r="HRQ100" s="919"/>
      <c r="HRR100" s="919"/>
      <c r="HRS100" s="919"/>
      <c r="HRT100" s="919"/>
      <c r="HRU100" s="919"/>
      <c r="HRV100" s="919"/>
      <c r="HRW100" s="919"/>
      <c r="HRX100" s="919"/>
      <c r="HRY100" s="919"/>
      <c r="HRZ100" s="919"/>
      <c r="HSA100" s="919"/>
      <c r="HSB100" s="919"/>
      <c r="HSC100" s="919"/>
      <c r="HSD100" s="919"/>
      <c r="HSE100" s="919"/>
      <c r="HSF100" s="919"/>
      <c r="HSG100" s="919"/>
      <c r="HSH100" s="919"/>
      <c r="HSI100" s="919"/>
      <c r="HSJ100" s="919"/>
      <c r="HSK100" s="919"/>
      <c r="HSL100" s="919"/>
      <c r="HSM100" s="919"/>
      <c r="HSN100" s="919"/>
      <c r="HSO100" s="919"/>
      <c r="HSP100" s="919"/>
      <c r="HSQ100" s="919"/>
      <c r="HSR100" s="919"/>
      <c r="HSS100" s="919"/>
      <c r="HST100" s="919"/>
      <c r="HSU100" s="919"/>
      <c r="HSV100" s="919"/>
      <c r="HSW100" s="919"/>
      <c r="HSX100" s="919"/>
      <c r="HSY100" s="919"/>
      <c r="HSZ100" s="919"/>
      <c r="HTA100" s="919"/>
      <c r="HTB100" s="919"/>
      <c r="HTC100" s="919"/>
      <c r="HTD100" s="919"/>
      <c r="HTE100" s="919"/>
      <c r="HTF100" s="919"/>
      <c r="HTG100" s="919"/>
      <c r="HTH100" s="919"/>
      <c r="HTI100" s="919"/>
      <c r="HTJ100" s="919"/>
      <c r="HTK100" s="919"/>
      <c r="HTL100" s="919"/>
      <c r="HTM100" s="919"/>
      <c r="HTN100" s="919"/>
      <c r="HTO100" s="919"/>
      <c r="HTP100" s="919"/>
      <c r="HTQ100" s="919"/>
      <c r="HTR100" s="919"/>
      <c r="HTS100" s="919"/>
      <c r="HTT100" s="919"/>
      <c r="HTU100" s="919"/>
      <c r="HTV100" s="919"/>
      <c r="HTW100" s="919"/>
      <c r="HTX100" s="919"/>
      <c r="HTY100" s="919"/>
      <c r="HTZ100" s="919"/>
      <c r="HUA100" s="919"/>
      <c r="HUB100" s="919"/>
      <c r="HUC100" s="919"/>
      <c r="HUD100" s="919"/>
      <c r="HUE100" s="919"/>
      <c r="HUF100" s="919"/>
      <c r="HUG100" s="919"/>
      <c r="HUH100" s="919"/>
      <c r="HUI100" s="919"/>
      <c r="HUJ100" s="919"/>
      <c r="HUK100" s="919"/>
      <c r="HUL100" s="919"/>
      <c r="HUM100" s="919"/>
      <c r="HUN100" s="919"/>
      <c r="HUO100" s="919"/>
      <c r="HUP100" s="919"/>
      <c r="HUQ100" s="919"/>
      <c r="HUR100" s="919"/>
      <c r="HUS100" s="919"/>
      <c r="HUT100" s="919"/>
      <c r="HUU100" s="919"/>
      <c r="HUV100" s="919"/>
      <c r="HUW100" s="919"/>
      <c r="HUX100" s="919"/>
      <c r="HUY100" s="919"/>
      <c r="HUZ100" s="919"/>
      <c r="HVA100" s="919"/>
      <c r="HVB100" s="919"/>
      <c r="HVC100" s="919"/>
      <c r="HVD100" s="919"/>
      <c r="HVE100" s="919"/>
      <c r="HVF100" s="919"/>
      <c r="HVG100" s="919"/>
      <c r="HVH100" s="919"/>
      <c r="HVI100" s="919"/>
      <c r="HVJ100" s="919"/>
      <c r="HVK100" s="919"/>
      <c r="HVL100" s="919"/>
      <c r="HVM100" s="919"/>
      <c r="HVN100" s="919"/>
      <c r="HVO100" s="919"/>
      <c r="HVP100" s="919"/>
      <c r="HVQ100" s="919"/>
      <c r="HVR100" s="919"/>
      <c r="HVS100" s="919"/>
      <c r="HVT100" s="919"/>
      <c r="HVU100" s="919"/>
      <c r="HVV100" s="919"/>
      <c r="HVW100" s="919"/>
      <c r="HVX100" s="919"/>
      <c r="HVY100" s="919"/>
      <c r="HVZ100" s="919"/>
      <c r="HWA100" s="919"/>
      <c r="HWB100" s="919"/>
      <c r="HWC100" s="919"/>
      <c r="HWD100" s="919"/>
      <c r="HWE100" s="919"/>
      <c r="HWF100" s="919"/>
      <c r="HWG100" s="919"/>
      <c r="HWH100" s="919"/>
      <c r="HWI100" s="919"/>
      <c r="HWJ100" s="919"/>
      <c r="HWK100" s="919"/>
      <c r="HWL100" s="919"/>
      <c r="HWM100" s="919"/>
      <c r="HWN100" s="919"/>
      <c r="HWO100" s="919"/>
      <c r="HWP100" s="919"/>
      <c r="HWQ100" s="919"/>
      <c r="HWR100" s="919"/>
      <c r="HWS100" s="919"/>
      <c r="HWT100" s="919"/>
      <c r="HWU100" s="919"/>
      <c r="HWV100" s="919"/>
      <c r="HWW100" s="919"/>
      <c r="HWX100" s="919"/>
      <c r="HWY100" s="919"/>
      <c r="HWZ100" s="919"/>
      <c r="HXA100" s="919"/>
      <c r="HXB100" s="919"/>
      <c r="HXC100" s="919"/>
      <c r="HXD100" s="919"/>
      <c r="HXE100" s="919"/>
      <c r="HXF100" s="919"/>
      <c r="HXG100" s="919"/>
      <c r="HXH100" s="919"/>
      <c r="HXI100" s="919"/>
      <c r="HXJ100" s="919"/>
      <c r="HXK100" s="919"/>
      <c r="HXL100" s="919"/>
      <c r="HXM100" s="919"/>
      <c r="HXN100" s="919"/>
      <c r="HXO100" s="919"/>
      <c r="HXP100" s="919"/>
      <c r="HXQ100" s="919"/>
      <c r="HXR100" s="919"/>
      <c r="HXS100" s="919"/>
      <c r="HXT100" s="919"/>
      <c r="HXU100" s="919"/>
      <c r="HXV100" s="919"/>
      <c r="HXW100" s="919"/>
      <c r="HXX100" s="919"/>
      <c r="HXY100" s="919"/>
      <c r="HXZ100" s="919"/>
      <c r="HYA100" s="919"/>
      <c r="HYB100" s="919"/>
      <c r="HYC100" s="919"/>
      <c r="HYD100" s="919"/>
      <c r="HYE100" s="919"/>
      <c r="HYF100" s="919"/>
      <c r="HYG100" s="919"/>
      <c r="HYH100" s="919"/>
      <c r="HYI100" s="919"/>
      <c r="HYJ100" s="919"/>
      <c r="HYK100" s="919"/>
      <c r="HYL100" s="919"/>
      <c r="HYM100" s="919"/>
      <c r="HYN100" s="919"/>
      <c r="HYO100" s="919"/>
      <c r="HYP100" s="919"/>
      <c r="HYQ100" s="919"/>
      <c r="HYR100" s="919"/>
      <c r="HYS100" s="919"/>
      <c r="HYT100" s="919"/>
      <c r="HYU100" s="919"/>
      <c r="HYV100" s="919"/>
      <c r="HYW100" s="919"/>
      <c r="HYX100" s="919"/>
      <c r="HYY100" s="919"/>
      <c r="HYZ100" s="919"/>
      <c r="HZA100" s="919"/>
      <c r="HZB100" s="919"/>
      <c r="HZC100" s="919"/>
      <c r="HZD100" s="919"/>
      <c r="HZE100" s="919"/>
      <c r="HZF100" s="919"/>
      <c r="HZG100" s="919"/>
      <c r="HZH100" s="919"/>
      <c r="HZI100" s="919"/>
      <c r="HZJ100" s="919"/>
      <c r="HZK100" s="919"/>
      <c r="HZL100" s="919"/>
      <c r="HZM100" s="919"/>
      <c r="HZN100" s="919"/>
      <c r="HZO100" s="919"/>
      <c r="HZP100" s="919"/>
      <c r="HZQ100" s="919"/>
      <c r="HZR100" s="919"/>
      <c r="HZS100" s="919"/>
      <c r="HZT100" s="919"/>
      <c r="HZU100" s="919"/>
      <c r="HZV100" s="919"/>
      <c r="HZW100" s="919"/>
      <c r="HZX100" s="919"/>
      <c r="HZY100" s="919"/>
      <c r="HZZ100" s="919"/>
      <c r="IAA100" s="919"/>
      <c r="IAB100" s="919"/>
      <c r="IAC100" s="919"/>
      <c r="IAD100" s="919"/>
      <c r="IAE100" s="919"/>
      <c r="IAF100" s="919"/>
      <c r="IAG100" s="919"/>
      <c r="IAH100" s="919"/>
      <c r="IAI100" s="919"/>
      <c r="IAJ100" s="919"/>
      <c r="IAK100" s="919"/>
      <c r="IAL100" s="919"/>
      <c r="IAM100" s="919"/>
      <c r="IAN100" s="919"/>
      <c r="IAO100" s="919"/>
      <c r="IAP100" s="919"/>
      <c r="IAQ100" s="919"/>
      <c r="IAR100" s="919"/>
      <c r="IAS100" s="919"/>
      <c r="IAT100" s="919"/>
      <c r="IAU100" s="919"/>
      <c r="IAV100" s="919"/>
      <c r="IAW100" s="919"/>
      <c r="IAX100" s="919"/>
      <c r="IAY100" s="919"/>
      <c r="IAZ100" s="919"/>
      <c r="IBA100" s="919"/>
      <c r="IBB100" s="919"/>
      <c r="IBC100" s="919"/>
      <c r="IBD100" s="919"/>
      <c r="IBE100" s="919"/>
      <c r="IBF100" s="919"/>
      <c r="IBG100" s="919"/>
      <c r="IBH100" s="919"/>
      <c r="IBI100" s="919"/>
      <c r="IBJ100" s="919"/>
      <c r="IBK100" s="919"/>
      <c r="IBL100" s="919"/>
      <c r="IBM100" s="919"/>
      <c r="IBN100" s="919"/>
      <c r="IBO100" s="919"/>
      <c r="IBP100" s="919"/>
      <c r="IBQ100" s="919"/>
      <c r="IBR100" s="919"/>
      <c r="IBS100" s="919"/>
      <c r="IBT100" s="919"/>
      <c r="IBU100" s="919"/>
      <c r="IBV100" s="919"/>
      <c r="IBW100" s="919"/>
      <c r="IBX100" s="919"/>
      <c r="IBY100" s="919"/>
      <c r="IBZ100" s="919"/>
      <c r="ICA100" s="919"/>
      <c r="ICB100" s="919"/>
      <c r="ICC100" s="919"/>
      <c r="ICD100" s="919"/>
      <c r="ICE100" s="919"/>
      <c r="ICF100" s="919"/>
      <c r="ICG100" s="919"/>
      <c r="ICH100" s="919"/>
      <c r="ICI100" s="919"/>
      <c r="ICJ100" s="919"/>
      <c r="ICK100" s="919"/>
      <c r="ICL100" s="919"/>
      <c r="ICM100" s="919"/>
      <c r="ICN100" s="919"/>
      <c r="ICO100" s="919"/>
      <c r="ICP100" s="919"/>
      <c r="ICQ100" s="919"/>
      <c r="ICR100" s="919"/>
      <c r="ICS100" s="919"/>
      <c r="ICT100" s="919"/>
      <c r="ICU100" s="919"/>
      <c r="ICV100" s="919"/>
      <c r="ICW100" s="919"/>
      <c r="ICX100" s="919"/>
      <c r="ICY100" s="919"/>
      <c r="ICZ100" s="919"/>
      <c r="IDA100" s="919"/>
      <c r="IDB100" s="919"/>
      <c r="IDC100" s="919"/>
      <c r="IDD100" s="919"/>
      <c r="IDE100" s="919"/>
      <c r="IDF100" s="919"/>
      <c r="IDG100" s="919"/>
      <c r="IDH100" s="919"/>
      <c r="IDI100" s="919"/>
      <c r="IDJ100" s="919"/>
      <c r="IDK100" s="919"/>
      <c r="IDL100" s="919"/>
      <c r="IDM100" s="919"/>
      <c r="IDN100" s="919"/>
      <c r="IDO100" s="919"/>
      <c r="IDP100" s="919"/>
      <c r="IDQ100" s="919"/>
      <c r="IDR100" s="919"/>
      <c r="IDS100" s="919"/>
      <c r="IDT100" s="919"/>
      <c r="IDU100" s="919"/>
      <c r="IDV100" s="919"/>
      <c r="IDW100" s="919"/>
      <c r="IDX100" s="919"/>
      <c r="IDY100" s="919"/>
      <c r="IDZ100" s="919"/>
      <c r="IEA100" s="919"/>
      <c r="IEB100" s="919"/>
      <c r="IEC100" s="919"/>
      <c r="IED100" s="919"/>
      <c r="IEE100" s="919"/>
      <c r="IEF100" s="919"/>
      <c r="IEG100" s="919"/>
      <c r="IEH100" s="919"/>
      <c r="IEI100" s="919"/>
      <c r="IEJ100" s="919"/>
      <c r="IEK100" s="919"/>
      <c r="IEL100" s="919"/>
      <c r="IEM100" s="919"/>
      <c r="IEN100" s="919"/>
      <c r="IEO100" s="919"/>
      <c r="IEP100" s="919"/>
      <c r="IEQ100" s="919"/>
      <c r="IER100" s="919"/>
      <c r="IES100" s="919"/>
      <c r="IET100" s="919"/>
      <c r="IEU100" s="919"/>
      <c r="IEV100" s="919"/>
      <c r="IEW100" s="919"/>
      <c r="IEX100" s="919"/>
      <c r="IEY100" s="919"/>
      <c r="IEZ100" s="919"/>
      <c r="IFA100" s="919"/>
      <c r="IFB100" s="919"/>
      <c r="IFC100" s="919"/>
      <c r="IFD100" s="919"/>
      <c r="IFE100" s="919"/>
      <c r="IFF100" s="919"/>
      <c r="IFG100" s="919"/>
      <c r="IFH100" s="919"/>
      <c r="IFI100" s="919"/>
      <c r="IFJ100" s="919"/>
      <c r="IFK100" s="919"/>
      <c r="IFL100" s="919"/>
      <c r="IFM100" s="919"/>
      <c r="IFN100" s="919"/>
      <c r="IFO100" s="919"/>
      <c r="IFP100" s="919"/>
      <c r="IFQ100" s="919"/>
      <c r="IFR100" s="919"/>
      <c r="IFS100" s="919"/>
      <c r="IFT100" s="919"/>
      <c r="IFU100" s="919"/>
      <c r="IFV100" s="919"/>
      <c r="IFW100" s="919"/>
      <c r="IFX100" s="919"/>
      <c r="IFY100" s="919"/>
      <c r="IFZ100" s="919"/>
      <c r="IGA100" s="919"/>
      <c r="IGB100" s="919"/>
      <c r="IGC100" s="919"/>
      <c r="IGD100" s="919"/>
      <c r="IGE100" s="919"/>
      <c r="IGF100" s="919"/>
      <c r="IGG100" s="919"/>
      <c r="IGH100" s="919"/>
      <c r="IGI100" s="919"/>
      <c r="IGJ100" s="919"/>
      <c r="IGK100" s="919"/>
      <c r="IGL100" s="919"/>
      <c r="IGM100" s="919"/>
      <c r="IGN100" s="919"/>
      <c r="IGO100" s="919"/>
      <c r="IGP100" s="919"/>
      <c r="IGQ100" s="919"/>
      <c r="IGR100" s="919"/>
      <c r="IGS100" s="919"/>
      <c r="IGT100" s="919"/>
      <c r="IGU100" s="919"/>
      <c r="IGV100" s="919"/>
      <c r="IGW100" s="919"/>
      <c r="IGX100" s="919"/>
      <c r="IGY100" s="919"/>
      <c r="IGZ100" s="919"/>
      <c r="IHA100" s="919"/>
      <c r="IHB100" s="919"/>
      <c r="IHC100" s="919"/>
      <c r="IHD100" s="919"/>
      <c r="IHE100" s="919"/>
      <c r="IHF100" s="919"/>
      <c r="IHG100" s="919"/>
      <c r="IHH100" s="919"/>
      <c r="IHI100" s="919"/>
      <c r="IHJ100" s="919"/>
      <c r="IHK100" s="919"/>
      <c r="IHL100" s="919"/>
      <c r="IHM100" s="919"/>
      <c r="IHN100" s="919"/>
      <c r="IHO100" s="919"/>
      <c r="IHP100" s="919"/>
      <c r="IHQ100" s="919"/>
      <c r="IHR100" s="919"/>
      <c r="IHS100" s="919"/>
      <c r="IHT100" s="919"/>
      <c r="IHU100" s="919"/>
      <c r="IHV100" s="919"/>
      <c r="IHW100" s="919"/>
      <c r="IHX100" s="919"/>
      <c r="IHY100" s="919"/>
      <c r="IHZ100" s="919"/>
      <c r="IIA100" s="919"/>
      <c r="IIB100" s="919"/>
      <c r="IIC100" s="919"/>
      <c r="IID100" s="919"/>
      <c r="IIE100" s="919"/>
      <c r="IIF100" s="919"/>
      <c r="IIG100" s="919"/>
      <c r="IIH100" s="919"/>
      <c r="III100" s="919"/>
      <c r="IIJ100" s="919"/>
      <c r="IIK100" s="919"/>
      <c r="IIL100" s="919"/>
      <c r="IIM100" s="919"/>
      <c r="IIN100" s="919"/>
      <c r="IIO100" s="919"/>
      <c r="IIP100" s="919"/>
      <c r="IIQ100" s="919"/>
      <c r="IIR100" s="919"/>
      <c r="IIS100" s="919"/>
      <c r="IIT100" s="919"/>
      <c r="IIU100" s="919"/>
      <c r="IIV100" s="919"/>
      <c r="IIW100" s="919"/>
      <c r="IIX100" s="919"/>
      <c r="IIY100" s="919"/>
      <c r="IIZ100" s="919"/>
      <c r="IJA100" s="919"/>
      <c r="IJB100" s="919"/>
      <c r="IJC100" s="919"/>
      <c r="IJD100" s="919"/>
      <c r="IJE100" s="919"/>
      <c r="IJF100" s="919"/>
      <c r="IJG100" s="919"/>
      <c r="IJH100" s="919"/>
      <c r="IJI100" s="919"/>
      <c r="IJJ100" s="919"/>
      <c r="IJK100" s="919"/>
      <c r="IJL100" s="919"/>
      <c r="IJM100" s="919"/>
      <c r="IJN100" s="919"/>
      <c r="IJO100" s="919"/>
      <c r="IJP100" s="919"/>
      <c r="IJQ100" s="919"/>
      <c r="IJR100" s="919"/>
      <c r="IJS100" s="919"/>
      <c r="IJT100" s="919"/>
      <c r="IJU100" s="919"/>
      <c r="IJV100" s="919"/>
      <c r="IJW100" s="919"/>
      <c r="IJX100" s="919"/>
      <c r="IJY100" s="919"/>
      <c r="IJZ100" s="919"/>
      <c r="IKA100" s="919"/>
      <c r="IKB100" s="919"/>
      <c r="IKC100" s="919"/>
      <c r="IKD100" s="919"/>
      <c r="IKE100" s="919"/>
      <c r="IKF100" s="919"/>
      <c r="IKG100" s="919"/>
      <c r="IKH100" s="919"/>
      <c r="IKI100" s="919"/>
      <c r="IKJ100" s="919"/>
      <c r="IKK100" s="919"/>
      <c r="IKL100" s="919"/>
      <c r="IKM100" s="919"/>
      <c r="IKN100" s="919"/>
      <c r="IKO100" s="919"/>
      <c r="IKP100" s="919"/>
      <c r="IKQ100" s="919"/>
      <c r="IKR100" s="919"/>
      <c r="IKS100" s="919"/>
      <c r="IKT100" s="919"/>
      <c r="IKU100" s="919"/>
      <c r="IKV100" s="919"/>
      <c r="IKW100" s="919"/>
      <c r="IKX100" s="919"/>
      <c r="IKY100" s="919"/>
      <c r="IKZ100" s="919"/>
      <c r="ILA100" s="919"/>
      <c r="ILB100" s="919"/>
      <c r="ILC100" s="919"/>
      <c r="ILD100" s="919"/>
      <c r="ILE100" s="919"/>
      <c r="ILF100" s="919"/>
      <c r="ILG100" s="919"/>
      <c r="ILH100" s="919"/>
      <c r="ILI100" s="919"/>
      <c r="ILJ100" s="919"/>
      <c r="ILK100" s="919"/>
      <c r="ILL100" s="919"/>
      <c r="ILM100" s="919"/>
      <c r="ILN100" s="919"/>
      <c r="ILO100" s="919"/>
      <c r="ILP100" s="919"/>
      <c r="ILQ100" s="919"/>
      <c r="ILR100" s="919"/>
      <c r="ILS100" s="919"/>
      <c r="ILT100" s="919"/>
      <c r="ILU100" s="919"/>
      <c r="ILV100" s="919"/>
      <c r="ILW100" s="919"/>
      <c r="ILX100" s="919"/>
      <c r="ILY100" s="919"/>
      <c r="ILZ100" s="919"/>
      <c r="IMA100" s="919"/>
      <c r="IMB100" s="919"/>
      <c r="IMC100" s="919"/>
      <c r="IMD100" s="919"/>
      <c r="IME100" s="919"/>
      <c r="IMF100" s="919"/>
      <c r="IMG100" s="919"/>
      <c r="IMH100" s="919"/>
      <c r="IMI100" s="919"/>
      <c r="IMJ100" s="919"/>
      <c r="IMK100" s="919"/>
      <c r="IML100" s="919"/>
      <c r="IMM100" s="919"/>
      <c r="IMN100" s="919"/>
      <c r="IMO100" s="919"/>
      <c r="IMP100" s="919"/>
      <c r="IMQ100" s="919"/>
      <c r="IMR100" s="919"/>
      <c r="IMS100" s="919"/>
      <c r="IMT100" s="919"/>
      <c r="IMU100" s="919"/>
      <c r="IMV100" s="919"/>
      <c r="IMW100" s="919"/>
      <c r="IMX100" s="919"/>
      <c r="IMY100" s="919"/>
      <c r="IMZ100" s="919"/>
      <c r="INA100" s="919"/>
      <c r="INB100" s="919"/>
      <c r="INC100" s="919"/>
      <c r="IND100" s="919"/>
      <c r="INE100" s="919"/>
      <c r="INF100" s="919"/>
      <c r="ING100" s="919"/>
      <c r="INH100" s="919"/>
      <c r="INI100" s="919"/>
      <c r="INJ100" s="919"/>
      <c r="INK100" s="919"/>
      <c r="INL100" s="919"/>
      <c r="INM100" s="919"/>
      <c r="INN100" s="919"/>
      <c r="INO100" s="919"/>
      <c r="INP100" s="919"/>
      <c r="INQ100" s="919"/>
      <c r="INR100" s="919"/>
      <c r="INS100" s="919"/>
      <c r="INT100" s="919"/>
      <c r="INU100" s="919"/>
      <c r="INV100" s="919"/>
      <c r="INW100" s="919"/>
      <c r="INX100" s="919"/>
      <c r="INY100" s="919"/>
      <c r="INZ100" s="919"/>
      <c r="IOA100" s="919"/>
      <c r="IOB100" s="919"/>
      <c r="IOC100" s="919"/>
      <c r="IOD100" s="919"/>
      <c r="IOE100" s="919"/>
      <c r="IOF100" s="919"/>
      <c r="IOG100" s="919"/>
      <c r="IOH100" s="919"/>
      <c r="IOI100" s="919"/>
      <c r="IOJ100" s="919"/>
      <c r="IOK100" s="919"/>
      <c r="IOL100" s="919"/>
      <c r="IOM100" s="919"/>
      <c r="ION100" s="919"/>
      <c r="IOO100" s="919"/>
      <c r="IOP100" s="919"/>
      <c r="IOQ100" s="919"/>
      <c r="IOR100" s="919"/>
      <c r="IOS100" s="919"/>
      <c r="IOT100" s="919"/>
      <c r="IOU100" s="919"/>
      <c r="IOV100" s="919"/>
      <c r="IOW100" s="919"/>
      <c r="IOX100" s="919"/>
      <c r="IOY100" s="919"/>
      <c r="IOZ100" s="919"/>
      <c r="IPA100" s="919"/>
      <c r="IPB100" s="919"/>
      <c r="IPC100" s="919"/>
      <c r="IPD100" s="919"/>
      <c r="IPE100" s="919"/>
      <c r="IPF100" s="919"/>
      <c r="IPG100" s="919"/>
      <c r="IPH100" s="919"/>
      <c r="IPI100" s="919"/>
      <c r="IPJ100" s="919"/>
      <c r="IPK100" s="919"/>
      <c r="IPL100" s="919"/>
      <c r="IPM100" s="919"/>
      <c r="IPN100" s="919"/>
      <c r="IPO100" s="919"/>
      <c r="IPP100" s="919"/>
      <c r="IPQ100" s="919"/>
      <c r="IPR100" s="919"/>
      <c r="IPS100" s="919"/>
      <c r="IPT100" s="919"/>
      <c r="IPU100" s="919"/>
      <c r="IPV100" s="919"/>
      <c r="IPW100" s="919"/>
      <c r="IPX100" s="919"/>
      <c r="IPY100" s="919"/>
      <c r="IPZ100" s="919"/>
      <c r="IQA100" s="919"/>
      <c r="IQB100" s="919"/>
      <c r="IQC100" s="919"/>
      <c r="IQD100" s="919"/>
      <c r="IQE100" s="919"/>
      <c r="IQF100" s="919"/>
      <c r="IQG100" s="919"/>
      <c r="IQH100" s="919"/>
      <c r="IQI100" s="919"/>
      <c r="IQJ100" s="919"/>
      <c r="IQK100" s="919"/>
      <c r="IQL100" s="919"/>
      <c r="IQM100" s="919"/>
      <c r="IQN100" s="919"/>
      <c r="IQO100" s="919"/>
      <c r="IQP100" s="919"/>
      <c r="IQQ100" s="919"/>
      <c r="IQR100" s="919"/>
      <c r="IQS100" s="919"/>
      <c r="IQT100" s="919"/>
      <c r="IQU100" s="919"/>
      <c r="IQV100" s="919"/>
      <c r="IQW100" s="919"/>
      <c r="IQX100" s="919"/>
      <c r="IQY100" s="919"/>
      <c r="IQZ100" s="919"/>
      <c r="IRA100" s="919"/>
      <c r="IRB100" s="919"/>
      <c r="IRC100" s="919"/>
      <c r="IRD100" s="919"/>
      <c r="IRE100" s="919"/>
      <c r="IRF100" s="919"/>
      <c r="IRG100" s="919"/>
      <c r="IRH100" s="919"/>
      <c r="IRI100" s="919"/>
      <c r="IRJ100" s="919"/>
      <c r="IRK100" s="919"/>
      <c r="IRL100" s="919"/>
      <c r="IRM100" s="919"/>
      <c r="IRN100" s="919"/>
      <c r="IRO100" s="919"/>
      <c r="IRP100" s="919"/>
      <c r="IRQ100" s="919"/>
      <c r="IRR100" s="919"/>
      <c r="IRS100" s="919"/>
      <c r="IRT100" s="919"/>
      <c r="IRU100" s="919"/>
      <c r="IRV100" s="919"/>
      <c r="IRW100" s="919"/>
      <c r="IRX100" s="919"/>
      <c r="IRY100" s="919"/>
      <c r="IRZ100" s="919"/>
      <c r="ISA100" s="919"/>
      <c r="ISB100" s="919"/>
      <c r="ISC100" s="919"/>
      <c r="ISD100" s="919"/>
      <c r="ISE100" s="919"/>
      <c r="ISF100" s="919"/>
      <c r="ISG100" s="919"/>
      <c r="ISH100" s="919"/>
      <c r="ISI100" s="919"/>
      <c r="ISJ100" s="919"/>
      <c r="ISK100" s="919"/>
      <c r="ISL100" s="919"/>
      <c r="ISM100" s="919"/>
      <c r="ISN100" s="919"/>
      <c r="ISO100" s="919"/>
      <c r="ISP100" s="919"/>
      <c r="ISQ100" s="919"/>
      <c r="ISR100" s="919"/>
      <c r="ISS100" s="919"/>
      <c r="IST100" s="919"/>
      <c r="ISU100" s="919"/>
      <c r="ISV100" s="919"/>
      <c r="ISW100" s="919"/>
      <c r="ISX100" s="919"/>
      <c r="ISY100" s="919"/>
      <c r="ISZ100" s="919"/>
      <c r="ITA100" s="919"/>
      <c r="ITB100" s="919"/>
      <c r="ITC100" s="919"/>
      <c r="ITD100" s="919"/>
      <c r="ITE100" s="919"/>
      <c r="ITF100" s="919"/>
      <c r="ITG100" s="919"/>
      <c r="ITH100" s="919"/>
      <c r="ITI100" s="919"/>
      <c r="ITJ100" s="919"/>
      <c r="ITK100" s="919"/>
      <c r="ITL100" s="919"/>
      <c r="ITM100" s="919"/>
      <c r="ITN100" s="919"/>
      <c r="ITO100" s="919"/>
      <c r="ITP100" s="919"/>
      <c r="ITQ100" s="919"/>
      <c r="ITR100" s="919"/>
      <c r="ITS100" s="919"/>
      <c r="ITT100" s="919"/>
      <c r="ITU100" s="919"/>
      <c r="ITV100" s="919"/>
      <c r="ITW100" s="919"/>
      <c r="ITX100" s="919"/>
      <c r="ITY100" s="919"/>
      <c r="ITZ100" s="919"/>
      <c r="IUA100" s="919"/>
      <c r="IUB100" s="919"/>
      <c r="IUC100" s="919"/>
      <c r="IUD100" s="919"/>
      <c r="IUE100" s="919"/>
      <c r="IUF100" s="919"/>
      <c r="IUG100" s="919"/>
      <c r="IUH100" s="919"/>
      <c r="IUI100" s="919"/>
      <c r="IUJ100" s="919"/>
      <c r="IUK100" s="919"/>
      <c r="IUL100" s="919"/>
      <c r="IUM100" s="919"/>
      <c r="IUN100" s="919"/>
      <c r="IUO100" s="919"/>
      <c r="IUP100" s="919"/>
      <c r="IUQ100" s="919"/>
      <c r="IUR100" s="919"/>
      <c r="IUS100" s="919"/>
      <c r="IUT100" s="919"/>
      <c r="IUU100" s="919"/>
      <c r="IUV100" s="919"/>
      <c r="IUW100" s="919"/>
      <c r="IUX100" s="919"/>
      <c r="IUY100" s="919"/>
      <c r="IUZ100" s="919"/>
      <c r="IVA100" s="919"/>
      <c r="IVB100" s="919"/>
      <c r="IVC100" s="919"/>
      <c r="IVD100" s="919"/>
      <c r="IVE100" s="919"/>
      <c r="IVF100" s="919"/>
      <c r="IVG100" s="919"/>
      <c r="IVH100" s="919"/>
      <c r="IVI100" s="919"/>
      <c r="IVJ100" s="919"/>
      <c r="IVK100" s="919"/>
      <c r="IVL100" s="919"/>
      <c r="IVM100" s="919"/>
      <c r="IVN100" s="919"/>
      <c r="IVO100" s="919"/>
      <c r="IVP100" s="919"/>
      <c r="IVQ100" s="919"/>
      <c r="IVR100" s="919"/>
      <c r="IVS100" s="919"/>
      <c r="IVT100" s="919"/>
      <c r="IVU100" s="919"/>
      <c r="IVV100" s="919"/>
      <c r="IVW100" s="919"/>
      <c r="IVX100" s="919"/>
      <c r="IVY100" s="919"/>
      <c r="IVZ100" s="919"/>
      <c r="IWA100" s="919"/>
      <c r="IWB100" s="919"/>
      <c r="IWC100" s="919"/>
      <c r="IWD100" s="919"/>
      <c r="IWE100" s="919"/>
      <c r="IWF100" s="919"/>
      <c r="IWG100" s="919"/>
      <c r="IWH100" s="919"/>
      <c r="IWI100" s="919"/>
      <c r="IWJ100" s="919"/>
      <c r="IWK100" s="919"/>
      <c r="IWL100" s="919"/>
      <c r="IWM100" s="919"/>
      <c r="IWN100" s="919"/>
      <c r="IWO100" s="919"/>
      <c r="IWP100" s="919"/>
      <c r="IWQ100" s="919"/>
      <c r="IWR100" s="919"/>
      <c r="IWS100" s="919"/>
      <c r="IWT100" s="919"/>
      <c r="IWU100" s="919"/>
      <c r="IWV100" s="919"/>
      <c r="IWW100" s="919"/>
      <c r="IWX100" s="919"/>
      <c r="IWY100" s="919"/>
      <c r="IWZ100" s="919"/>
      <c r="IXA100" s="919"/>
      <c r="IXB100" s="919"/>
      <c r="IXC100" s="919"/>
      <c r="IXD100" s="919"/>
      <c r="IXE100" s="919"/>
      <c r="IXF100" s="919"/>
      <c r="IXG100" s="919"/>
      <c r="IXH100" s="919"/>
      <c r="IXI100" s="919"/>
      <c r="IXJ100" s="919"/>
      <c r="IXK100" s="919"/>
      <c r="IXL100" s="919"/>
      <c r="IXM100" s="919"/>
      <c r="IXN100" s="919"/>
      <c r="IXO100" s="919"/>
      <c r="IXP100" s="919"/>
      <c r="IXQ100" s="919"/>
      <c r="IXR100" s="919"/>
      <c r="IXS100" s="919"/>
      <c r="IXT100" s="919"/>
      <c r="IXU100" s="919"/>
      <c r="IXV100" s="919"/>
      <c r="IXW100" s="919"/>
      <c r="IXX100" s="919"/>
      <c r="IXY100" s="919"/>
      <c r="IXZ100" s="919"/>
      <c r="IYA100" s="919"/>
      <c r="IYB100" s="919"/>
      <c r="IYC100" s="919"/>
      <c r="IYD100" s="919"/>
      <c r="IYE100" s="919"/>
      <c r="IYF100" s="919"/>
      <c r="IYG100" s="919"/>
      <c r="IYH100" s="919"/>
      <c r="IYI100" s="919"/>
      <c r="IYJ100" s="919"/>
      <c r="IYK100" s="919"/>
      <c r="IYL100" s="919"/>
      <c r="IYM100" s="919"/>
      <c r="IYN100" s="919"/>
      <c r="IYO100" s="919"/>
      <c r="IYP100" s="919"/>
      <c r="IYQ100" s="919"/>
      <c r="IYR100" s="919"/>
      <c r="IYS100" s="919"/>
      <c r="IYT100" s="919"/>
      <c r="IYU100" s="919"/>
      <c r="IYV100" s="919"/>
      <c r="IYW100" s="919"/>
      <c r="IYX100" s="919"/>
      <c r="IYY100" s="919"/>
      <c r="IYZ100" s="919"/>
      <c r="IZA100" s="919"/>
      <c r="IZB100" s="919"/>
      <c r="IZC100" s="919"/>
      <c r="IZD100" s="919"/>
      <c r="IZE100" s="919"/>
      <c r="IZF100" s="919"/>
      <c r="IZG100" s="919"/>
      <c r="IZH100" s="919"/>
      <c r="IZI100" s="919"/>
      <c r="IZJ100" s="919"/>
      <c r="IZK100" s="919"/>
      <c r="IZL100" s="919"/>
      <c r="IZM100" s="919"/>
      <c r="IZN100" s="919"/>
      <c r="IZO100" s="919"/>
      <c r="IZP100" s="919"/>
      <c r="IZQ100" s="919"/>
      <c r="IZR100" s="919"/>
      <c r="IZS100" s="919"/>
      <c r="IZT100" s="919"/>
      <c r="IZU100" s="919"/>
      <c r="IZV100" s="919"/>
      <c r="IZW100" s="919"/>
      <c r="IZX100" s="919"/>
      <c r="IZY100" s="919"/>
      <c r="IZZ100" s="919"/>
      <c r="JAA100" s="919"/>
      <c r="JAB100" s="919"/>
      <c r="JAC100" s="919"/>
      <c r="JAD100" s="919"/>
      <c r="JAE100" s="919"/>
      <c r="JAF100" s="919"/>
      <c r="JAG100" s="919"/>
      <c r="JAH100" s="919"/>
      <c r="JAI100" s="919"/>
      <c r="JAJ100" s="919"/>
      <c r="JAK100" s="919"/>
      <c r="JAL100" s="919"/>
      <c r="JAM100" s="919"/>
      <c r="JAN100" s="919"/>
      <c r="JAO100" s="919"/>
      <c r="JAP100" s="919"/>
      <c r="JAQ100" s="919"/>
      <c r="JAR100" s="919"/>
      <c r="JAS100" s="919"/>
      <c r="JAT100" s="919"/>
      <c r="JAU100" s="919"/>
      <c r="JAV100" s="919"/>
      <c r="JAW100" s="919"/>
      <c r="JAX100" s="919"/>
      <c r="JAY100" s="919"/>
      <c r="JAZ100" s="919"/>
      <c r="JBA100" s="919"/>
      <c r="JBB100" s="919"/>
      <c r="JBC100" s="919"/>
      <c r="JBD100" s="919"/>
      <c r="JBE100" s="919"/>
      <c r="JBF100" s="919"/>
      <c r="JBG100" s="919"/>
      <c r="JBH100" s="919"/>
      <c r="JBI100" s="919"/>
      <c r="JBJ100" s="919"/>
      <c r="JBK100" s="919"/>
      <c r="JBL100" s="919"/>
      <c r="JBM100" s="919"/>
      <c r="JBN100" s="919"/>
      <c r="JBO100" s="919"/>
      <c r="JBP100" s="919"/>
      <c r="JBQ100" s="919"/>
      <c r="JBR100" s="919"/>
      <c r="JBS100" s="919"/>
      <c r="JBT100" s="919"/>
      <c r="JBU100" s="919"/>
      <c r="JBV100" s="919"/>
      <c r="JBW100" s="919"/>
      <c r="JBX100" s="919"/>
      <c r="JBY100" s="919"/>
      <c r="JBZ100" s="919"/>
      <c r="JCA100" s="919"/>
      <c r="JCB100" s="919"/>
      <c r="JCC100" s="919"/>
      <c r="JCD100" s="919"/>
      <c r="JCE100" s="919"/>
      <c r="JCF100" s="919"/>
      <c r="JCG100" s="919"/>
      <c r="JCH100" s="919"/>
      <c r="JCI100" s="919"/>
      <c r="JCJ100" s="919"/>
      <c r="JCK100" s="919"/>
      <c r="JCL100" s="919"/>
      <c r="JCM100" s="919"/>
      <c r="JCN100" s="919"/>
      <c r="JCO100" s="919"/>
      <c r="JCP100" s="919"/>
      <c r="JCQ100" s="919"/>
      <c r="JCR100" s="919"/>
      <c r="JCS100" s="919"/>
      <c r="JCT100" s="919"/>
      <c r="JCU100" s="919"/>
      <c r="JCV100" s="919"/>
      <c r="JCW100" s="919"/>
      <c r="JCX100" s="919"/>
      <c r="JCY100" s="919"/>
      <c r="JCZ100" s="919"/>
      <c r="JDA100" s="919"/>
      <c r="JDB100" s="919"/>
      <c r="JDC100" s="919"/>
      <c r="JDD100" s="919"/>
      <c r="JDE100" s="919"/>
      <c r="JDF100" s="919"/>
      <c r="JDG100" s="919"/>
      <c r="JDH100" s="919"/>
      <c r="JDI100" s="919"/>
      <c r="JDJ100" s="919"/>
      <c r="JDK100" s="919"/>
      <c r="JDL100" s="919"/>
      <c r="JDM100" s="919"/>
      <c r="JDN100" s="919"/>
      <c r="JDO100" s="919"/>
      <c r="JDP100" s="919"/>
      <c r="JDQ100" s="919"/>
      <c r="JDR100" s="919"/>
      <c r="JDS100" s="919"/>
      <c r="JDT100" s="919"/>
      <c r="JDU100" s="919"/>
      <c r="JDV100" s="919"/>
      <c r="JDW100" s="919"/>
      <c r="JDX100" s="919"/>
      <c r="JDY100" s="919"/>
      <c r="JDZ100" s="919"/>
      <c r="JEA100" s="919"/>
      <c r="JEB100" s="919"/>
      <c r="JEC100" s="919"/>
      <c r="JED100" s="919"/>
      <c r="JEE100" s="919"/>
      <c r="JEF100" s="919"/>
      <c r="JEG100" s="919"/>
      <c r="JEH100" s="919"/>
      <c r="JEI100" s="919"/>
      <c r="JEJ100" s="919"/>
      <c r="JEK100" s="919"/>
      <c r="JEL100" s="919"/>
      <c r="JEM100" s="919"/>
      <c r="JEN100" s="919"/>
      <c r="JEO100" s="919"/>
      <c r="JEP100" s="919"/>
      <c r="JEQ100" s="919"/>
      <c r="JER100" s="919"/>
      <c r="JES100" s="919"/>
      <c r="JET100" s="919"/>
      <c r="JEU100" s="919"/>
      <c r="JEV100" s="919"/>
      <c r="JEW100" s="919"/>
      <c r="JEX100" s="919"/>
      <c r="JEY100" s="919"/>
      <c r="JEZ100" s="919"/>
      <c r="JFA100" s="919"/>
      <c r="JFB100" s="919"/>
      <c r="JFC100" s="919"/>
      <c r="JFD100" s="919"/>
      <c r="JFE100" s="919"/>
      <c r="JFF100" s="919"/>
      <c r="JFG100" s="919"/>
      <c r="JFH100" s="919"/>
      <c r="JFI100" s="919"/>
      <c r="JFJ100" s="919"/>
      <c r="JFK100" s="919"/>
      <c r="JFL100" s="919"/>
      <c r="JFM100" s="919"/>
      <c r="JFN100" s="919"/>
      <c r="JFO100" s="919"/>
      <c r="JFP100" s="919"/>
      <c r="JFQ100" s="919"/>
      <c r="JFR100" s="919"/>
      <c r="JFS100" s="919"/>
      <c r="JFT100" s="919"/>
      <c r="JFU100" s="919"/>
      <c r="JFV100" s="919"/>
      <c r="JFW100" s="919"/>
      <c r="JFX100" s="919"/>
      <c r="JFY100" s="919"/>
      <c r="JFZ100" s="919"/>
      <c r="JGA100" s="919"/>
      <c r="JGB100" s="919"/>
      <c r="JGC100" s="919"/>
      <c r="JGD100" s="919"/>
      <c r="JGE100" s="919"/>
      <c r="JGF100" s="919"/>
      <c r="JGG100" s="919"/>
      <c r="JGH100" s="919"/>
      <c r="JGI100" s="919"/>
      <c r="JGJ100" s="919"/>
      <c r="JGK100" s="919"/>
      <c r="JGL100" s="919"/>
      <c r="JGM100" s="919"/>
      <c r="JGN100" s="919"/>
      <c r="JGO100" s="919"/>
      <c r="JGP100" s="919"/>
      <c r="JGQ100" s="919"/>
      <c r="JGR100" s="919"/>
      <c r="JGS100" s="919"/>
      <c r="JGT100" s="919"/>
      <c r="JGU100" s="919"/>
      <c r="JGV100" s="919"/>
      <c r="JGW100" s="919"/>
      <c r="JGX100" s="919"/>
      <c r="JGY100" s="919"/>
      <c r="JGZ100" s="919"/>
      <c r="JHA100" s="919"/>
      <c r="JHB100" s="919"/>
      <c r="JHC100" s="919"/>
      <c r="JHD100" s="919"/>
      <c r="JHE100" s="919"/>
      <c r="JHF100" s="919"/>
      <c r="JHG100" s="919"/>
      <c r="JHH100" s="919"/>
      <c r="JHI100" s="919"/>
      <c r="JHJ100" s="919"/>
      <c r="JHK100" s="919"/>
      <c r="JHL100" s="919"/>
      <c r="JHM100" s="919"/>
      <c r="JHN100" s="919"/>
      <c r="JHO100" s="919"/>
      <c r="JHP100" s="919"/>
      <c r="JHQ100" s="919"/>
      <c r="JHR100" s="919"/>
      <c r="JHS100" s="919"/>
      <c r="JHT100" s="919"/>
      <c r="JHU100" s="919"/>
      <c r="JHV100" s="919"/>
      <c r="JHW100" s="919"/>
      <c r="JHX100" s="919"/>
      <c r="JHY100" s="919"/>
      <c r="JHZ100" s="919"/>
      <c r="JIA100" s="919"/>
      <c r="JIB100" s="919"/>
      <c r="JIC100" s="919"/>
      <c r="JID100" s="919"/>
      <c r="JIE100" s="919"/>
      <c r="JIF100" s="919"/>
      <c r="JIG100" s="919"/>
      <c r="JIH100" s="919"/>
      <c r="JII100" s="919"/>
      <c r="JIJ100" s="919"/>
      <c r="JIK100" s="919"/>
      <c r="JIL100" s="919"/>
      <c r="JIM100" s="919"/>
      <c r="JIN100" s="919"/>
      <c r="JIO100" s="919"/>
      <c r="JIP100" s="919"/>
      <c r="JIQ100" s="919"/>
      <c r="JIR100" s="919"/>
      <c r="JIS100" s="919"/>
      <c r="JIT100" s="919"/>
      <c r="JIU100" s="919"/>
      <c r="JIV100" s="919"/>
      <c r="JIW100" s="919"/>
      <c r="JIX100" s="919"/>
      <c r="JIY100" s="919"/>
      <c r="JIZ100" s="919"/>
      <c r="JJA100" s="919"/>
      <c r="JJB100" s="919"/>
      <c r="JJC100" s="919"/>
      <c r="JJD100" s="919"/>
      <c r="JJE100" s="919"/>
      <c r="JJF100" s="919"/>
      <c r="JJG100" s="919"/>
      <c r="JJH100" s="919"/>
      <c r="JJI100" s="919"/>
      <c r="JJJ100" s="919"/>
      <c r="JJK100" s="919"/>
      <c r="JJL100" s="919"/>
      <c r="JJM100" s="919"/>
      <c r="JJN100" s="919"/>
      <c r="JJO100" s="919"/>
      <c r="JJP100" s="919"/>
      <c r="JJQ100" s="919"/>
      <c r="JJR100" s="919"/>
      <c r="JJS100" s="919"/>
      <c r="JJT100" s="919"/>
      <c r="JJU100" s="919"/>
      <c r="JJV100" s="919"/>
      <c r="JJW100" s="919"/>
      <c r="JJX100" s="919"/>
      <c r="JJY100" s="919"/>
      <c r="JJZ100" s="919"/>
      <c r="JKA100" s="919"/>
      <c r="JKB100" s="919"/>
      <c r="JKC100" s="919"/>
      <c r="JKD100" s="919"/>
      <c r="JKE100" s="919"/>
      <c r="JKF100" s="919"/>
      <c r="JKG100" s="919"/>
      <c r="JKH100" s="919"/>
      <c r="JKI100" s="919"/>
      <c r="JKJ100" s="919"/>
      <c r="JKK100" s="919"/>
      <c r="JKL100" s="919"/>
      <c r="JKM100" s="919"/>
      <c r="JKN100" s="919"/>
      <c r="JKO100" s="919"/>
      <c r="JKP100" s="919"/>
      <c r="JKQ100" s="919"/>
      <c r="JKR100" s="919"/>
      <c r="JKS100" s="919"/>
      <c r="JKT100" s="919"/>
      <c r="JKU100" s="919"/>
      <c r="JKV100" s="919"/>
      <c r="JKW100" s="919"/>
      <c r="JKX100" s="919"/>
      <c r="JKY100" s="919"/>
      <c r="JKZ100" s="919"/>
      <c r="JLA100" s="919"/>
      <c r="JLB100" s="919"/>
      <c r="JLC100" s="919"/>
      <c r="JLD100" s="919"/>
      <c r="JLE100" s="919"/>
      <c r="JLF100" s="919"/>
      <c r="JLG100" s="919"/>
      <c r="JLH100" s="919"/>
      <c r="JLI100" s="919"/>
      <c r="JLJ100" s="919"/>
      <c r="JLK100" s="919"/>
      <c r="JLL100" s="919"/>
      <c r="JLM100" s="919"/>
      <c r="JLN100" s="919"/>
      <c r="JLO100" s="919"/>
      <c r="JLP100" s="919"/>
      <c r="JLQ100" s="919"/>
      <c r="JLR100" s="919"/>
      <c r="JLS100" s="919"/>
      <c r="JLT100" s="919"/>
      <c r="JLU100" s="919"/>
      <c r="JLV100" s="919"/>
      <c r="JLW100" s="919"/>
      <c r="JLX100" s="919"/>
      <c r="JLY100" s="919"/>
      <c r="JLZ100" s="919"/>
      <c r="JMA100" s="919"/>
      <c r="JMB100" s="919"/>
      <c r="JMC100" s="919"/>
      <c r="JMD100" s="919"/>
      <c r="JME100" s="919"/>
      <c r="JMF100" s="919"/>
      <c r="JMG100" s="919"/>
      <c r="JMH100" s="919"/>
      <c r="JMI100" s="919"/>
      <c r="JMJ100" s="919"/>
      <c r="JMK100" s="919"/>
      <c r="JML100" s="919"/>
      <c r="JMM100" s="919"/>
      <c r="JMN100" s="919"/>
      <c r="JMO100" s="919"/>
      <c r="JMP100" s="919"/>
      <c r="JMQ100" s="919"/>
      <c r="JMR100" s="919"/>
      <c r="JMS100" s="919"/>
      <c r="JMT100" s="919"/>
      <c r="JMU100" s="919"/>
      <c r="JMV100" s="919"/>
      <c r="JMW100" s="919"/>
      <c r="JMX100" s="919"/>
      <c r="JMY100" s="919"/>
      <c r="JMZ100" s="919"/>
      <c r="JNA100" s="919"/>
      <c r="JNB100" s="919"/>
      <c r="JNC100" s="919"/>
      <c r="JND100" s="919"/>
      <c r="JNE100" s="919"/>
      <c r="JNF100" s="919"/>
      <c r="JNG100" s="919"/>
      <c r="JNH100" s="919"/>
      <c r="JNI100" s="919"/>
      <c r="JNJ100" s="919"/>
      <c r="JNK100" s="919"/>
      <c r="JNL100" s="919"/>
      <c r="JNM100" s="919"/>
      <c r="JNN100" s="919"/>
      <c r="JNO100" s="919"/>
      <c r="JNP100" s="919"/>
      <c r="JNQ100" s="919"/>
      <c r="JNR100" s="919"/>
      <c r="JNS100" s="919"/>
      <c r="JNT100" s="919"/>
      <c r="JNU100" s="919"/>
      <c r="JNV100" s="919"/>
      <c r="JNW100" s="919"/>
      <c r="JNX100" s="919"/>
      <c r="JNY100" s="919"/>
      <c r="JNZ100" s="919"/>
      <c r="JOA100" s="919"/>
      <c r="JOB100" s="919"/>
      <c r="JOC100" s="919"/>
      <c r="JOD100" s="919"/>
      <c r="JOE100" s="919"/>
      <c r="JOF100" s="919"/>
      <c r="JOG100" s="919"/>
      <c r="JOH100" s="919"/>
      <c r="JOI100" s="919"/>
      <c r="JOJ100" s="919"/>
      <c r="JOK100" s="919"/>
      <c r="JOL100" s="919"/>
      <c r="JOM100" s="919"/>
      <c r="JON100" s="919"/>
      <c r="JOO100" s="919"/>
      <c r="JOP100" s="919"/>
      <c r="JOQ100" s="919"/>
      <c r="JOR100" s="919"/>
      <c r="JOS100" s="919"/>
      <c r="JOT100" s="919"/>
      <c r="JOU100" s="919"/>
      <c r="JOV100" s="919"/>
      <c r="JOW100" s="919"/>
      <c r="JOX100" s="919"/>
      <c r="JOY100" s="919"/>
      <c r="JOZ100" s="919"/>
      <c r="JPA100" s="919"/>
      <c r="JPB100" s="919"/>
      <c r="JPC100" s="919"/>
      <c r="JPD100" s="919"/>
      <c r="JPE100" s="919"/>
      <c r="JPF100" s="919"/>
      <c r="JPG100" s="919"/>
      <c r="JPH100" s="919"/>
      <c r="JPI100" s="919"/>
      <c r="JPJ100" s="919"/>
      <c r="JPK100" s="919"/>
      <c r="JPL100" s="919"/>
      <c r="JPM100" s="919"/>
      <c r="JPN100" s="919"/>
      <c r="JPO100" s="919"/>
      <c r="JPP100" s="919"/>
      <c r="JPQ100" s="919"/>
      <c r="JPR100" s="919"/>
      <c r="JPS100" s="919"/>
      <c r="JPT100" s="919"/>
      <c r="JPU100" s="919"/>
      <c r="JPV100" s="919"/>
      <c r="JPW100" s="919"/>
      <c r="JPX100" s="919"/>
      <c r="JPY100" s="919"/>
      <c r="JPZ100" s="919"/>
      <c r="JQA100" s="919"/>
      <c r="JQB100" s="919"/>
      <c r="JQC100" s="919"/>
      <c r="JQD100" s="919"/>
      <c r="JQE100" s="919"/>
      <c r="JQF100" s="919"/>
      <c r="JQG100" s="919"/>
      <c r="JQH100" s="919"/>
      <c r="JQI100" s="919"/>
      <c r="JQJ100" s="919"/>
      <c r="JQK100" s="919"/>
      <c r="JQL100" s="919"/>
      <c r="JQM100" s="919"/>
      <c r="JQN100" s="919"/>
      <c r="JQO100" s="919"/>
      <c r="JQP100" s="919"/>
      <c r="JQQ100" s="919"/>
      <c r="JQR100" s="919"/>
      <c r="JQS100" s="919"/>
      <c r="JQT100" s="919"/>
      <c r="JQU100" s="919"/>
      <c r="JQV100" s="919"/>
      <c r="JQW100" s="919"/>
      <c r="JQX100" s="919"/>
      <c r="JQY100" s="919"/>
      <c r="JQZ100" s="919"/>
      <c r="JRA100" s="919"/>
      <c r="JRB100" s="919"/>
      <c r="JRC100" s="919"/>
      <c r="JRD100" s="919"/>
      <c r="JRE100" s="919"/>
      <c r="JRF100" s="919"/>
      <c r="JRG100" s="919"/>
      <c r="JRH100" s="919"/>
      <c r="JRI100" s="919"/>
      <c r="JRJ100" s="919"/>
      <c r="JRK100" s="919"/>
      <c r="JRL100" s="919"/>
      <c r="JRM100" s="919"/>
      <c r="JRN100" s="919"/>
      <c r="JRO100" s="919"/>
      <c r="JRP100" s="919"/>
      <c r="JRQ100" s="919"/>
      <c r="JRR100" s="919"/>
      <c r="JRS100" s="919"/>
      <c r="JRT100" s="919"/>
      <c r="JRU100" s="919"/>
      <c r="JRV100" s="919"/>
      <c r="JRW100" s="919"/>
      <c r="JRX100" s="919"/>
      <c r="JRY100" s="919"/>
      <c r="JRZ100" s="919"/>
      <c r="JSA100" s="919"/>
      <c r="JSB100" s="919"/>
      <c r="JSC100" s="919"/>
      <c r="JSD100" s="919"/>
      <c r="JSE100" s="919"/>
      <c r="JSF100" s="919"/>
      <c r="JSG100" s="919"/>
      <c r="JSH100" s="919"/>
      <c r="JSI100" s="919"/>
      <c r="JSJ100" s="919"/>
      <c r="JSK100" s="919"/>
      <c r="JSL100" s="919"/>
      <c r="JSM100" s="919"/>
      <c r="JSN100" s="919"/>
      <c r="JSO100" s="919"/>
      <c r="JSP100" s="919"/>
      <c r="JSQ100" s="919"/>
      <c r="JSR100" s="919"/>
      <c r="JSS100" s="919"/>
      <c r="JST100" s="919"/>
      <c r="JSU100" s="919"/>
      <c r="JSV100" s="919"/>
      <c r="JSW100" s="919"/>
      <c r="JSX100" s="919"/>
      <c r="JSY100" s="919"/>
      <c r="JSZ100" s="919"/>
      <c r="JTA100" s="919"/>
      <c r="JTB100" s="919"/>
      <c r="JTC100" s="919"/>
      <c r="JTD100" s="919"/>
      <c r="JTE100" s="919"/>
      <c r="JTF100" s="919"/>
      <c r="JTG100" s="919"/>
      <c r="JTH100" s="919"/>
      <c r="JTI100" s="919"/>
      <c r="JTJ100" s="919"/>
      <c r="JTK100" s="919"/>
      <c r="JTL100" s="919"/>
      <c r="JTM100" s="919"/>
      <c r="JTN100" s="919"/>
      <c r="JTO100" s="919"/>
      <c r="JTP100" s="919"/>
      <c r="JTQ100" s="919"/>
      <c r="JTR100" s="919"/>
      <c r="JTS100" s="919"/>
      <c r="JTT100" s="919"/>
      <c r="JTU100" s="919"/>
      <c r="JTV100" s="919"/>
      <c r="JTW100" s="919"/>
      <c r="JTX100" s="919"/>
      <c r="JTY100" s="919"/>
      <c r="JTZ100" s="919"/>
      <c r="JUA100" s="919"/>
      <c r="JUB100" s="919"/>
      <c r="JUC100" s="919"/>
      <c r="JUD100" s="919"/>
      <c r="JUE100" s="919"/>
      <c r="JUF100" s="919"/>
      <c r="JUG100" s="919"/>
      <c r="JUH100" s="919"/>
      <c r="JUI100" s="919"/>
      <c r="JUJ100" s="919"/>
      <c r="JUK100" s="919"/>
      <c r="JUL100" s="919"/>
      <c r="JUM100" s="919"/>
      <c r="JUN100" s="919"/>
      <c r="JUO100" s="919"/>
      <c r="JUP100" s="919"/>
      <c r="JUQ100" s="919"/>
      <c r="JUR100" s="919"/>
      <c r="JUS100" s="919"/>
      <c r="JUT100" s="919"/>
      <c r="JUU100" s="919"/>
      <c r="JUV100" s="919"/>
      <c r="JUW100" s="919"/>
      <c r="JUX100" s="919"/>
      <c r="JUY100" s="919"/>
      <c r="JUZ100" s="919"/>
      <c r="JVA100" s="919"/>
      <c r="JVB100" s="919"/>
      <c r="JVC100" s="919"/>
      <c r="JVD100" s="919"/>
      <c r="JVE100" s="919"/>
      <c r="JVF100" s="919"/>
      <c r="JVG100" s="919"/>
      <c r="JVH100" s="919"/>
      <c r="JVI100" s="919"/>
      <c r="JVJ100" s="919"/>
      <c r="JVK100" s="919"/>
      <c r="JVL100" s="919"/>
      <c r="JVM100" s="919"/>
      <c r="JVN100" s="919"/>
      <c r="JVO100" s="919"/>
      <c r="JVP100" s="919"/>
      <c r="JVQ100" s="919"/>
      <c r="JVR100" s="919"/>
      <c r="JVS100" s="919"/>
      <c r="JVT100" s="919"/>
      <c r="JVU100" s="919"/>
      <c r="JVV100" s="919"/>
      <c r="JVW100" s="919"/>
      <c r="JVX100" s="919"/>
      <c r="JVY100" s="919"/>
      <c r="JVZ100" s="919"/>
      <c r="JWA100" s="919"/>
      <c r="JWB100" s="919"/>
      <c r="JWC100" s="919"/>
      <c r="JWD100" s="919"/>
      <c r="JWE100" s="919"/>
      <c r="JWF100" s="919"/>
      <c r="JWG100" s="919"/>
      <c r="JWH100" s="919"/>
      <c r="JWI100" s="919"/>
      <c r="JWJ100" s="919"/>
      <c r="JWK100" s="919"/>
      <c r="JWL100" s="919"/>
      <c r="JWM100" s="919"/>
      <c r="JWN100" s="919"/>
      <c r="JWO100" s="919"/>
      <c r="JWP100" s="919"/>
      <c r="JWQ100" s="919"/>
      <c r="JWR100" s="919"/>
      <c r="JWS100" s="919"/>
      <c r="JWT100" s="919"/>
      <c r="JWU100" s="919"/>
      <c r="JWV100" s="919"/>
      <c r="JWW100" s="919"/>
      <c r="JWX100" s="919"/>
      <c r="JWY100" s="919"/>
      <c r="JWZ100" s="919"/>
      <c r="JXA100" s="919"/>
      <c r="JXB100" s="919"/>
      <c r="JXC100" s="919"/>
      <c r="JXD100" s="919"/>
      <c r="JXE100" s="919"/>
      <c r="JXF100" s="919"/>
      <c r="JXG100" s="919"/>
      <c r="JXH100" s="919"/>
      <c r="JXI100" s="919"/>
      <c r="JXJ100" s="919"/>
      <c r="JXK100" s="919"/>
      <c r="JXL100" s="919"/>
      <c r="JXM100" s="919"/>
      <c r="JXN100" s="919"/>
      <c r="JXO100" s="919"/>
      <c r="JXP100" s="919"/>
      <c r="JXQ100" s="919"/>
      <c r="JXR100" s="919"/>
      <c r="JXS100" s="919"/>
      <c r="JXT100" s="919"/>
      <c r="JXU100" s="919"/>
      <c r="JXV100" s="919"/>
      <c r="JXW100" s="919"/>
      <c r="JXX100" s="919"/>
      <c r="JXY100" s="919"/>
      <c r="JXZ100" s="919"/>
      <c r="JYA100" s="919"/>
      <c r="JYB100" s="919"/>
      <c r="JYC100" s="919"/>
      <c r="JYD100" s="919"/>
      <c r="JYE100" s="919"/>
      <c r="JYF100" s="919"/>
      <c r="JYG100" s="919"/>
      <c r="JYH100" s="919"/>
      <c r="JYI100" s="919"/>
      <c r="JYJ100" s="919"/>
      <c r="JYK100" s="919"/>
      <c r="JYL100" s="919"/>
      <c r="JYM100" s="919"/>
      <c r="JYN100" s="919"/>
      <c r="JYO100" s="919"/>
      <c r="JYP100" s="919"/>
      <c r="JYQ100" s="919"/>
      <c r="JYR100" s="919"/>
      <c r="JYS100" s="919"/>
      <c r="JYT100" s="919"/>
      <c r="JYU100" s="919"/>
      <c r="JYV100" s="919"/>
      <c r="JYW100" s="919"/>
      <c r="JYX100" s="919"/>
      <c r="JYY100" s="919"/>
      <c r="JYZ100" s="919"/>
      <c r="JZA100" s="919"/>
      <c r="JZB100" s="919"/>
      <c r="JZC100" s="919"/>
      <c r="JZD100" s="919"/>
      <c r="JZE100" s="919"/>
      <c r="JZF100" s="919"/>
      <c r="JZG100" s="919"/>
      <c r="JZH100" s="919"/>
      <c r="JZI100" s="919"/>
      <c r="JZJ100" s="919"/>
      <c r="JZK100" s="919"/>
      <c r="JZL100" s="919"/>
      <c r="JZM100" s="919"/>
      <c r="JZN100" s="919"/>
      <c r="JZO100" s="919"/>
      <c r="JZP100" s="919"/>
      <c r="JZQ100" s="919"/>
      <c r="JZR100" s="919"/>
      <c r="JZS100" s="919"/>
      <c r="JZT100" s="919"/>
      <c r="JZU100" s="919"/>
      <c r="JZV100" s="919"/>
      <c r="JZW100" s="919"/>
      <c r="JZX100" s="919"/>
      <c r="JZY100" s="919"/>
      <c r="JZZ100" s="919"/>
      <c r="KAA100" s="919"/>
      <c r="KAB100" s="919"/>
      <c r="KAC100" s="919"/>
      <c r="KAD100" s="919"/>
      <c r="KAE100" s="919"/>
      <c r="KAF100" s="919"/>
      <c r="KAG100" s="919"/>
      <c r="KAH100" s="919"/>
      <c r="KAI100" s="919"/>
      <c r="KAJ100" s="919"/>
      <c r="KAK100" s="919"/>
      <c r="KAL100" s="919"/>
      <c r="KAM100" s="919"/>
      <c r="KAN100" s="919"/>
      <c r="KAO100" s="919"/>
      <c r="KAP100" s="919"/>
      <c r="KAQ100" s="919"/>
      <c r="KAR100" s="919"/>
      <c r="KAS100" s="919"/>
      <c r="KAT100" s="919"/>
      <c r="KAU100" s="919"/>
      <c r="KAV100" s="919"/>
      <c r="KAW100" s="919"/>
      <c r="KAX100" s="919"/>
      <c r="KAY100" s="919"/>
      <c r="KAZ100" s="919"/>
      <c r="KBA100" s="919"/>
      <c r="KBB100" s="919"/>
      <c r="KBC100" s="919"/>
      <c r="KBD100" s="919"/>
      <c r="KBE100" s="919"/>
      <c r="KBF100" s="919"/>
      <c r="KBG100" s="919"/>
      <c r="KBH100" s="919"/>
      <c r="KBI100" s="919"/>
      <c r="KBJ100" s="919"/>
      <c r="KBK100" s="919"/>
      <c r="KBL100" s="919"/>
      <c r="KBM100" s="919"/>
      <c r="KBN100" s="919"/>
      <c r="KBO100" s="919"/>
      <c r="KBP100" s="919"/>
      <c r="KBQ100" s="919"/>
      <c r="KBR100" s="919"/>
      <c r="KBS100" s="919"/>
      <c r="KBT100" s="919"/>
      <c r="KBU100" s="919"/>
      <c r="KBV100" s="919"/>
      <c r="KBW100" s="919"/>
      <c r="KBX100" s="919"/>
      <c r="KBY100" s="919"/>
      <c r="KBZ100" s="919"/>
      <c r="KCA100" s="919"/>
      <c r="KCB100" s="919"/>
      <c r="KCC100" s="919"/>
      <c r="KCD100" s="919"/>
      <c r="KCE100" s="919"/>
      <c r="KCF100" s="919"/>
      <c r="KCG100" s="919"/>
      <c r="KCH100" s="919"/>
      <c r="KCI100" s="919"/>
      <c r="KCJ100" s="919"/>
      <c r="KCK100" s="919"/>
      <c r="KCL100" s="919"/>
      <c r="KCM100" s="919"/>
      <c r="KCN100" s="919"/>
      <c r="KCO100" s="919"/>
      <c r="KCP100" s="919"/>
      <c r="KCQ100" s="919"/>
      <c r="KCR100" s="919"/>
      <c r="KCS100" s="919"/>
      <c r="KCT100" s="919"/>
      <c r="KCU100" s="919"/>
      <c r="KCV100" s="919"/>
      <c r="KCW100" s="919"/>
      <c r="KCX100" s="919"/>
      <c r="KCY100" s="919"/>
      <c r="KCZ100" s="919"/>
      <c r="KDA100" s="919"/>
      <c r="KDB100" s="919"/>
      <c r="KDC100" s="919"/>
      <c r="KDD100" s="919"/>
      <c r="KDE100" s="919"/>
      <c r="KDF100" s="919"/>
      <c r="KDG100" s="919"/>
      <c r="KDH100" s="919"/>
      <c r="KDI100" s="919"/>
      <c r="KDJ100" s="919"/>
      <c r="KDK100" s="919"/>
      <c r="KDL100" s="919"/>
      <c r="KDM100" s="919"/>
      <c r="KDN100" s="919"/>
      <c r="KDO100" s="919"/>
      <c r="KDP100" s="919"/>
      <c r="KDQ100" s="919"/>
      <c r="KDR100" s="919"/>
      <c r="KDS100" s="919"/>
      <c r="KDT100" s="919"/>
      <c r="KDU100" s="919"/>
      <c r="KDV100" s="919"/>
      <c r="KDW100" s="919"/>
      <c r="KDX100" s="919"/>
      <c r="KDY100" s="919"/>
      <c r="KDZ100" s="919"/>
      <c r="KEA100" s="919"/>
      <c r="KEB100" s="919"/>
      <c r="KEC100" s="919"/>
      <c r="KED100" s="919"/>
      <c r="KEE100" s="919"/>
      <c r="KEF100" s="919"/>
      <c r="KEG100" s="919"/>
      <c r="KEH100" s="919"/>
      <c r="KEI100" s="919"/>
      <c r="KEJ100" s="919"/>
      <c r="KEK100" s="919"/>
      <c r="KEL100" s="919"/>
      <c r="KEM100" s="919"/>
      <c r="KEN100" s="919"/>
      <c r="KEO100" s="919"/>
      <c r="KEP100" s="919"/>
      <c r="KEQ100" s="919"/>
      <c r="KER100" s="919"/>
      <c r="KES100" s="919"/>
      <c r="KET100" s="919"/>
      <c r="KEU100" s="919"/>
      <c r="KEV100" s="919"/>
      <c r="KEW100" s="919"/>
      <c r="KEX100" s="919"/>
      <c r="KEY100" s="919"/>
      <c r="KEZ100" s="919"/>
      <c r="KFA100" s="919"/>
      <c r="KFB100" s="919"/>
      <c r="KFC100" s="919"/>
      <c r="KFD100" s="919"/>
      <c r="KFE100" s="919"/>
      <c r="KFF100" s="919"/>
      <c r="KFG100" s="919"/>
      <c r="KFH100" s="919"/>
      <c r="KFI100" s="919"/>
      <c r="KFJ100" s="919"/>
      <c r="KFK100" s="919"/>
      <c r="KFL100" s="919"/>
      <c r="KFM100" s="919"/>
      <c r="KFN100" s="919"/>
      <c r="KFO100" s="919"/>
      <c r="KFP100" s="919"/>
      <c r="KFQ100" s="919"/>
      <c r="KFR100" s="919"/>
      <c r="KFS100" s="919"/>
      <c r="KFT100" s="919"/>
      <c r="KFU100" s="919"/>
      <c r="KFV100" s="919"/>
      <c r="KFW100" s="919"/>
      <c r="KFX100" s="919"/>
      <c r="KFY100" s="919"/>
      <c r="KFZ100" s="919"/>
      <c r="KGA100" s="919"/>
      <c r="KGB100" s="919"/>
      <c r="KGC100" s="919"/>
      <c r="KGD100" s="919"/>
      <c r="KGE100" s="919"/>
      <c r="KGF100" s="919"/>
      <c r="KGG100" s="919"/>
      <c r="KGH100" s="919"/>
      <c r="KGI100" s="919"/>
      <c r="KGJ100" s="919"/>
      <c r="KGK100" s="919"/>
      <c r="KGL100" s="919"/>
      <c r="KGM100" s="919"/>
      <c r="KGN100" s="919"/>
      <c r="KGO100" s="919"/>
      <c r="KGP100" s="919"/>
      <c r="KGQ100" s="919"/>
      <c r="KGR100" s="919"/>
      <c r="KGS100" s="919"/>
      <c r="KGT100" s="919"/>
      <c r="KGU100" s="919"/>
      <c r="KGV100" s="919"/>
      <c r="KGW100" s="919"/>
      <c r="KGX100" s="919"/>
      <c r="KGY100" s="919"/>
      <c r="KGZ100" s="919"/>
      <c r="KHA100" s="919"/>
      <c r="KHB100" s="919"/>
      <c r="KHC100" s="919"/>
      <c r="KHD100" s="919"/>
      <c r="KHE100" s="919"/>
      <c r="KHF100" s="919"/>
      <c r="KHG100" s="919"/>
      <c r="KHH100" s="919"/>
      <c r="KHI100" s="919"/>
      <c r="KHJ100" s="919"/>
      <c r="KHK100" s="919"/>
      <c r="KHL100" s="919"/>
      <c r="KHM100" s="919"/>
      <c r="KHN100" s="919"/>
      <c r="KHO100" s="919"/>
      <c r="KHP100" s="919"/>
      <c r="KHQ100" s="919"/>
      <c r="KHR100" s="919"/>
      <c r="KHS100" s="919"/>
      <c r="KHT100" s="919"/>
      <c r="KHU100" s="919"/>
      <c r="KHV100" s="919"/>
      <c r="KHW100" s="919"/>
      <c r="KHX100" s="919"/>
      <c r="KHY100" s="919"/>
      <c r="KHZ100" s="919"/>
      <c r="KIA100" s="919"/>
      <c r="KIB100" s="919"/>
      <c r="KIC100" s="919"/>
      <c r="KID100" s="919"/>
      <c r="KIE100" s="919"/>
      <c r="KIF100" s="919"/>
      <c r="KIG100" s="919"/>
      <c r="KIH100" s="919"/>
      <c r="KII100" s="919"/>
      <c r="KIJ100" s="919"/>
      <c r="KIK100" s="919"/>
      <c r="KIL100" s="919"/>
      <c r="KIM100" s="919"/>
      <c r="KIN100" s="919"/>
      <c r="KIO100" s="919"/>
      <c r="KIP100" s="919"/>
      <c r="KIQ100" s="919"/>
      <c r="KIR100" s="919"/>
      <c r="KIS100" s="919"/>
      <c r="KIT100" s="919"/>
      <c r="KIU100" s="919"/>
      <c r="KIV100" s="919"/>
      <c r="KIW100" s="919"/>
      <c r="KIX100" s="919"/>
      <c r="KIY100" s="919"/>
      <c r="KIZ100" s="919"/>
      <c r="KJA100" s="919"/>
      <c r="KJB100" s="919"/>
      <c r="KJC100" s="919"/>
      <c r="KJD100" s="919"/>
      <c r="KJE100" s="919"/>
      <c r="KJF100" s="919"/>
      <c r="KJG100" s="919"/>
      <c r="KJH100" s="919"/>
      <c r="KJI100" s="919"/>
      <c r="KJJ100" s="919"/>
      <c r="KJK100" s="919"/>
      <c r="KJL100" s="919"/>
      <c r="KJM100" s="919"/>
      <c r="KJN100" s="919"/>
      <c r="KJO100" s="919"/>
      <c r="KJP100" s="919"/>
      <c r="KJQ100" s="919"/>
      <c r="KJR100" s="919"/>
      <c r="KJS100" s="919"/>
      <c r="KJT100" s="919"/>
      <c r="KJU100" s="919"/>
      <c r="KJV100" s="919"/>
      <c r="KJW100" s="919"/>
      <c r="KJX100" s="919"/>
      <c r="KJY100" s="919"/>
      <c r="KJZ100" s="919"/>
      <c r="KKA100" s="919"/>
      <c r="KKB100" s="919"/>
      <c r="KKC100" s="919"/>
      <c r="KKD100" s="919"/>
      <c r="KKE100" s="919"/>
      <c r="KKF100" s="919"/>
      <c r="KKG100" s="919"/>
      <c r="KKH100" s="919"/>
      <c r="KKI100" s="919"/>
      <c r="KKJ100" s="919"/>
      <c r="KKK100" s="919"/>
      <c r="KKL100" s="919"/>
      <c r="KKM100" s="919"/>
      <c r="KKN100" s="919"/>
      <c r="KKO100" s="919"/>
      <c r="KKP100" s="919"/>
      <c r="KKQ100" s="919"/>
      <c r="KKR100" s="919"/>
      <c r="KKS100" s="919"/>
      <c r="KKT100" s="919"/>
      <c r="KKU100" s="919"/>
      <c r="KKV100" s="919"/>
      <c r="KKW100" s="919"/>
      <c r="KKX100" s="919"/>
      <c r="KKY100" s="919"/>
      <c r="KKZ100" s="919"/>
      <c r="KLA100" s="919"/>
      <c r="KLB100" s="919"/>
      <c r="KLC100" s="919"/>
      <c r="KLD100" s="919"/>
      <c r="KLE100" s="919"/>
      <c r="KLF100" s="919"/>
      <c r="KLG100" s="919"/>
      <c r="KLH100" s="919"/>
      <c r="KLI100" s="919"/>
      <c r="KLJ100" s="919"/>
      <c r="KLK100" s="919"/>
      <c r="KLL100" s="919"/>
      <c r="KLM100" s="919"/>
      <c r="KLN100" s="919"/>
      <c r="KLO100" s="919"/>
      <c r="KLP100" s="919"/>
      <c r="KLQ100" s="919"/>
      <c r="KLR100" s="919"/>
      <c r="KLS100" s="919"/>
      <c r="KLT100" s="919"/>
      <c r="KLU100" s="919"/>
      <c r="KLV100" s="919"/>
      <c r="KLW100" s="919"/>
      <c r="KLX100" s="919"/>
      <c r="KLY100" s="919"/>
      <c r="KLZ100" s="919"/>
      <c r="KMA100" s="919"/>
      <c r="KMB100" s="919"/>
      <c r="KMC100" s="919"/>
      <c r="KMD100" s="919"/>
      <c r="KME100" s="919"/>
      <c r="KMF100" s="919"/>
      <c r="KMG100" s="919"/>
      <c r="KMH100" s="919"/>
      <c r="KMI100" s="919"/>
      <c r="KMJ100" s="919"/>
      <c r="KMK100" s="919"/>
      <c r="KML100" s="919"/>
      <c r="KMM100" s="919"/>
      <c r="KMN100" s="919"/>
      <c r="KMO100" s="919"/>
      <c r="KMP100" s="919"/>
      <c r="KMQ100" s="919"/>
      <c r="KMR100" s="919"/>
      <c r="KMS100" s="919"/>
      <c r="KMT100" s="919"/>
      <c r="KMU100" s="919"/>
      <c r="KMV100" s="919"/>
      <c r="KMW100" s="919"/>
      <c r="KMX100" s="919"/>
      <c r="KMY100" s="919"/>
      <c r="KMZ100" s="919"/>
      <c r="KNA100" s="919"/>
      <c r="KNB100" s="919"/>
      <c r="KNC100" s="919"/>
      <c r="KND100" s="919"/>
      <c r="KNE100" s="919"/>
      <c r="KNF100" s="919"/>
      <c r="KNG100" s="919"/>
      <c r="KNH100" s="919"/>
      <c r="KNI100" s="919"/>
      <c r="KNJ100" s="919"/>
      <c r="KNK100" s="919"/>
      <c r="KNL100" s="919"/>
      <c r="KNM100" s="919"/>
      <c r="KNN100" s="919"/>
      <c r="KNO100" s="919"/>
      <c r="KNP100" s="919"/>
      <c r="KNQ100" s="919"/>
      <c r="KNR100" s="919"/>
      <c r="KNS100" s="919"/>
      <c r="KNT100" s="919"/>
      <c r="KNU100" s="919"/>
      <c r="KNV100" s="919"/>
      <c r="KNW100" s="919"/>
      <c r="KNX100" s="919"/>
      <c r="KNY100" s="919"/>
      <c r="KNZ100" s="919"/>
      <c r="KOA100" s="919"/>
      <c r="KOB100" s="919"/>
      <c r="KOC100" s="919"/>
      <c r="KOD100" s="919"/>
      <c r="KOE100" s="919"/>
      <c r="KOF100" s="919"/>
      <c r="KOG100" s="919"/>
      <c r="KOH100" s="919"/>
      <c r="KOI100" s="919"/>
      <c r="KOJ100" s="919"/>
      <c r="KOK100" s="919"/>
      <c r="KOL100" s="919"/>
      <c r="KOM100" s="919"/>
      <c r="KON100" s="919"/>
      <c r="KOO100" s="919"/>
      <c r="KOP100" s="919"/>
      <c r="KOQ100" s="919"/>
      <c r="KOR100" s="919"/>
      <c r="KOS100" s="919"/>
      <c r="KOT100" s="919"/>
      <c r="KOU100" s="919"/>
      <c r="KOV100" s="919"/>
      <c r="KOW100" s="919"/>
      <c r="KOX100" s="919"/>
      <c r="KOY100" s="919"/>
      <c r="KOZ100" s="919"/>
      <c r="KPA100" s="919"/>
      <c r="KPB100" s="919"/>
      <c r="KPC100" s="919"/>
      <c r="KPD100" s="919"/>
      <c r="KPE100" s="919"/>
      <c r="KPF100" s="919"/>
      <c r="KPG100" s="919"/>
      <c r="KPH100" s="919"/>
      <c r="KPI100" s="919"/>
      <c r="KPJ100" s="919"/>
      <c r="KPK100" s="919"/>
      <c r="KPL100" s="919"/>
      <c r="KPM100" s="919"/>
      <c r="KPN100" s="919"/>
      <c r="KPO100" s="919"/>
      <c r="KPP100" s="919"/>
      <c r="KPQ100" s="919"/>
      <c r="KPR100" s="919"/>
      <c r="KPS100" s="919"/>
      <c r="KPT100" s="919"/>
      <c r="KPU100" s="919"/>
      <c r="KPV100" s="919"/>
      <c r="KPW100" s="919"/>
      <c r="KPX100" s="919"/>
      <c r="KPY100" s="919"/>
      <c r="KPZ100" s="919"/>
      <c r="KQA100" s="919"/>
      <c r="KQB100" s="919"/>
      <c r="KQC100" s="919"/>
      <c r="KQD100" s="919"/>
      <c r="KQE100" s="919"/>
      <c r="KQF100" s="919"/>
      <c r="KQG100" s="919"/>
      <c r="KQH100" s="919"/>
      <c r="KQI100" s="919"/>
      <c r="KQJ100" s="919"/>
      <c r="KQK100" s="919"/>
      <c r="KQL100" s="919"/>
      <c r="KQM100" s="919"/>
      <c r="KQN100" s="919"/>
      <c r="KQO100" s="919"/>
      <c r="KQP100" s="919"/>
      <c r="KQQ100" s="919"/>
      <c r="KQR100" s="919"/>
      <c r="KQS100" s="919"/>
      <c r="KQT100" s="919"/>
      <c r="KQU100" s="919"/>
      <c r="KQV100" s="919"/>
      <c r="KQW100" s="919"/>
      <c r="KQX100" s="919"/>
      <c r="KQY100" s="919"/>
      <c r="KQZ100" s="919"/>
      <c r="KRA100" s="919"/>
      <c r="KRB100" s="919"/>
      <c r="KRC100" s="919"/>
      <c r="KRD100" s="919"/>
      <c r="KRE100" s="919"/>
      <c r="KRF100" s="919"/>
      <c r="KRG100" s="919"/>
      <c r="KRH100" s="919"/>
      <c r="KRI100" s="919"/>
      <c r="KRJ100" s="919"/>
      <c r="KRK100" s="919"/>
      <c r="KRL100" s="919"/>
      <c r="KRM100" s="919"/>
      <c r="KRN100" s="919"/>
      <c r="KRO100" s="919"/>
      <c r="KRP100" s="919"/>
      <c r="KRQ100" s="919"/>
      <c r="KRR100" s="919"/>
      <c r="KRS100" s="919"/>
      <c r="KRT100" s="919"/>
      <c r="KRU100" s="919"/>
      <c r="KRV100" s="919"/>
      <c r="KRW100" s="919"/>
      <c r="KRX100" s="919"/>
      <c r="KRY100" s="919"/>
      <c r="KRZ100" s="919"/>
      <c r="KSA100" s="919"/>
      <c r="KSB100" s="919"/>
      <c r="KSC100" s="919"/>
      <c r="KSD100" s="919"/>
      <c r="KSE100" s="919"/>
      <c r="KSF100" s="919"/>
      <c r="KSG100" s="919"/>
      <c r="KSH100" s="919"/>
      <c r="KSI100" s="919"/>
      <c r="KSJ100" s="919"/>
      <c r="KSK100" s="919"/>
      <c r="KSL100" s="919"/>
      <c r="KSM100" s="919"/>
      <c r="KSN100" s="919"/>
      <c r="KSO100" s="919"/>
      <c r="KSP100" s="919"/>
      <c r="KSQ100" s="919"/>
      <c r="KSR100" s="919"/>
      <c r="KSS100" s="919"/>
      <c r="KST100" s="919"/>
      <c r="KSU100" s="919"/>
      <c r="KSV100" s="919"/>
      <c r="KSW100" s="919"/>
      <c r="KSX100" s="919"/>
      <c r="KSY100" s="919"/>
      <c r="KSZ100" s="919"/>
      <c r="KTA100" s="919"/>
      <c r="KTB100" s="919"/>
      <c r="KTC100" s="919"/>
      <c r="KTD100" s="919"/>
      <c r="KTE100" s="919"/>
      <c r="KTF100" s="919"/>
      <c r="KTG100" s="919"/>
      <c r="KTH100" s="919"/>
      <c r="KTI100" s="919"/>
      <c r="KTJ100" s="919"/>
      <c r="KTK100" s="919"/>
      <c r="KTL100" s="919"/>
      <c r="KTM100" s="919"/>
      <c r="KTN100" s="919"/>
      <c r="KTO100" s="919"/>
      <c r="KTP100" s="919"/>
      <c r="KTQ100" s="919"/>
      <c r="KTR100" s="919"/>
      <c r="KTS100" s="919"/>
      <c r="KTT100" s="919"/>
      <c r="KTU100" s="919"/>
      <c r="KTV100" s="919"/>
      <c r="KTW100" s="919"/>
      <c r="KTX100" s="919"/>
      <c r="KTY100" s="919"/>
      <c r="KTZ100" s="919"/>
      <c r="KUA100" s="919"/>
      <c r="KUB100" s="919"/>
      <c r="KUC100" s="919"/>
      <c r="KUD100" s="919"/>
      <c r="KUE100" s="919"/>
      <c r="KUF100" s="919"/>
      <c r="KUG100" s="919"/>
      <c r="KUH100" s="919"/>
      <c r="KUI100" s="919"/>
      <c r="KUJ100" s="919"/>
      <c r="KUK100" s="919"/>
      <c r="KUL100" s="919"/>
      <c r="KUM100" s="919"/>
      <c r="KUN100" s="919"/>
      <c r="KUO100" s="919"/>
      <c r="KUP100" s="919"/>
      <c r="KUQ100" s="919"/>
      <c r="KUR100" s="919"/>
      <c r="KUS100" s="919"/>
      <c r="KUT100" s="919"/>
      <c r="KUU100" s="919"/>
      <c r="KUV100" s="919"/>
      <c r="KUW100" s="919"/>
      <c r="KUX100" s="919"/>
      <c r="KUY100" s="919"/>
      <c r="KUZ100" s="919"/>
      <c r="KVA100" s="919"/>
      <c r="KVB100" s="919"/>
      <c r="KVC100" s="919"/>
      <c r="KVD100" s="919"/>
      <c r="KVE100" s="919"/>
      <c r="KVF100" s="919"/>
      <c r="KVG100" s="919"/>
      <c r="KVH100" s="919"/>
      <c r="KVI100" s="919"/>
      <c r="KVJ100" s="919"/>
      <c r="KVK100" s="919"/>
      <c r="KVL100" s="919"/>
      <c r="KVM100" s="919"/>
      <c r="KVN100" s="919"/>
      <c r="KVO100" s="919"/>
      <c r="KVP100" s="919"/>
      <c r="KVQ100" s="919"/>
      <c r="KVR100" s="919"/>
      <c r="KVS100" s="919"/>
      <c r="KVT100" s="919"/>
      <c r="KVU100" s="919"/>
      <c r="KVV100" s="919"/>
      <c r="KVW100" s="919"/>
      <c r="KVX100" s="919"/>
      <c r="KVY100" s="919"/>
      <c r="KVZ100" s="919"/>
      <c r="KWA100" s="919"/>
      <c r="KWB100" s="919"/>
      <c r="KWC100" s="919"/>
      <c r="KWD100" s="919"/>
      <c r="KWE100" s="919"/>
      <c r="KWF100" s="919"/>
      <c r="KWG100" s="919"/>
      <c r="KWH100" s="919"/>
      <c r="KWI100" s="919"/>
      <c r="KWJ100" s="919"/>
      <c r="KWK100" s="919"/>
      <c r="KWL100" s="919"/>
      <c r="KWM100" s="919"/>
      <c r="KWN100" s="919"/>
      <c r="KWO100" s="919"/>
      <c r="KWP100" s="919"/>
      <c r="KWQ100" s="919"/>
      <c r="KWR100" s="919"/>
      <c r="KWS100" s="919"/>
      <c r="KWT100" s="919"/>
      <c r="KWU100" s="919"/>
      <c r="KWV100" s="919"/>
      <c r="KWW100" s="919"/>
      <c r="KWX100" s="919"/>
      <c r="KWY100" s="919"/>
      <c r="KWZ100" s="919"/>
      <c r="KXA100" s="919"/>
      <c r="KXB100" s="919"/>
      <c r="KXC100" s="919"/>
      <c r="KXD100" s="919"/>
      <c r="KXE100" s="919"/>
      <c r="KXF100" s="919"/>
      <c r="KXG100" s="919"/>
      <c r="KXH100" s="919"/>
      <c r="KXI100" s="919"/>
      <c r="KXJ100" s="919"/>
      <c r="KXK100" s="919"/>
      <c r="KXL100" s="919"/>
      <c r="KXM100" s="919"/>
      <c r="KXN100" s="919"/>
      <c r="KXO100" s="919"/>
      <c r="KXP100" s="919"/>
      <c r="KXQ100" s="919"/>
      <c r="KXR100" s="919"/>
      <c r="KXS100" s="919"/>
      <c r="KXT100" s="919"/>
      <c r="KXU100" s="919"/>
      <c r="KXV100" s="919"/>
      <c r="KXW100" s="919"/>
      <c r="KXX100" s="919"/>
      <c r="KXY100" s="919"/>
      <c r="KXZ100" s="919"/>
      <c r="KYA100" s="919"/>
      <c r="KYB100" s="919"/>
      <c r="KYC100" s="919"/>
      <c r="KYD100" s="919"/>
      <c r="KYE100" s="919"/>
      <c r="KYF100" s="919"/>
      <c r="KYG100" s="919"/>
      <c r="KYH100" s="919"/>
      <c r="KYI100" s="919"/>
      <c r="KYJ100" s="919"/>
      <c r="KYK100" s="919"/>
      <c r="KYL100" s="919"/>
      <c r="KYM100" s="919"/>
      <c r="KYN100" s="919"/>
      <c r="KYO100" s="919"/>
      <c r="KYP100" s="919"/>
      <c r="KYQ100" s="919"/>
      <c r="KYR100" s="919"/>
      <c r="KYS100" s="919"/>
      <c r="KYT100" s="919"/>
      <c r="KYU100" s="919"/>
      <c r="KYV100" s="919"/>
      <c r="KYW100" s="919"/>
      <c r="KYX100" s="919"/>
      <c r="KYY100" s="919"/>
      <c r="KYZ100" s="919"/>
      <c r="KZA100" s="919"/>
      <c r="KZB100" s="919"/>
      <c r="KZC100" s="919"/>
      <c r="KZD100" s="919"/>
      <c r="KZE100" s="919"/>
      <c r="KZF100" s="919"/>
      <c r="KZG100" s="919"/>
      <c r="KZH100" s="919"/>
      <c r="KZI100" s="919"/>
      <c r="KZJ100" s="919"/>
      <c r="KZK100" s="919"/>
      <c r="KZL100" s="919"/>
      <c r="KZM100" s="919"/>
      <c r="KZN100" s="919"/>
      <c r="KZO100" s="919"/>
      <c r="KZP100" s="919"/>
      <c r="KZQ100" s="919"/>
      <c r="KZR100" s="919"/>
      <c r="KZS100" s="919"/>
      <c r="KZT100" s="919"/>
      <c r="KZU100" s="919"/>
      <c r="KZV100" s="919"/>
      <c r="KZW100" s="919"/>
      <c r="KZX100" s="919"/>
      <c r="KZY100" s="919"/>
      <c r="KZZ100" s="919"/>
      <c r="LAA100" s="919"/>
      <c r="LAB100" s="919"/>
      <c r="LAC100" s="919"/>
      <c r="LAD100" s="919"/>
      <c r="LAE100" s="919"/>
      <c r="LAF100" s="919"/>
      <c r="LAG100" s="919"/>
      <c r="LAH100" s="919"/>
      <c r="LAI100" s="919"/>
      <c r="LAJ100" s="919"/>
      <c r="LAK100" s="919"/>
      <c r="LAL100" s="919"/>
      <c r="LAM100" s="919"/>
      <c r="LAN100" s="919"/>
      <c r="LAO100" s="919"/>
      <c r="LAP100" s="919"/>
      <c r="LAQ100" s="919"/>
      <c r="LAR100" s="919"/>
      <c r="LAS100" s="919"/>
      <c r="LAT100" s="919"/>
      <c r="LAU100" s="919"/>
      <c r="LAV100" s="919"/>
      <c r="LAW100" s="919"/>
      <c r="LAX100" s="919"/>
      <c r="LAY100" s="919"/>
      <c r="LAZ100" s="919"/>
      <c r="LBA100" s="919"/>
      <c r="LBB100" s="919"/>
      <c r="LBC100" s="919"/>
      <c r="LBD100" s="919"/>
      <c r="LBE100" s="919"/>
      <c r="LBF100" s="919"/>
      <c r="LBG100" s="919"/>
      <c r="LBH100" s="919"/>
      <c r="LBI100" s="919"/>
      <c r="LBJ100" s="919"/>
      <c r="LBK100" s="919"/>
      <c r="LBL100" s="919"/>
      <c r="LBM100" s="919"/>
      <c r="LBN100" s="919"/>
      <c r="LBO100" s="919"/>
      <c r="LBP100" s="919"/>
      <c r="LBQ100" s="919"/>
      <c r="LBR100" s="919"/>
      <c r="LBS100" s="919"/>
      <c r="LBT100" s="919"/>
      <c r="LBU100" s="919"/>
      <c r="LBV100" s="919"/>
      <c r="LBW100" s="919"/>
      <c r="LBX100" s="919"/>
      <c r="LBY100" s="919"/>
      <c r="LBZ100" s="919"/>
      <c r="LCA100" s="919"/>
      <c r="LCB100" s="919"/>
      <c r="LCC100" s="919"/>
      <c r="LCD100" s="919"/>
      <c r="LCE100" s="919"/>
      <c r="LCF100" s="919"/>
      <c r="LCG100" s="919"/>
      <c r="LCH100" s="919"/>
      <c r="LCI100" s="919"/>
      <c r="LCJ100" s="919"/>
      <c r="LCK100" s="919"/>
      <c r="LCL100" s="919"/>
      <c r="LCM100" s="919"/>
      <c r="LCN100" s="919"/>
      <c r="LCO100" s="919"/>
      <c r="LCP100" s="919"/>
      <c r="LCQ100" s="919"/>
      <c r="LCR100" s="919"/>
      <c r="LCS100" s="919"/>
      <c r="LCT100" s="919"/>
      <c r="LCU100" s="919"/>
      <c r="LCV100" s="919"/>
      <c r="LCW100" s="919"/>
      <c r="LCX100" s="919"/>
      <c r="LCY100" s="919"/>
      <c r="LCZ100" s="919"/>
      <c r="LDA100" s="919"/>
      <c r="LDB100" s="919"/>
      <c r="LDC100" s="919"/>
      <c r="LDD100" s="919"/>
      <c r="LDE100" s="919"/>
      <c r="LDF100" s="919"/>
      <c r="LDG100" s="919"/>
      <c r="LDH100" s="919"/>
      <c r="LDI100" s="919"/>
      <c r="LDJ100" s="919"/>
      <c r="LDK100" s="919"/>
      <c r="LDL100" s="919"/>
      <c r="LDM100" s="919"/>
      <c r="LDN100" s="919"/>
      <c r="LDO100" s="919"/>
      <c r="LDP100" s="919"/>
      <c r="LDQ100" s="919"/>
      <c r="LDR100" s="919"/>
      <c r="LDS100" s="919"/>
      <c r="LDT100" s="919"/>
      <c r="LDU100" s="919"/>
      <c r="LDV100" s="919"/>
      <c r="LDW100" s="919"/>
      <c r="LDX100" s="919"/>
      <c r="LDY100" s="919"/>
      <c r="LDZ100" s="919"/>
      <c r="LEA100" s="919"/>
      <c r="LEB100" s="919"/>
      <c r="LEC100" s="919"/>
      <c r="LED100" s="919"/>
      <c r="LEE100" s="919"/>
      <c r="LEF100" s="919"/>
      <c r="LEG100" s="919"/>
      <c r="LEH100" s="919"/>
      <c r="LEI100" s="919"/>
      <c r="LEJ100" s="919"/>
      <c r="LEK100" s="919"/>
      <c r="LEL100" s="919"/>
      <c r="LEM100" s="919"/>
      <c r="LEN100" s="919"/>
      <c r="LEO100" s="919"/>
      <c r="LEP100" s="919"/>
      <c r="LEQ100" s="919"/>
      <c r="LER100" s="919"/>
      <c r="LES100" s="919"/>
      <c r="LET100" s="919"/>
      <c r="LEU100" s="919"/>
      <c r="LEV100" s="919"/>
      <c r="LEW100" s="919"/>
      <c r="LEX100" s="919"/>
      <c r="LEY100" s="919"/>
      <c r="LEZ100" s="919"/>
      <c r="LFA100" s="919"/>
      <c r="LFB100" s="919"/>
      <c r="LFC100" s="919"/>
      <c r="LFD100" s="919"/>
      <c r="LFE100" s="919"/>
      <c r="LFF100" s="919"/>
      <c r="LFG100" s="919"/>
      <c r="LFH100" s="919"/>
      <c r="LFI100" s="919"/>
      <c r="LFJ100" s="919"/>
      <c r="LFK100" s="919"/>
      <c r="LFL100" s="919"/>
      <c r="LFM100" s="919"/>
      <c r="LFN100" s="919"/>
      <c r="LFO100" s="919"/>
      <c r="LFP100" s="919"/>
      <c r="LFQ100" s="919"/>
      <c r="LFR100" s="919"/>
      <c r="LFS100" s="919"/>
      <c r="LFT100" s="919"/>
      <c r="LFU100" s="919"/>
      <c r="LFV100" s="919"/>
      <c r="LFW100" s="919"/>
      <c r="LFX100" s="919"/>
      <c r="LFY100" s="919"/>
      <c r="LFZ100" s="919"/>
      <c r="LGA100" s="919"/>
      <c r="LGB100" s="919"/>
      <c r="LGC100" s="919"/>
      <c r="LGD100" s="919"/>
      <c r="LGE100" s="919"/>
      <c r="LGF100" s="919"/>
      <c r="LGG100" s="919"/>
      <c r="LGH100" s="919"/>
      <c r="LGI100" s="919"/>
      <c r="LGJ100" s="919"/>
      <c r="LGK100" s="919"/>
      <c r="LGL100" s="919"/>
      <c r="LGM100" s="919"/>
      <c r="LGN100" s="919"/>
      <c r="LGO100" s="919"/>
      <c r="LGP100" s="919"/>
      <c r="LGQ100" s="919"/>
      <c r="LGR100" s="919"/>
      <c r="LGS100" s="919"/>
      <c r="LGT100" s="919"/>
      <c r="LGU100" s="919"/>
      <c r="LGV100" s="919"/>
      <c r="LGW100" s="919"/>
      <c r="LGX100" s="919"/>
      <c r="LGY100" s="919"/>
      <c r="LGZ100" s="919"/>
      <c r="LHA100" s="919"/>
      <c r="LHB100" s="919"/>
      <c r="LHC100" s="919"/>
      <c r="LHD100" s="919"/>
      <c r="LHE100" s="919"/>
      <c r="LHF100" s="919"/>
      <c r="LHG100" s="919"/>
      <c r="LHH100" s="919"/>
      <c r="LHI100" s="919"/>
      <c r="LHJ100" s="919"/>
      <c r="LHK100" s="919"/>
      <c r="LHL100" s="919"/>
      <c r="LHM100" s="919"/>
      <c r="LHN100" s="919"/>
      <c r="LHO100" s="919"/>
      <c r="LHP100" s="919"/>
      <c r="LHQ100" s="919"/>
      <c r="LHR100" s="919"/>
      <c r="LHS100" s="919"/>
      <c r="LHT100" s="919"/>
      <c r="LHU100" s="919"/>
      <c r="LHV100" s="919"/>
      <c r="LHW100" s="919"/>
      <c r="LHX100" s="919"/>
      <c r="LHY100" s="919"/>
      <c r="LHZ100" s="919"/>
      <c r="LIA100" s="919"/>
      <c r="LIB100" s="919"/>
      <c r="LIC100" s="919"/>
      <c r="LID100" s="919"/>
      <c r="LIE100" s="919"/>
      <c r="LIF100" s="919"/>
      <c r="LIG100" s="919"/>
      <c r="LIH100" s="919"/>
      <c r="LII100" s="919"/>
      <c r="LIJ100" s="919"/>
      <c r="LIK100" s="919"/>
      <c r="LIL100" s="919"/>
      <c r="LIM100" s="919"/>
      <c r="LIN100" s="919"/>
      <c r="LIO100" s="919"/>
      <c r="LIP100" s="919"/>
      <c r="LIQ100" s="919"/>
      <c r="LIR100" s="919"/>
      <c r="LIS100" s="919"/>
      <c r="LIT100" s="919"/>
      <c r="LIU100" s="919"/>
      <c r="LIV100" s="919"/>
      <c r="LIW100" s="919"/>
      <c r="LIX100" s="919"/>
      <c r="LIY100" s="919"/>
      <c r="LIZ100" s="919"/>
      <c r="LJA100" s="919"/>
      <c r="LJB100" s="919"/>
      <c r="LJC100" s="919"/>
      <c r="LJD100" s="919"/>
      <c r="LJE100" s="919"/>
      <c r="LJF100" s="919"/>
      <c r="LJG100" s="919"/>
      <c r="LJH100" s="919"/>
      <c r="LJI100" s="919"/>
      <c r="LJJ100" s="919"/>
      <c r="LJK100" s="919"/>
      <c r="LJL100" s="919"/>
      <c r="LJM100" s="919"/>
      <c r="LJN100" s="919"/>
      <c r="LJO100" s="919"/>
      <c r="LJP100" s="919"/>
      <c r="LJQ100" s="919"/>
      <c r="LJR100" s="919"/>
      <c r="LJS100" s="919"/>
      <c r="LJT100" s="919"/>
      <c r="LJU100" s="919"/>
      <c r="LJV100" s="919"/>
      <c r="LJW100" s="919"/>
      <c r="LJX100" s="919"/>
      <c r="LJY100" s="919"/>
      <c r="LJZ100" s="919"/>
      <c r="LKA100" s="919"/>
      <c r="LKB100" s="919"/>
      <c r="LKC100" s="919"/>
      <c r="LKD100" s="919"/>
      <c r="LKE100" s="919"/>
      <c r="LKF100" s="919"/>
      <c r="LKG100" s="919"/>
      <c r="LKH100" s="919"/>
      <c r="LKI100" s="919"/>
      <c r="LKJ100" s="919"/>
      <c r="LKK100" s="919"/>
      <c r="LKL100" s="919"/>
      <c r="LKM100" s="919"/>
      <c r="LKN100" s="919"/>
      <c r="LKO100" s="919"/>
      <c r="LKP100" s="919"/>
      <c r="LKQ100" s="919"/>
      <c r="LKR100" s="919"/>
      <c r="LKS100" s="919"/>
      <c r="LKT100" s="919"/>
      <c r="LKU100" s="919"/>
      <c r="LKV100" s="919"/>
      <c r="LKW100" s="919"/>
      <c r="LKX100" s="919"/>
      <c r="LKY100" s="919"/>
      <c r="LKZ100" s="919"/>
      <c r="LLA100" s="919"/>
      <c r="LLB100" s="919"/>
      <c r="LLC100" s="919"/>
      <c r="LLD100" s="919"/>
      <c r="LLE100" s="919"/>
      <c r="LLF100" s="919"/>
      <c r="LLG100" s="919"/>
      <c r="LLH100" s="919"/>
      <c r="LLI100" s="919"/>
      <c r="LLJ100" s="919"/>
      <c r="LLK100" s="919"/>
      <c r="LLL100" s="919"/>
      <c r="LLM100" s="919"/>
      <c r="LLN100" s="919"/>
      <c r="LLO100" s="919"/>
      <c r="LLP100" s="919"/>
      <c r="LLQ100" s="919"/>
      <c r="LLR100" s="919"/>
      <c r="LLS100" s="919"/>
      <c r="LLT100" s="919"/>
      <c r="LLU100" s="919"/>
      <c r="LLV100" s="919"/>
      <c r="LLW100" s="919"/>
      <c r="LLX100" s="919"/>
      <c r="LLY100" s="919"/>
      <c r="LLZ100" s="919"/>
      <c r="LMA100" s="919"/>
      <c r="LMB100" s="919"/>
      <c r="LMC100" s="919"/>
      <c r="LMD100" s="919"/>
      <c r="LME100" s="919"/>
      <c r="LMF100" s="919"/>
      <c r="LMG100" s="919"/>
      <c r="LMH100" s="919"/>
      <c r="LMI100" s="919"/>
      <c r="LMJ100" s="919"/>
      <c r="LMK100" s="919"/>
      <c r="LML100" s="919"/>
      <c r="LMM100" s="919"/>
      <c r="LMN100" s="919"/>
      <c r="LMO100" s="919"/>
      <c r="LMP100" s="919"/>
      <c r="LMQ100" s="919"/>
      <c r="LMR100" s="919"/>
      <c r="LMS100" s="919"/>
      <c r="LMT100" s="919"/>
      <c r="LMU100" s="919"/>
      <c r="LMV100" s="919"/>
      <c r="LMW100" s="919"/>
      <c r="LMX100" s="919"/>
      <c r="LMY100" s="919"/>
      <c r="LMZ100" s="919"/>
      <c r="LNA100" s="919"/>
      <c r="LNB100" s="919"/>
      <c r="LNC100" s="919"/>
      <c r="LND100" s="919"/>
      <c r="LNE100" s="919"/>
      <c r="LNF100" s="919"/>
      <c r="LNG100" s="919"/>
      <c r="LNH100" s="919"/>
      <c r="LNI100" s="919"/>
      <c r="LNJ100" s="919"/>
      <c r="LNK100" s="919"/>
      <c r="LNL100" s="919"/>
      <c r="LNM100" s="919"/>
      <c r="LNN100" s="919"/>
      <c r="LNO100" s="919"/>
      <c r="LNP100" s="919"/>
      <c r="LNQ100" s="919"/>
      <c r="LNR100" s="919"/>
      <c r="LNS100" s="919"/>
      <c r="LNT100" s="919"/>
      <c r="LNU100" s="919"/>
      <c r="LNV100" s="919"/>
      <c r="LNW100" s="919"/>
      <c r="LNX100" s="919"/>
      <c r="LNY100" s="919"/>
      <c r="LNZ100" s="919"/>
      <c r="LOA100" s="919"/>
      <c r="LOB100" s="919"/>
      <c r="LOC100" s="919"/>
      <c r="LOD100" s="919"/>
      <c r="LOE100" s="919"/>
      <c r="LOF100" s="919"/>
      <c r="LOG100" s="919"/>
      <c r="LOH100" s="919"/>
      <c r="LOI100" s="919"/>
      <c r="LOJ100" s="919"/>
      <c r="LOK100" s="919"/>
      <c r="LOL100" s="919"/>
      <c r="LOM100" s="919"/>
      <c r="LON100" s="919"/>
      <c r="LOO100" s="919"/>
      <c r="LOP100" s="919"/>
      <c r="LOQ100" s="919"/>
      <c r="LOR100" s="919"/>
      <c r="LOS100" s="919"/>
      <c r="LOT100" s="919"/>
      <c r="LOU100" s="919"/>
      <c r="LOV100" s="919"/>
      <c r="LOW100" s="919"/>
      <c r="LOX100" s="919"/>
      <c r="LOY100" s="919"/>
      <c r="LOZ100" s="919"/>
      <c r="LPA100" s="919"/>
      <c r="LPB100" s="919"/>
      <c r="LPC100" s="919"/>
      <c r="LPD100" s="919"/>
      <c r="LPE100" s="919"/>
      <c r="LPF100" s="919"/>
      <c r="LPG100" s="919"/>
      <c r="LPH100" s="919"/>
      <c r="LPI100" s="919"/>
      <c r="LPJ100" s="919"/>
      <c r="LPK100" s="919"/>
      <c r="LPL100" s="919"/>
      <c r="LPM100" s="919"/>
      <c r="LPN100" s="919"/>
      <c r="LPO100" s="919"/>
      <c r="LPP100" s="919"/>
      <c r="LPQ100" s="919"/>
      <c r="LPR100" s="919"/>
      <c r="LPS100" s="919"/>
      <c r="LPT100" s="919"/>
      <c r="LPU100" s="919"/>
      <c r="LPV100" s="919"/>
      <c r="LPW100" s="919"/>
      <c r="LPX100" s="919"/>
      <c r="LPY100" s="919"/>
      <c r="LPZ100" s="919"/>
      <c r="LQA100" s="919"/>
      <c r="LQB100" s="919"/>
      <c r="LQC100" s="919"/>
      <c r="LQD100" s="919"/>
      <c r="LQE100" s="919"/>
      <c r="LQF100" s="919"/>
      <c r="LQG100" s="919"/>
      <c r="LQH100" s="919"/>
      <c r="LQI100" s="919"/>
      <c r="LQJ100" s="919"/>
      <c r="LQK100" s="919"/>
      <c r="LQL100" s="919"/>
      <c r="LQM100" s="919"/>
      <c r="LQN100" s="919"/>
      <c r="LQO100" s="919"/>
      <c r="LQP100" s="919"/>
      <c r="LQQ100" s="919"/>
      <c r="LQR100" s="919"/>
      <c r="LQS100" s="919"/>
      <c r="LQT100" s="919"/>
      <c r="LQU100" s="919"/>
      <c r="LQV100" s="919"/>
      <c r="LQW100" s="919"/>
      <c r="LQX100" s="919"/>
      <c r="LQY100" s="919"/>
      <c r="LQZ100" s="919"/>
      <c r="LRA100" s="919"/>
      <c r="LRB100" s="919"/>
      <c r="LRC100" s="919"/>
      <c r="LRD100" s="919"/>
      <c r="LRE100" s="919"/>
      <c r="LRF100" s="919"/>
      <c r="LRG100" s="919"/>
      <c r="LRH100" s="919"/>
      <c r="LRI100" s="919"/>
      <c r="LRJ100" s="919"/>
      <c r="LRK100" s="919"/>
      <c r="LRL100" s="919"/>
      <c r="LRM100" s="919"/>
      <c r="LRN100" s="919"/>
      <c r="LRO100" s="919"/>
      <c r="LRP100" s="919"/>
      <c r="LRQ100" s="919"/>
      <c r="LRR100" s="919"/>
      <c r="LRS100" s="919"/>
      <c r="LRT100" s="919"/>
      <c r="LRU100" s="919"/>
      <c r="LRV100" s="919"/>
      <c r="LRW100" s="919"/>
      <c r="LRX100" s="919"/>
      <c r="LRY100" s="919"/>
      <c r="LRZ100" s="919"/>
      <c r="LSA100" s="919"/>
      <c r="LSB100" s="919"/>
      <c r="LSC100" s="919"/>
      <c r="LSD100" s="919"/>
      <c r="LSE100" s="919"/>
      <c r="LSF100" s="919"/>
      <c r="LSG100" s="919"/>
      <c r="LSH100" s="919"/>
      <c r="LSI100" s="919"/>
      <c r="LSJ100" s="919"/>
      <c r="LSK100" s="919"/>
      <c r="LSL100" s="919"/>
      <c r="LSM100" s="919"/>
      <c r="LSN100" s="919"/>
      <c r="LSO100" s="919"/>
      <c r="LSP100" s="919"/>
      <c r="LSQ100" s="919"/>
      <c r="LSR100" s="919"/>
      <c r="LSS100" s="919"/>
      <c r="LST100" s="919"/>
      <c r="LSU100" s="919"/>
      <c r="LSV100" s="919"/>
      <c r="LSW100" s="919"/>
      <c r="LSX100" s="919"/>
      <c r="LSY100" s="919"/>
      <c r="LSZ100" s="919"/>
      <c r="LTA100" s="919"/>
      <c r="LTB100" s="919"/>
      <c r="LTC100" s="919"/>
      <c r="LTD100" s="919"/>
      <c r="LTE100" s="919"/>
      <c r="LTF100" s="919"/>
      <c r="LTG100" s="919"/>
      <c r="LTH100" s="919"/>
      <c r="LTI100" s="919"/>
      <c r="LTJ100" s="919"/>
      <c r="LTK100" s="919"/>
      <c r="LTL100" s="919"/>
      <c r="LTM100" s="919"/>
      <c r="LTN100" s="919"/>
      <c r="LTO100" s="919"/>
      <c r="LTP100" s="919"/>
      <c r="LTQ100" s="919"/>
      <c r="LTR100" s="919"/>
      <c r="LTS100" s="919"/>
      <c r="LTT100" s="919"/>
      <c r="LTU100" s="919"/>
      <c r="LTV100" s="919"/>
      <c r="LTW100" s="919"/>
      <c r="LTX100" s="919"/>
      <c r="LTY100" s="919"/>
      <c r="LTZ100" s="919"/>
      <c r="LUA100" s="919"/>
      <c r="LUB100" s="919"/>
      <c r="LUC100" s="919"/>
      <c r="LUD100" s="919"/>
      <c r="LUE100" s="919"/>
      <c r="LUF100" s="919"/>
      <c r="LUG100" s="919"/>
      <c r="LUH100" s="919"/>
      <c r="LUI100" s="919"/>
      <c r="LUJ100" s="919"/>
      <c r="LUK100" s="919"/>
      <c r="LUL100" s="919"/>
      <c r="LUM100" s="919"/>
      <c r="LUN100" s="919"/>
      <c r="LUO100" s="919"/>
      <c r="LUP100" s="919"/>
      <c r="LUQ100" s="919"/>
      <c r="LUR100" s="919"/>
      <c r="LUS100" s="919"/>
      <c r="LUT100" s="919"/>
      <c r="LUU100" s="919"/>
      <c r="LUV100" s="919"/>
      <c r="LUW100" s="919"/>
      <c r="LUX100" s="919"/>
      <c r="LUY100" s="919"/>
      <c r="LUZ100" s="919"/>
      <c r="LVA100" s="919"/>
      <c r="LVB100" s="919"/>
      <c r="LVC100" s="919"/>
      <c r="LVD100" s="919"/>
      <c r="LVE100" s="919"/>
      <c r="LVF100" s="919"/>
      <c r="LVG100" s="919"/>
      <c r="LVH100" s="919"/>
      <c r="LVI100" s="919"/>
      <c r="LVJ100" s="919"/>
      <c r="LVK100" s="919"/>
      <c r="LVL100" s="919"/>
      <c r="LVM100" s="919"/>
      <c r="LVN100" s="919"/>
      <c r="LVO100" s="919"/>
      <c r="LVP100" s="919"/>
      <c r="LVQ100" s="919"/>
      <c r="LVR100" s="919"/>
      <c r="LVS100" s="919"/>
      <c r="LVT100" s="919"/>
      <c r="LVU100" s="919"/>
      <c r="LVV100" s="919"/>
      <c r="LVW100" s="919"/>
      <c r="LVX100" s="919"/>
      <c r="LVY100" s="919"/>
      <c r="LVZ100" s="919"/>
      <c r="LWA100" s="919"/>
      <c r="LWB100" s="919"/>
      <c r="LWC100" s="919"/>
      <c r="LWD100" s="919"/>
      <c r="LWE100" s="919"/>
      <c r="LWF100" s="919"/>
      <c r="LWG100" s="919"/>
      <c r="LWH100" s="919"/>
      <c r="LWI100" s="919"/>
      <c r="LWJ100" s="919"/>
      <c r="LWK100" s="919"/>
      <c r="LWL100" s="919"/>
      <c r="LWM100" s="919"/>
      <c r="LWN100" s="919"/>
      <c r="LWO100" s="919"/>
      <c r="LWP100" s="919"/>
      <c r="LWQ100" s="919"/>
      <c r="LWR100" s="919"/>
      <c r="LWS100" s="919"/>
      <c r="LWT100" s="919"/>
      <c r="LWU100" s="919"/>
      <c r="LWV100" s="919"/>
      <c r="LWW100" s="919"/>
      <c r="LWX100" s="919"/>
      <c r="LWY100" s="919"/>
      <c r="LWZ100" s="919"/>
      <c r="LXA100" s="919"/>
      <c r="LXB100" s="919"/>
      <c r="LXC100" s="919"/>
      <c r="LXD100" s="919"/>
      <c r="LXE100" s="919"/>
      <c r="LXF100" s="919"/>
      <c r="LXG100" s="919"/>
      <c r="LXH100" s="919"/>
      <c r="LXI100" s="919"/>
      <c r="LXJ100" s="919"/>
      <c r="LXK100" s="919"/>
      <c r="LXL100" s="919"/>
      <c r="LXM100" s="919"/>
      <c r="LXN100" s="919"/>
      <c r="LXO100" s="919"/>
      <c r="LXP100" s="919"/>
      <c r="LXQ100" s="919"/>
      <c r="LXR100" s="919"/>
      <c r="LXS100" s="919"/>
      <c r="LXT100" s="919"/>
      <c r="LXU100" s="919"/>
      <c r="LXV100" s="919"/>
      <c r="LXW100" s="919"/>
      <c r="LXX100" s="919"/>
      <c r="LXY100" s="919"/>
      <c r="LXZ100" s="919"/>
      <c r="LYA100" s="919"/>
      <c r="LYB100" s="919"/>
      <c r="LYC100" s="919"/>
      <c r="LYD100" s="919"/>
      <c r="LYE100" s="919"/>
      <c r="LYF100" s="919"/>
      <c r="LYG100" s="919"/>
      <c r="LYH100" s="919"/>
      <c r="LYI100" s="919"/>
      <c r="LYJ100" s="919"/>
      <c r="LYK100" s="919"/>
      <c r="LYL100" s="919"/>
      <c r="LYM100" s="919"/>
      <c r="LYN100" s="919"/>
      <c r="LYO100" s="919"/>
      <c r="LYP100" s="919"/>
      <c r="LYQ100" s="919"/>
      <c r="LYR100" s="919"/>
      <c r="LYS100" s="919"/>
      <c r="LYT100" s="919"/>
      <c r="LYU100" s="919"/>
      <c r="LYV100" s="919"/>
      <c r="LYW100" s="919"/>
      <c r="LYX100" s="919"/>
      <c r="LYY100" s="919"/>
      <c r="LYZ100" s="919"/>
      <c r="LZA100" s="919"/>
      <c r="LZB100" s="919"/>
      <c r="LZC100" s="919"/>
      <c r="LZD100" s="919"/>
      <c r="LZE100" s="919"/>
      <c r="LZF100" s="919"/>
      <c r="LZG100" s="919"/>
      <c r="LZH100" s="919"/>
      <c r="LZI100" s="919"/>
      <c r="LZJ100" s="919"/>
      <c r="LZK100" s="919"/>
      <c r="LZL100" s="919"/>
      <c r="LZM100" s="919"/>
      <c r="LZN100" s="919"/>
      <c r="LZO100" s="919"/>
      <c r="LZP100" s="919"/>
      <c r="LZQ100" s="919"/>
      <c r="LZR100" s="919"/>
      <c r="LZS100" s="919"/>
      <c r="LZT100" s="919"/>
      <c r="LZU100" s="919"/>
      <c r="LZV100" s="919"/>
      <c r="LZW100" s="919"/>
      <c r="LZX100" s="919"/>
      <c r="LZY100" s="919"/>
      <c r="LZZ100" s="919"/>
      <c r="MAA100" s="919"/>
      <c r="MAB100" s="919"/>
      <c r="MAC100" s="919"/>
      <c r="MAD100" s="919"/>
      <c r="MAE100" s="919"/>
      <c r="MAF100" s="919"/>
      <c r="MAG100" s="919"/>
      <c r="MAH100" s="919"/>
      <c r="MAI100" s="919"/>
      <c r="MAJ100" s="919"/>
      <c r="MAK100" s="919"/>
      <c r="MAL100" s="919"/>
      <c r="MAM100" s="919"/>
      <c r="MAN100" s="919"/>
      <c r="MAO100" s="919"/>
      <c r="MAP100" s="919"/>
      <c r="MAQ100" s="919"/>
      <c r="MAR100" s="919"/>
      <c r="MAS100" s="919"/>
      <c r="MAT100" s="919"/>
      <c r="MAU100" s="919"/>
      <c r="MAV100" s="919"/>
      <c r="MAW100" s="919"/>
      <c r="MAX100" s="919"/>
      <c r="MAY100" s="919"/>
      <c r="MAZ100" s="919"/>
      <c r="MBA100" s="919"/>
      <c r="MBB100" s="919"/>
      <c r="MBC100" s="919"/>
      <c r="MBD100" s="919"/>
      <c r="MBE100" s="919"/>
      <c r="MBF100" s="919"/>
      <c r="MBG100" s="919"/>
      <c r="MBH100" s="919"/>
      <c r="MBI100" s="919"/>
      <c r="MBJ100" s="919"/>
      <c r="MBK100" s="919"/>
      <c r="MBL100" s="919"/>
      <c r="MBM100" s="919"/>
      <c r="MBN100" s="919"/>
      <c r="MBO100" s="919"/>
      <c r="MBP100" s="919"/>
      <c r="MBQ100" s="919"/>
      <c r="MBR100" s="919"/>
      <c r="MBS100" s="919"/>
      <c r="MBT100" s="919"/>
      <c r="MBU100" s="919"/>
      <c r="MBV100" s="919"/>
      <c r="MBW100" s="919"/>
      <c r="MBX100" s="919"/>
      <c r="MBY100" s="919"/>
      <c r="MBZ100" s="919"/>
      <c r="MCA100" s="919"/>
      <c r="MCB100" s="919"/>
      <c r="MCC100" s="919"/>
      <c r="MCD100" s="919"/>
      <c r="MCE100" s="919"/>
      <c r="MCF100" s="919"/>
      <c r="MCG100" s="919"/>
      <c r="MCH100" s="919"/>
      <c r="MCI100" s="919"/>
      <c r="MCJ100" s="919"/>
      <c r="MCK100" s="919"/>
      <c r="MCL100" s="919"/>
      <c r="MCM100" s="919"/>
      <c r="MCN100" s="919"/>
      <c r="MCO100" s="919"/>
      <c r="MCP100" s="919"/>
      <c r="MCQ100" s="919"/>
      <c r="MCR100" s="919"/>
      <c r="MCS100" s="919"/>
      <c r="MCT100" s="919"/>
      <c r="MCU100" s="919"/>
      <c r="MCV100" s="919"/>
      <c r="MCW100" s="919"/>
      <c r="MCX100" s="919"/>
      <c r="MCY100" s="919"/>
      <c r="MCZ100" s="919"/>
      <c r="MDA100" s="919"/>
      <c r="MDB100" s="919"/>
      <c r="MDC100" s="919"/>
      <c r="MDD100" s="919"/>
      <c r="MDE100" s="919"/>
      <c r="MDF100" s="919"/>
      <c r="MDG100" s="919"/>
      <c r="MDH100" s="919"/>
      <c r="MDI100" s="919"/>
      <c r="MDJ100" s="919"/>
      <c r="MDK100" s="919"/>
      <c r="MDL100" s="919"/>
      <c r="MDM100" s="919"/>
      <c r="MDN100" s="919"/>
      <c r="MDO100" s="919"/>
      <c r="MDP100" s="919"/>
      <c r="MDQ100" s="919"/>
      <c r="MDR100" s="919"/>
      <c r="MDS100" s="919"/>
      <c r="MDT100" s="919"/>
      <c r="MDU100" s="919"/>
      <c r="MDV100" s="919"/>
      <c r="MDW100" s="919"/>
      <c r="MDX100" s="919"/>
      <c r="MDY100" s="919"/>
      <c r="MDZ100" s="919"/>
      <c r="MEA100" s="919"/>
      <c r="MEB100" s="919"/>
      <c r="MEC100" s="919"/>
      <c r="MED100" s="919"/>
      <c r="MEE100" s="919"/>
      <c r="MEF100" s="919"/>
      <c r="MEG100" s="919"/>
      <c r="MEH100" s="919"/>
      <c r="MEI100" s="919"/>
      <c r="MEJ100" s="919"/>
      <c r="MEK100" s="919"/>
      <c r="MEL100" s="919"/>
      <c r="MEM100" s="919"/>
      <c r="MEN100" s="919"/>
      <c r="MEO100" s="919"/>
      <c r="MEP100" s="919"/>
      <c r="MEQ100" s="919"/>
      <c r="MER100" s="919"/>
      <c r="MES100" s="919"/>
      <c r="MET100" s="919"/>
      <c r="MEU100" s="919"/>
      <c r="MEV100" s="919"/>
      <c r="MEW100" s="919"/>
      <c r="MEX100" s="919"/>
      <c r="MEY100" s="919"/>
      <c r="MEZ100" s="919"/>
      <c r="MFA100" s="919"/>
      <c r="MFB100" s="919"/>
      <c r="MFC100" s="919"/>
      <c r="MFD100" s="919"/>
      <c r="MFE100" s="919"/>
      <c r="MFF100" s="919"/>
      <c r="MFG100" s="919"/>
      <c r="MFH100" s="919"/>
      <c r="MFI100" s="919"/>
      <c r="MFJ100" s="919"/>
      <c r="MFK100" s="919"/>
      <c r="MFL100" s="919"/>
      <c r="MFM100" s="919"/>
      <c r="MFN100" s="919"/>
      <c r="MFO100" s="919"/>
      <c r="MFP100" s="919"/>
      <c r="MFQ100" s="919"/>
      <c r="MFR100" s="919"/>
      <c r="MFS100" s="919"/>
      <c r="MFT100" s="919"/>
      <c r="MFU100" s="919"/>
      <c r="MFV100" s="919"/>
      <c r="MFW100" s="919"/>
      <c r="MFX100" s="919"/>
      <c r="MFY100" s="919"/>
      <c r="MFZ100" s="919"/>
      <c r="MGA100" s="919"/>
      <c r="MGB100" s="919"/>
      <c r="MGC100" s="919"/>
      <c r="MGD100" s="919"/>
      <c r="MGE100" s="919"/>
      <c r="MGF100" s="919"/>
      <c r="MGG100" s="919"/>
      <c r="MGH100" s="919"/>
      <c r="MGI100" s="919"/>
      <c r="MGJ100" s="919"/>
      <c r="MGK100" s="919"/>
      <c r="MGL100" s="919"/>
      <c r="MGM100" s="919"/>
      <c r="MGN100" s="919"/>
      <c r="MGO100" s="919"/>
      <c r="MGP100" s="919"/>
      <c r="MGQ100" s="919"/>
      <c r="MGR100" s="919"/>
      <c r="MGS100" s="919"/>
      <c r="MGT100" s="919"/>
      <c r="MGU100" s="919"/>
      <c r="MGV100" s="919"/>
      <c r="MGW100" s="919"/>
      <c r="MGX100" s="919"/>
      <c r="MGY100" s="919"/>
      <c r="MGZ100" s="919"/>
      <c r="MHA100" s="919"/>
      <c r="MHB100" s="919"/>
      <c r="MHC100" s="919"/>
      <c r="MHD100" s="919"/>
      <c r="MHE100" s="919"/>
      <c r="MHF100" s="919"/>
      <c r="MHG100" s="919"/>
      <c r="MHH100" s="919"/>
      <c r="MHI100" s="919"/>
      <c r="MHJ100" s="919"/>
      <c r="MHK100" s="919"/>
      <c r="MHL100" s="919"/>
      <c r="MHM100" s="919"/>
      <c r="MHN100" s="919"/>
      <c r="MHO100" s="919"/>
      <c r="MHP100" s="919"/>
      <c r="MHQ100" s="919"/>
      <c r="MHR100" s="919"/>
      <c r="MHS100" s="919"/>
      <c r="MHT100" s="919"/>
      <c r="MHU100" s="919"/>
      <c r="MHV100" s="919"/>
      <c r="MHW100" s="919"/>
      <c r="MHX100" s="919"/>
      <c r="MHY100" s="919"/>
      <c r="MHZ100" s="919"/>
      <c r="MIA100" s="919"/>
      <c r="MIB100" s="919"/>
      <c r="MIC100" s="919"/>
      <c r="MID100" s="919"/>
      <c r="MIE100" s="919"/>
      <c r="MIF100" s="919"/>
      <c r="MIG100" s="919"/>
      <c r="MIH100" s="919"/>
      <c r="MII100" s="919"/>
      <c r="MIJ100" s="919"/>
      <c r="MIK100" s="919"/>
      <c r="MIL100" s="919"/>
      <c r="MIM100" s="919"/>
      <c r="MIN100" s="919"/>
      <c r="MIO100" s="919"/>
      <c r="MIP100" s="919"/>
      <c r="MIQ100" s="919"/>
      <c r="MIR100" s="919"/>
      <c r="MIS100" s="919"/>
      <c r="MIT100" s="919"/>
      <c r="MIU100" s="919"/>
      <c r="MIV100" s="919"/>
      <c r="MIW100" s="919"/>
      <c r="MIX100" s="919"/>
      <c r="MIY100" s="919"/>
      <c r="MIZ100" s="919"/>
      <c r="MJA100" s="919"/>
      <c r="MJB100" s="919"/>
      <c r="MJC100" s="919"/>
      <c r="MJD100" s="919"/>
      <c r="MJE100" s="919"/>
      <c r="MJF100" s="919"/>
      <c r="MJG100" s="919"/>
      <c r="MJH100" s="919"/>
      <c r="MJI100" s="919"/>
      <c r="MJJ100" s="919"/>
      <c r="MJK100" s="919"/>
      <c r="MJL100" s="919"/>
      <c r="MJM100" s="919"/>
      <c r="MJN100" s="919"/>
      <c r="MJO100" s="919"/>
      <c r="MJP100" s="919"/>
      <c r="MJQ100" s="919"/>
      <c r="MJR100" s="919"/>
      <c r="MJS100" s="919"/>
      <c r="MJT100" s="919"/>
      <c r="MJU100" s="919"/>
      <c r="MJV100" s="919"/>
      <c r="MJW100" s="919"/>
      <c r="MJX100" s="919"/>
      <c r="MJY100" s="919"/>
      <c r="MJZ100" s="919"/>
      <c r="MKA100" s="919"/>
      <c r="MKB100" s="919"/>
      <c r="MKC100" s="919"/>
      <c r="MKD100" s="919"/>
      <c r="MKE100" s="919"/>
      <c r="MKF100" s="919"/>
      <c r="MKG100" s="919"/>
      <c r="MKH100" s="919"/>
      <c r="MKI100" s="919"/>
      <c r="MKJ100" s="919"/>
      <c r="MKK100" s="919"/>
      <c r="MKL100" s="919"/>
      <c r="MKM100" s="919"/>
      <c r="MKN100" s="919"/>
      <c r="MKO100" s="919"/>
      <c r="MKP100" s="919"/>
      <c r="MKQ100" s="919"/>
      <c r="MKR100" s="919"/>
      <c r="MKS100" s="919"/>
      <c r="MKT100" s="919"/>
      <c r="MKU100" s="919"/>
      <c r="MKV100" s="919"/>
      <c r="MKW100" s="919"/>
      <c r="MKX100" s="919"/>
      <c r="MKY100" s="919"/>
      <c r="MKZ100" s="919"/>
      <c r="MLA100" s="919"/>
      <c r="MLB100" s="919"/>
      <c r="MLC100" s="919"/>
      <c r="MLD100" s="919"/>
      <c r="MLE100" s="919"/>
      <c r="MLF100" s="919"/>
      <c r="MLG100" s="919"/>
      <c r="MLH100" s="919"/>
      <c r="MLI100" s="919"/>
      <c r="MLJ100" s="919"/>
      <c r="MLK100" s="919"/>
      <c r="MLL100" s="919"/>
      <c r="MLM100" s="919"/>
      <c r="MLN100" s="919"/>
      <c r="MLO100" s="919"/>
      <c r="MLP100" s="919"/>
      <c r="MLQ100" s="919"/>
      <c r="MLR100" s="919"/>
      <c r="MLS100" s="919"/>
      <c r="MLT100" s="919"/>
      <c r="MLU100" s="919"/>
      <c r="MLV100" s="919"/>
      <c r="MLW100" s="919"/>
      <c r="MLX100" s="919"/>
      <c r="MLY100" s="919"/>
      <c r="MLZ100" s="919"/>
      <c r="MMA100" s="919"/>
      <c r="MMB100" s="919"/>
      <c r="MMC100" s="919"/>
      <c r="MMD100" s="919"/>
      <c r="MME100" s="919"/>
      <c r="MMF100" s="919"/>
      <c r="MMG100" s="919"/>
      <c r="MMH100" s="919"/>
      <c r="MMI100" s="919"/>
      <c r="MMJ100" s="919"/>
      <c r="MMK100" s="919"/>
      <c r="MML100" s="919"/>
      <c r="MMM100" s="919"/>
      <c r="MMN100" s="919"/>
      <c r="MMO100" s="919"/>
      <c r="MMP100" s="919"/>
      <c r="MMQ100" s="919"/>
      <c r="MMR100" s="919"/>
      <c r="MMS100" s="919"/>
      <c r="MMT100" s="919"/>
      <c r="MMU100" s="919"/>
      <c r="MMV100" s="919"/>
      <c r="MMW100" s="919"/>
      <c r="MMX100" s="919"/>
      <c r="MMY100" s="919"/>
      <c r="MMZ100" s="919"/>
      <c r="MNA100" s="919"/>
      <c r="MNB100" s="919"/>
      <c r="MNC100" s="919"/>
      <c r="MND100" s="919"/>
      <c r="MNE100" s="919"/>
      <c r="MNF100" s="919"/>
      <c r="MNG100" s="919"/>
      <c r="MNH100" s="919"/>
      <c r="MNI100" s="919"/>
      <c r="MNJ100" s="919"/>
      <c r="MNK100" s="919"/>
      <c r="MNL100" s="919"/>
      <c r="MNM100" s="919"/>
      <c r="MNN100" s="919"/>
      <c r="MNO100" s="919"/>
      <c r="MNP100" s="919"/>
      <c r="MNQ100" s="919"/>
      <c r="MNR100" s="919"/>
      <c r="MNS100" s="919"/>
      <c r="MNT100" s="919"/>
      <c r="MNU100" s="919"/>
      <c r="MNV100" s="919"/>
      <c r="MNW100" s="919"/>
      <c r="MNX100" s="919"/>
      <c r="MNY100" s="919"/>
      <c r="MNZ100" s="919"/>
      <c r="MOA100" s="919"/>
      <c r="MOB100" s="919"/>
      <c r="MOC100" s="919"/>
      <c r="MOD100" s="919"/>
      <c r="MOE100" s="919"/>
      <c r="MOF100" s="919"/>
      <c r="MOG100" s="919"/>
      <c r="MOH100" s="919"/>
      <c r="MOI100" s="919"/>
      <c r="MOJ100" s="919"/>
      <c r="MOK100" s="919"/>
      <c r="MOL100" s="919"/>
      <c r="MOM100" s="919"/>
      <c r="MON100" s="919"/>
      <c r="MOO100" s="919"/>
      <c r="MOP100" s="919"/>
      <c r="MOQ100" s="919"/>
      <c r="MOR100" s="919"/>
      <c r="MOS100" s="919"/>
      <c r="MOT100" s="919"/>
      <c r="MOU100" s="919"/>
      <c r="MOV100" s="919"/>
      <c r="MOW100" s="919"/>
      <c r="MOX100" s="919"/>
      <c r="MOY100" s="919"/>
      <c r="MOZ100" s="919"/>
      <c r="MPA100" s="919"/>
      <c r="MPB100" s="919"/>
      <c r="MPC100" s="919"/>
      <c r="MPD100" s="919"/>
      <c r="MPE100" s="919"/>
      <c r="MPF100" s="919"/>
      <c r="MPG100" s="919"/>
      <c r="MPH100" s="919"/>
      <c r="MPI100" s="919"/>
      <c r="MPJ100" s="919"/>
      <c r="MPK100" s="919"/>
      <c r="MPL100" s="919"/>
      <c r="MPM100" s="919"/>
      <c r="MPN100" s="919"/>
      <c r="MPO100" s="919"/>
      <c r="MPP100" s="919"/>
      <c r="MPQ100" s="919"/>
      <c r="MPR100" s="919"/>
      <c r="MPS100" s="919"/>
      <c r="MPT100" s="919"/>
      <c r="MPU100" s="919"/>
      <c r="MPV100" s="919"/>
      <c r="MPW100" s="919"/>
      <c r="MPX100" s="919"/>
      <c r="MPY100" s="919"/>
      <c r="MPZ100" s="919"/>
      <c r="MQA100" s="919"/>
      <c r="MQB100" s="919"/>
      <c r="MQC100" s="919"/>
      <c r="MQD100" s="919"/>
      <c r="MQE100" s="919"/>
      <c r="MQF100" s="919"/>
      <c r="MQG100" s="919"/>
      <c r="MQH100" s="919"/>
      <c r="MQI100" s="919"/>
      <c r="MQJ100" s="919"/>
      <c r="MQK100" s="919"/>
      <c r="MQL100" s="919"/>
      <c r="MQM100" s="919"/>
      <c r="MQN100" s="919"/>
      <c r="MQO100" s="919"/>
      <c r="MQP100" s="919"/>
      <c r="MQQ100" s="919"/>
      <c r="MQR100" s="919"/>
      <c r="MQS100" s="919"/>
      <c r="MQT100" s="919"/>
      <c r="MQU100" s="919"/>
      <c r="MQV100" s="919"/>
      <c r="MQW100" s="919"/>
      <c r="MQX100" s="919"/>
      <c r="MQY100" s="919"/>
      <c r="MQZ100" s="919"/>
      <c r="MRA100" s="919"/>
      <c r="MRB100" s="919"/>
      <c r="MRC100" s="919"/>
      <c r="MRD100" s="919"/>
      <c r="MRE100" s="919"/>
      <c r="MRF100" s="919"/>
      <c r="MRG100" s="919"/>
      <c r="MRH100" s="919"/>
      <c r="MRI100" s="919"/>
      <c r="MRJ100" s="919"/>
      <c r="MRK100" s="919"/>
      <c r="MRL100" s="919"/>
      <c r="MRM100" s="919"/>
      <c r="MRN100" s="919"/>
      <c r="MRO100" s="919"/>
      <c r="MRP100" s="919"/>
      <c r="MRQ100" s="919"/>
      <c r="MRR100" s="919"/>
      <c r="MRS100" s="919"/>
      <c r="MRT100" s="919"/>
      <c r="MRU100" s="919"/>
      <c r="MRV100" s="919"/>
      <c r="MRW100" s="919"/>
      <c r="MRX100" s="919"/>
      <c r="MRY100" s="919"/>
      <c r="MRZ100" s="919"/>
      <c r="MSA100" s="919"/>
      <c r="MSB100" s="919"/>
      <c r="MSC100" s="919"/>
      <c r="MSD100" s="919"/>
      <c r="MSE100" s="919"/>
      <c r="MSF100" s="919"/>
      <c r="MSG100" s="919"/>
      <c r="MSH100" s="919"/>
      <c r="MSI100" s="919"/>
      <c r="MSJ100" s="919"/>
      <c r="MSK100" s="919"/>
      <c r="MSL100" s="919"/>
      <c r="MSM100" s="919"/>
      <c r="MSN100" s="919"/>
      <c r="MSO100" s="919"/>
      <c r="MSP100" s="919"/>
      <c r="MSQ100" s="919"/>
      <c r="MSR100" s="919"/>
      <c r="MSS100" s="919"/>
      <c r="MST100" s="919"/>
      <c r="MSU100" s="919"/>
      <c r="MSV100" s="919"/>
      <c r="MSW100" s="919"/>
      <c r="MSX100" s="919"/>
      <c r="MSY100" s="919"/>
      <c r="MSZ100" s="919"/>
      <c r="MTA100" s="919"/>
      <c r="MTB100" s="919"/>
      <c r="MTC100" s="919"/>
      <c r="MTD100" s="919"/>
      <c r="MTE100" s="919"/>
      <c r="MTF100" s="919"/>
      <c r="MTG100" s="919"/>
      <c r="MTH100" s="919"/>
      <c r="MTI100" s="919"/>
      <c r="MTJ100" s="919"/>
      <c r="MTK100" s="919"/>
      <c r="MTL100" s="919"/>
      <c r="MTM100" s="919"/>
      <c r="MTN100" s="919"/>
      <c r="MTO100" s="919"/>
      <c r="MTP100" s="919"/>
      <c r="MTQ100" s="919"/>
      <c r="MTR100" s="919"/>
      <c r="MTS100" s="919"/>
      <c r="MTT100" s="919"/>
      <c r="MTU100" s="919"/>
      <c r="MTV100" s="919"/>
      <c r="MTW100" s="919"/>
      <c r="MTX100" s="919"/>
      <c r="MTY100" s="919"/>
      <c r="MTZ100" s="919"/>
      <c r="MUA100" s="919"/>
      <c r="MUB100" s="919"/>
      <c r="MUC100" s="919"/>
      <c r="MUD100" s="919"/>
      <c r="MUE100" s="919"/>
      <c r="MUF100" s="919"/>
      <c r="MUG100" s="919"/>
      <c r="MUH100" s="919"/>
      <c r="MUI100" s="919"/>
      <c r="MUJ100" s="919"/>
      <c r="MUK100" s="919"/>
      <c r="MUL100" s="919"/>
      <c r="MUM100" s="919"/>
      <c r="MUN100" s="919"/>
      <c r="MUO100" s="919"/>
      <c r="MUP100" s="919"/>
      <c r="MUQ100" s="919"/>
      <c r="MUR100" s="919"/>
      <c r="MUS100" s="919"/>
      <c r="MUT100" s="919"/>
      <c r="MUU100" s="919"/>
      <c r="MUV100" s="919"/>
      <c r="MUW100" s="919"/>
      <c r="MUX100" s="919"/>
      <c r="MUY100" s="919"/>
      <c r="MUZ100" s="919"/>
      <c r="MVA100" s="919"/>
      <c r="MVB100" s="919"/>
      <c r="MVC100" s="919"/>
      <c r="MVD100" s="919"/>
      <c r="MVE100" s="919"/>
      <c r="MVF100" s="919"/>
      <c r="MVG100" s="919"/>
      <c r="MVH100" s="919"/>
      <c r="MVI100" s="919"/>
      <c r="MVJ100" s="919"/>
      <c r="MVK100" s="919"/>
      <c r="MVL100" s="919"/>
      <c r="MVM100" s="919"/>
      <c r="MVN100" s="919"/>
      <c r="MVO100" s="919"/>
      <c r="MVP100" s="919"/>
      <c r="MVQ100" s="919"/>
      <c r="MVR100" s="919"/>
      <c r="MVS100" s="919"/>
      <c r="MVT100" s="919"/>
      <c r="MVU100" s="919"/>
      <c r="MVV100" s="919"/>
      <c r="MVW100" s="919"/>
      <c r="MVX100" s="919"/>
      <c r="MVY100" s="919"/>
      <c r="MVZ100" s="919"/>
      <c r="MWA100" s="919"/>
      <c r="MWB100" s="919"/>
      <c r="MWC100" s="919"/>
      <c r="MWD100" s="919"/>
      <c r="MWE100" s="919"/>
      <c r="MWF100" s="919"/>
      <c r="MWG100" s="919"/>
      <c r="MWH100" s="919"/>
      <c r="MWI100" s="919"/>
      <c r="MWJ100" s="919"/>
      <c r="MWK100" s="919"/>
      <c r="MWL100" s="919"/>
      <c r="MWM100" s="919"/>
      <c r="MWN100" s="919"/>
      <c r="MWO100" s="919"/>
      <c r="MWP100" s="919"/>
      <c r="MWQ100" s="919"/>
      <c r="MWR100" s="919"/>
      <c r="MWS100" s="919"/>
      <c r="MWT100" s="919"/>
      <c r="MWU100" s="919"/>
      <c r="MWV100" s="919"/>
      <c r="MWW100" s="919"/>
      <c r="MWX100" s="919"/>
      <c r="MWY100" s="919"/>
      <c r="MWZ100" s="919"/>
      <c r="MXA100" s="919"/>
      <c r="MXB100" s="919"/>
      <c r="MXC100" s="919"/>
      <c r="MXD100" s="919"/>
      <c r="MXE100" s="919"/>
      <c r="MXF100" s="919"/>
      <c r="MXG100" s="919"/>
      <c r="MXH100" s="919"/>
      <c r="MXI100" s="919"/>
      <c r="MXJ100" s="919"/>
      <c r="MXK100" s="919"/>
      <c r="MXL100" s="919"/>
      <c r="MXM100" s="919"/>
      <c r="MXN100" s="919"/>
      <c r="MXO100" s="919"/>
      <c r="MXP100" s="919"/>
      <c r="MXQ100" s="919"/>
      <c r="MXR100" s="919"/>
      <c r="MXS100" s="919"/>
      <c r="MXT100" s="919"/>
      <c r="MXU100" s="919"/>
      <c r="MXV100" s="919"/>
      <c r="MXW100" s="919"/>
      <c r="MXX100" s="919"/>
      <c r="MXY100" s="919"/>
      <c r="MXZ100" s="919"/>
      <c r="MYA100" s="919"/>
      <c r="MYB100" s="919"/>
      <c r="MYC100" s="919"/>
      <c r="MYD100" s="919"/>
      <c r="MYE100" s="919"/>
      <c r="MYF100" s="919"/>
      <c r="MYG100" s="919"/>
      <c r="MYH100" s="919"/>
      <c r="MYI100" s="919"/>
      <c r="MYJ100" s="919"/>
      <c r="MYK100" s="919"/>
      <c r="MYL100" s="919"/>
      <c r="MYM100" s="919"/>
      <c r="MYN100" s="919"/>
      <c r="MYO100" s="919"/>
      <c r="MYP100" s="919"/>
      <c r="MYQ100" s="919"/>
      <c r="MYR100" s="919"/>
      <c r="MYS100" s="919"/>
      <c r="MYT100" s="919"/>
      <c r="MYU100" s="919"/>
      <c r="MYV100" s="919"/>
      <c r="MYW100" s="919"/>
      <c r="MYX100" s="919"/>
      <c r="MYY100" s="919"/>
      <c r="MYZ100" s="919"/>
      <c r="MZA100" s="919"/>
      <c r="MZB100" s="919"/>
      <c r="MZC100" s="919"/>
      <c r="MZD100" s="919"/>
      <c r="MZE100" s="919"/>
      <c r="MZF100" s="919"/>
      <c r="MZG100" s="919"/>
      <c r="MZH100" s="919"/>
      <c r="MZI100" s="919"/>
      <c r="MZJ100" s="919"/>
      <c r="MZK100" s="919"/>
      <c r="MZL100" s="919"/>
      <c r="MZM100" s="919"/>
      <c r="MZN100" s="919"/>
      <c r="MZO100" s="919"/>
      <c r="MZP100" s="919"/>
      <c r="MZQ100" s="919"/>
      <c r="MZR100" s="919"/>
      <c r="MZS100" s="919"/>
      <c r="MZT100" s="919"/>
      <c r="MZU100" s="919"/>
      <c r="MZV100" s="919"/>
      <c r="MZW100" s="919"/>
      <c r="MZX100" s="919"/>
      <c r="MZY100" s="919"/>
      <c r="MZZ100" s="919"/>
      <c r="NAA100" s="919"/>
      <c r="NAB100" s="919"/>
      <c r="NAC100" s="919"/>
      <c r="NAD100" s="919"/>
      <c r="NAE100" s="919"/>
      <c r="NAF100" s="919"/>
      <c r="NAG100" s="919"/>
      <c r="NAH100" s="919"/>
      <c r="NAI100" s="919"/>
      <c r="NAJ100" s="919"/>
      <c r="NAK100" s="919"/>
      <c r="NAL100" s="919"/>
      <c r="NAM100" s="919"/>
      <c r="NAN100" s="919"/>
      <c r="NAO100" s="919"/>
      <c r="NAP100" s="919"/>
      <c r="NAQ100" s="919"/>
      <c r="NAR100" s="919"/>
      <c r="NAS100" s="919"/>
      <c r="NAT100" s="919"/>
      <c r="NAU100" s="919"/>
      <c r="NAV100" s="919"/>
      <c r="NAW100" s="919"/>
      <c r="NAX100" s="919"/>
      <c r="NAY100" s="919"/>
      <c r="NAZ100" s="919"/>
      <c r="NBA100" s="919"/>
      <c r="NBB100" s="919"/>
      <c r="NBC100" s="919"/>
      <c r="NBD100" s="919"/>
      <c r="NBE100" s="919"/>
      <c r="NBF100" s="919"/>
      <c r="NBG100" s="919"/>
      <c r="NBH100" s="919"/>
      <c r="NBI100" s="919"/>
      <c r="NBJ100" s="919"/>
      <c r="NBK100" s="919"/>
      <c r="NBL100" s="919"/>
      <c r="NBM100" s="919"/>
      <c r="NBN100" s="919"/>
      <c r="NBO100" s="919"/>
      <c r="NBP100" s="919"/>
      <c r="NBQ100" s="919"/>
      <c r="NBR100" s="919"/>
      <c r="NBS100" s="919"/>
      <c r="NBT100" s="919"/>
      <c r="NBU100" s="919"/>
      <c r="NBV100" s="919"/>
      <c r="NBW100" s="919"/>
      <c r="NBX100" s="919"/>
      <c r="NBY100" s="919"/>
      <c r="NBZ100" s="919"/>
      <c r="NCA100" s="919"/>
      <c r="NCB100" s="919"/>
      <c r="NCC100" s="919"/>
      <c r="NCD100" s="919"/>
      <c r="NCE100" s="919"/>
      <c r="NCF100" s="919"/>
      <c r="NCG100" s="919"/>
      <c r="NCH100" s="919"/>
      <c r="NCI100" s="919"/>
      <c r="NCJ100" s="919"/>
      <c r="NCK100" s="919"/>
      <c r="NCL100" s="919"/>
      <c r="NCM100" s="919"/>
      <c r="NCN100" s="919"/>
      <c r="NCO100" s="919"/>
      <c r="NCP100" s="919"/>
      <c r="NCQ100" s="919"/>
      <c r="NCR100" s="919"/>
      <c r="NCS100" s="919"/>
      <c r="NCT100" s="919"/>
      <c r="NCU100" s="919"/>
      <c r="NCV100" s="919"/>
      <c r="NCW100" s="919"/>
      <c r="NCX100" s="919"/>
      <c r="NCY100" s="919"/>
      <c r="NCZ100" s="919"/>
      <c r="NDA100" s="919"/>
      <c r="NDB100" s="919"/>
      <c r="NDC100" s="919"/>
      <c r="NDD100" s="919"/>
      <c r="NDE100" s="919"/>
      <c r="NDF100" s="919"/>
      <c r="NDG100" s="919"/>
      <c r="NDH100" s="919"/>
      <c r="NDI100" s="919"/>
      <c r="NDJ100" s="919"/>
      <c r="NDK100" s="919"/>
      <c r="NDL100" s="919"/>
      <c r="NDM100" s="919"/>
      <c r="NDN100" s="919"/>
      <c r="NDO100" s="919"/>
      <c r="NDP100" s="919"/>
      <c r="NDQ100" s="919"/>
      <c r="NDR100" s="919"/>
      <c r="NDS100" s="919"/>
      <c r="NDT100" s="919"/>
      <c r="NDU100" s="919"/>
      <c r="NDV100" s="919"/>
      <c r="NDW100" s="919"/>
      <c r="NDX100" s="919"/>
      <c r="NDY100" s="919"/>
      <c r="NDZ100" s="919"/>
      <c r="NEA100" s="919"/>
      <c r="NEB100" s="919"/>
      <c r="NEC100" s="919"/>
      <c r="NED100" s="919"/>
      <c r="NEE100" s="919"/>
      <c r="NEF100" s="919"/>
      <c r="NEG100" s="919"/>
      <c r="NEH100" s="919"/>
      <c r="NEI100" s="919"/>
      <c r="NEJ100" s="919"/>
      <c r="NEK100" s="919"/>
      <c r="NEL100" s="919"/>
      <c r="NEM100" s="919"/>
      <c r="NEN100" s="919"/>
      <c r="NEO100" s="919"/>
      <c r="NEP100" s="919"/>
      <c r="NEQ100" s="919"/>
      <c r="NER100" s="919"/>
      <c r="NES100" s="919"/>
      <c r="NET100" s="919"/>
      <c r="NEU100" s="919"/>
      <c r="NEV100" s="919"/>
      <c r="NEW100" s="919"/>
      <c r="NEX100" s="919"/>
      <c r="NEY100" s="919"/>
      <c r="NEZ100" s="919"/>
      <c r="NFA100" s="919"/>
      <c r="NFB100" s="919"/>
      <c r="NFC100" s="919"/>
      <c r="NFD100" s="919"/>
      <c r="NFE100" s="919"/>
      <c r="NFF100" s="919"/>
      <c r="NFG100" s="919"/>
      <c r="NFH100" s="919"/>
      <c r="NFI100" s="919"/>
      <c r="NFJ100" s="919"/>
      <c r="NFK100" s="919"/>
      <c r="NFL100" s="919"/>
      <c r="NFM100" s="919"/>
      <c r="NFN100" s="919"/>
      <c r="NFO100" s="919"/>
      <c r="NFP100" s="919"/>
      <c r="NFQ100" s="919"/>
      <c r="NFR100" s="919"/>
      <c r="NFS100" s="919"/>
      <c r="NFT100" s="919"/>
      <c r="NFU100" s="919"/>
      <c r="NFV100" s="919"/>
      <c r="NFW100" s="919"/>
      <c r="NFX100" s="919"/>
      <c r="NFY100" s="919"/>
      <c r="NFZ100" s="919"/>
      <c r="NGA100" s="919"/>
      <c r="NGB100" s="919"/>
      <c r="NGC100" s="919"/>
      <c r="NGD100" s="919"/>
      <c r="NGE100" s="919"/>
      <c r="NGF100" s="919"/>
      <c r="NGG100" s="919"/>
      <c r="NGH100" s="919"/>
      <c r="NGI100" s="919"/>
      <c r="NGJ100" s="919"/>
      <c r="NGK100" s="919"/>
      <c r="NGL100" s="919"/>
      <c r="NGM100" s="919"/>
      <c r="NGN100" s="919"/>
      <c r="NGO100" s="919"/>
      <c r="NGP100" s="919"/>
      <c r="NGQ100" s="919"/>
      <c r="NGR100" s="919"/>
      <c r="NGS100" s="919"/>
      <c r="NGT100" s="919"/>
      <c r="NGU100" s="919"/>
      <c r="NGV100" s="919"/>
      <c r="NGW100" s="919"/>
      <c r="NGX100" s="919"/>
      <c r="NGY100" s="919"/>
      <c r="NGZ100" s="919"/>
      <c r="NHA100" s="919"/>
      <c r="NHB100" s="919"/>
      <c r="NHC100" s="919"/>
      <c r="NHD100" s="919"/>
      <c r="NHE100" s="919"/>
      <c r="NHF100" s="919"/>
      <c r="NHG100" s="919"/>
      <c r="NHH100" s="919"/>
      <c r="NHI100" s="919"/>
      <c r="NHJ100" s="919"/>
      <c r="NHK100" s="919"/>
      <c r="NHL100" s="919"/>
      <c r="NHM100" s="919"/>
      <c r="NHN100" s="919"/>
      <c r="NHO100" s="919"/>
      <c r="NHP100" s="919"/>
      <c r="NHQ100" s="919"/>
      <c r="NHR100" s="919"/>
      <c r="NHS100" s="919"/>
      <c r="NHT100" s="919"/>
      <c r="NHU100" s="919"/>
      <c r="NHV100" s="919"/>
      <c r="NHW100" s="919"/>
      <c r="NHX100" s="919"/>
      <c r="NHY100" s="919"/>
      <c r="NHZ100" s="919"/>
      <c r="NIA100" s="919"/>
      <c r="NIB100" s="919"/>
      <c r="NIC100" s="919"/>
      <c r="NID100" s="919"/>
      <c r="NIE100" s="919"/>
      <c r="NIF100" s="919"/>
      <c r="NIG100" s="919"/>
      <c r="NIH100" s="919"/>
      <c r="NII100" s="919"/>
      <c r="NIJ100" s="919"/>
      <c r="NIK100" s="919"/>
      <c r="NIL100" s="919"/>
      <c r="NIM100" s="919"/>
      <c r="NIN100" s="919"/>
      <c r="NIO100" s="919"/>
      <c r="NIP100" s="919"/>
      <c r="NIQ100" s="919"/>
      <c r="NIR100" s="919"/>
      <c r="NIS100" s="919"/>
      <c r="NIT100" s="919"/>
      <c r="NIU100" s="919"/>
      <c r="NIV100" s="919"/>
      <c r="NIW100" s="919"/>
      <c r="NIX100" s="919"/>
      <c r="NIY100" s="919"/>
      <c r="NIZ100" s="919"/>
      <c r="NJA100" s="919"/>
      <c r="NJB100" s="919"/>
      <c r="NJC100" s="919"/>
      <c r="NJD100" s="919"/>
      <c r="NJE100" s="919"/>
      <c r="NJF100" s="919"/>
      <c r="NJG100" s="919"/>
      <c r="NJH100" s="919"/>
      <c r="NJI100" s="919"/>
      <c r="NJJ100" s="919"/>
      <c r="NJK100" s="919"/>
      <c r="NJL100" s="919"/>
      <c r="NJM100" s="919"/>
      <c r="NJN100" s="919"/>
      <c r="NJO100" s="919"/>
      <c r="NJP100" s="919"/>
      <c r="NJQ100" s="919"/>
      <c r="NJR100" s="919"/>
      <c r="NJS100" s="919"/>
      <c r="NJT100" s="919"/>
      <c r="NJU100" s="919"/>
      <c r="NJV100" s="919"/>
      <c r="NJW100" s="919"/>
      <c r="NJX100" s="919"/>
      <c r="NJY100" s="919"/>
      <c r="NJZ100" s="919"/>
      <c r="NKA100" s="919"/>
      <c r="NKB100" s="919"/>
      <c r="NKC100" s="919"/>
      <c r="NKD100" s="919"/>
      <c r="NKE100" s="919"/>
      <c r="NKF100" s="919"/>
      <c r="NKG100" s="919"/>
      <c r="NKH100" s="919"/>
      <c r="NKI100" s="919"/>
      <c r="NKJ100" s="919"/>
      <c r="NKK100" s="919"/>
      <c r="NKL100" s="919"/>
      <c r="NKM100" s="919"/>
      <c r="NKN100" s="919"/>
      <c r="NKO100" s="919"/>
      <c r="NKP100" s="919"/>
      <c r="NKQ100" s="919"/>
      <c r="NKR100" s="919"/>
      <c r="NKS100" s="919"/>
      <c r="NKT100" s="919"/>
      <c r="NKU100" s="919"/>
      <c r="NKV100" s="919"/>
      <c r="NKW100" s="919"/>
      <c r="NKX100" s="919"/>
      <c r="NKY100" s="919"/>
      <c r="NKZ100" s="919"/>
      <c r="NLA100" s="919"/>
      <c r="NLB100" s="919"/>
      <c r="NLC100" s="919"/>
      <c r="NLD100" s="919"/>
      <c r="NLE100" s="919"/>
      <c r="NLF100" s="919"/>
      <c r="NLG100" s="919"/>
      <c r="NLH100" s="919"/>
      <c r="NLI100" s="919"/>
      <c r="NLJ100" s="919"/>
      <c r="NLK100" s="919"/>
      <c r="NLL100" s="919"/>
      <c r="NLM100" s="919"/>
      <c r="NLN100" s="919"/>
      <c r="NLO100" s="919"/>
      <c r="NLP100" s="919"/>
      <c r="NLQ100" s="919"/>
      <c r="NLR100" s="919"/>
      <c r="NLS100" s="919"/>
      <c r="NLT100" s="919"/>
      <c r="NLU100" s="919"/>
      <c r="NLV100" s="919"/>
      <c r="NLW100" s="919"/>
      <c r="NLX100" s="919"/>
      <c r="NLY100" s="919"/>
      <c r="NLZ100" s="919"/>
      <c r="NMA100" s="919"/>
      <c r="NMB100" s="919"/>
      <c r="NMC100" s="919"/>
      <c r="NMD100" s="919"/>
      <c r="NME100" s="919"/>
      <c r="NMF100" s="919"/>
      <c r="NMG100" s="919"/>
      <c r="NMH100" s="919"/>
      <c r="NMI100" s="919"/>
      <c r="NMJ100" s="919"/>
      <c r="NMK100" s="919"/>
      <c r="NML100" s="919"/>
      <c r="NMM100" s="919"/>
      <c r="NMN100" s="919"/>
      <c r="NMO100" s="919"/>
      <c r="NMP100" s="919"/>
      <c r="NMQ100" s="919"/>
      <c r="NMR100" s="919"/>
      <c r="NMS100" s="919"/>
      <c r="NMT100" s="919"/>
      <c r="NMU100" s="919"/>
      <c r="NMV100" s="919"/>
      <c r="NMW100" s="919"/>
      <c r="NMX100" s="919"/>
      <c r="NMY100" s="919"/>
      <c r="NMZ100" s="919"/>
      <c r="NNA100" s="919"/>
      <c r="NNB100" s="919"/>
      <c r="NNC100" s="919"/>
      <c r="NND100" s="919"/>
      <c r="NNE100" s="919"/>
      <c r="NNF100" s="919"/>
      <c r="NNG100" s="919"/>
      <c r="NNH100" s="919"/>
      <c r="NNI100" s="919"/>
      <c r="NNJ100" s="919"/>
      <c r="NNK100" s="919"/>
      <c r="NNL100" s="919"/>
      <c r="NNM100" s="919"/>
      <c r="NNN100" s="919"/>
      <c r="NNO100" s="919"/>
      <c r="NNP100" s="919"/>
      <c r="NNQ100" s="919"/>
      <c r="NNR100" s="919"/>
      <c r="NNS100" s="919"/>
      <c r="NNT100" s="919"/>
      <c r="NNU100" s="919"/>
      <c r="NNV100" s="919"/>
      <c r="NNW100" s="919"/>
      <c r="NNX100" s="919"/>
      <c r="NNY100" s="919"/>
      <c r="NNZ100" s="919"/>
      <c r="NOA100" s="919"/>
      <c r="NOB100" s="919"/>
      <c r="NOC100" s="919"/>
      <c r="NOD100" s="919"/>
      <c r="NOE100" s="919"/>
      <c r="NOF100" s="919"/>
      <c r="NOG100" s="919"/>
      <c r="NOH100" s="919"/>
      <c r="NOI100" s="919"/>
      <c r="NOJ100" s="919"/>
      <c r="NOK100" s="919"/>
      <c r="NOL100" s="919"/>
      <c r="NOM100" s="919"/>
      <c r="NON100" s="919"/>
      <c r="NOO100" s="919"/>
      <c r="NOP100" s="919"/>
      <c r="NOQ100" s="919"/>
      <c r="NOR100" s="919"/>
      <c r="NOS100" s="919"/>
      <c r="NOT100" s="919"/>
      <c r="NOU100" s="919"/>
      <c r="NOV100" s="919"/>
      <c r="NOW100" s="919"/>
      <c r="NOX100" s="919"/>
      <c r="NOY100" s="919"/>
      <c r="NOZ100" s="919"/>
      <c r="NPA100" s="919"/>
      <c r="NPB100" s="919"/>
      <c r="NPC100" s="919"/>
      <c r="NPD100" s="919"/>
      <c r="NPE100" s="919"/>
      <c r="NPF100" s="919"/>
      <c r="NPG100" s="919"/>
      <c r="NPH100" s="919"/>
      <c r="NPI100" s="919"/>
      <c r="NPJ100" s="919"/>
      <c r="NPK100" s="919"/>
      <c r="NPL100" s="919"/>
      <c r="NPM100" s="919"/>
      <c r="NPN100" s="919"/>
      <c r="NPO100" s="919"/>
      <c r="NPP100" s="919"/>
      <c r="NPQ100" s="919"/>
      <c r="NPR100" s="919"/>
      <c r="NPS100" s="919"/>
      <c r="NPT100" s="919"/>
      <c r="NPU100" s="919"/>
      <c r="NPV100" s="919"/>
      <c r="NPW100" s="919"/>
      <c r="NPX100" s="919"/>
      <c r="NPY100" s="919"/>
      <c r="NPZ100" s="919"/>
      <c r="NQA100" s="919"/>
      <c r="NQB100" s="919"/>
      <c r="NQC100" s="919"/>
      <c r="NQD100" s="919"/>
      <c r="NQE100" s="919"/>
      <c r="NQF100" s="919"/>
      <c r="NQG100" s="919"/>
      <c r="NQH100" s="919"/>
      <c r="NQI100" s="919"/>
      <c r="NQJ100" s="919"/>
      <c r="NQK100" s="919"/>
      <c r="NQL100" s="919"/>
      <c r="NQM100" s="919"/>
      <c r="NQN100" s="919"/>
      <c r="NQO100" s="919"/>
      <c r="NQP100" s="919"/>
      <c r="NQQ100" s="919"/>
      <c r="NQR100" s="919"/>
      <c r="NQS100" s="919"/>
      <c r="NQT100" s="919"/>
      <c r="NQU100" s="919"/>
      <c r="NQV100" s="919"/>
      <c r="NQW100" s="919"/>
      <c r="NQX100" s="919"/>
      <c r="NQY100" s="919"/>
      <c r="NQZ100" s="919"/>
      <c r="NRA100" s="919"/>
      <c r="NRB100" s="919"/>
      <c r="NRC100" s="919"/>
      <c r="NRD100" s="919"/>
      <c r="NRE100" s="919"/>
      <c r="NRF100" s="919"/>
      <c r="NRG100" s="919"/>
      <c r="NRH100" s="919"/>
      <c r="NRI100" s="919"/>
      <c r="NRJ100" s="919"/>
      <c r="NRK100" s="919"/>
      <c r="NRL100" s="919"/>
      <c r="NRM100" s="919"/>
      <c r="NRN100" s="919"/>
      <c r="NRO100" s="919"/>
      <c r="NRP100" s="919"/>
      <c r="NRQ100" s="919"/>
      <c r="NRR100" s="919"/>
      <c r="NRS100" s="919"/>
      <c r="NRT100" s="919"/>
      <c r="NRU100" s="919"/>
      <c r="NRV100" s="919"/>
      <c r="NRW100" s="919"/>
      <c r="NRX100" s="919"/>
      <c r="NRY100" s="919"/>
      <c r="NRZ100" s="919"/>
      <c r="NSA100" s="919"/>
      <c r="NSB100" s="919"/>
      <c r="NSC100" s="919"/>
      <c r="NSD100" s="919"/>
      <c r="NSE100" s="919"/>
      <c r="NSF100" s="919"/>
      <c r="NSG100" s="919"/>
      <c r="NSH100" s="919"/>
      <c r="NSI100" s="919"/>
      <c r="NSJ100" s="919"/>
      <c r="NSK100" s="919"/>
      <c r="NSL100" s="919"/>
      <c r="NSM100" s="919"/>
      <c r="NSN100" s="919"/>
      <c r="NSO100" s="919"/>
      <c r="NSP100" s="919"/>
      <c r="NSQ100" s="919"/>
      <c r="NSR100" s="919"/>
      <c r="NSS100" s="919"/>
      <c r="NST100" s="919"/>
      <c r="NSU100" s="919"/>
      <c r="NSV100" s="919"/>
      <c r="NSW100" s="919"/>
      <c r="NSX100" s="919"/>
      <c r="NSY100" s="919"/>
      <c r="NSZ100" s="919"/>
      <c r="NTA100" s="919"/>
      <c r="NTB100" s="919"/>
      <c r="NTC100" s="919"/>
      <c r="NTD100" s="919"/>
      <c r="NTE100" s="919"/>
      <c r="NTF100" s="919"/>
      <c r="NTG100" s="919"/>
      <c r="NTH100" s="919"/>
      <c r="NTI100" s="919"/>
      <c r="NTJ100" s="919"/>
      <c r="NTK100" s="919"/>
      <c r="NTL100" s="919"/>
      <c r="NTM100" s="919"/>
      <c r="NTN100" s="919"/>
      <c r="NTO100" s="919"/>
      <c r="NTP100" s="919"/>
      <c r="NTQ100" s="919"/>
      <c r="NTR100" s="919"/>
      <c r="NTS100" s="919"/>
      <c r="NTT100" s="919"/>
      <c r="NTU100" s="919"/>
      <c r="NTV100" s="919"/>
      <c r="NTW100" s="919"/>
      <c r="NTX100" s="919"/>
      <c r="NTY100" s="919"/>
      <c r="NTZ100" s="919"/>
      <c r="NUA100" s="919"/>
      <c r="NUB100" s="919"/>
      <c r="NUC100" s="919"/>
      <c r="NUD100" s="919"/>
      <c r="NUE100" s="919"/>
      <c r="NUF100" s="919"/>
      <c r="NUG100" s="919"/>
      <c r="NUH100" s="919"/>
      <c r="NUI100" s="919"/>
      <c r="NUJ100" s="919"/>
      <c r="NUK100" s="919"/>
      <c r="NUL100" s="919"/>
      <c r="NUM100" s="919"/>
      <c r="NUN100" s="919"/>
      <c r="NUO100" s="919"/>
      <c r="NUP100" s="919"/>
      <c r="NUQ100" s="919"/>
      <c r="NUR100" s="919"/>
      <c r="NUS100" s="919"/>
      <c r="NUT100" s="919"/>
      <c r="NUU100" s="919"/>
      <c r="NUV100" s="919"/>
      <c r="NUW100" s="919"/>
      <c r="NUX100" s="919"/>
      <c r="NUY100" s="919"/>
      <c r="NUZ100" s="919"/>
      <c r="NVA100" s="919"/>
      <c r="NVB100" s="919"/>
      <c r="NVC100" s="919"/>
      <c r="NVD100" s="919"/>
      <c r="NVE100" s="919"/>
      <c r="NVF100" s="919"/>
      <c r="NVG100" s="919"/>
      <c r="NVH100" s="919"/>
      <c r="NVI100" s="919"/>
      <c r="NVJ100" s="919"/>
      <c r="NVK100" s="919"/>
      <c r="NVL100" s="919"/>
      <c r="NVM100" s="919"/>
      <c r="NVN100" s="919"/>
      <c r="NVO100" s="919"/>
      <c r="NVP100" s="919"/>
      <c r="NVQ100" s="919"/>
      <c r="NVR100" s="919"/>
      <c r="NVS100" s="919"/>
      <c r="NVT100" s="919"/>
      <c r="NVU100" s="919"/>
      <c r="NVV100" s="919"/>
      <c r="NVW100" s="919"/>
      <c r="NVX100" s="919"/>
      <c r="NVY100" s="919"/>
      <c r="NVZ100" s="919"/>
      <c r="NWA100" s="919"/>
      <c r="NWB100" s="919"/>
      <c r="NWC100" s="919"/>
      <c r="NWD100" s="919"/>
      <c r="NWE100" s="919"/>
      <c r="NWF100" s="919"/>
      <c r="NWG100" s="919"/>
      <c r="NWH100" s="919"/>
      <c r="NWI100" s="919"/>
      <c r="NWJ100" s="919"/>
      <c r="NWK100" s="919"/>
      <c r="NWL100" s="919"/>
      <c r="NWM100" s="919"/>
      <c r="NWN100" s="919"/>
      <c r="NWO100" s="919"/>
      <c r="NWP100" s="919"/>
      <c r="NWQ100" s="919"/>
      <c r="NWR100" s="919"/>
      <c r="NWS100" s="919"/>
      <c r="NWT100" s="919"/>
      <c r="NWU100" s="919"/>
      <c r="NWV100" s="919"/>
      <c r="NWW100" s="919"/>
      <c r="NWX100" s="919"/>
      <c r="NWY100" s="919"/>
      <c r="NWZ100" s="919"/>
      <c r="NXA100" s="919"/>
      <c r="NXB100" s="919"/>
      <c r="NXC100" s="919"/>
      <c r="NXD100" s="919"/>
      <c r="NXE100" s="919"/>
      <c r="NXF100" s="919"/>
      <c r="NXG100" s="919"/>
      <c r="NXH100" s="919"/>
      <c r="NXI100" s="919"/>
      <c r="NXJ100" s="919"/>
      <c r="NXK100" s="919"/>
      <c r="NXL100" s="919"/>
      <c r="NXM100" s="919"/>
      <c r="NXN100" s="919"/>
      <c r="NXO100" s="919"/>
      <c r="NXP100" s="919"/>
      <c r="NXQ100" s="919"/>
      <c r="NXR100" s="919"/>
      <c r="NXS100" s="919"/>
      <c r="NXT100" s="919"/>
      <c r="NXU100" s="919"/>
      <c r="NXV100" s="919"/>
      <c r="NXW100" s="919"/>
      <c r="NXX100" s="919"/>
      <c r="NXY100" s="919"/>
      <c r="NXZ100" s="919"/>
      <c r="NYA100" s="919"/>
      <c r="NYB100" s="919"/>
      <c r="NYC100" s="919"/>
      <c r="NYD100" s="919"/>
      <c r="NYE100" s="919"/>
      <c r="NYF100" s="919"/>
      <c r="NYG100" s="919"/>
      <c r="NYH100" s="919"/>
      <c r="NYI100" s="919"/>
      <c r="NYJ100" s="919"/>
      <c r="NYK100" s="919"/>
      <c r="NYL100" s="919"/>
      <c r="NYM100" s="919"/>
      <c r="NYN100" s="919"/>
      <c r="NYO100" s="919"/>
      <c r="NYP100" s="919"/>
      <c r="NYQ100" s="919"/>
      <c r="NYR100" s="919"/>
      <c r="NYS100" s="919"/>
      <c r="NYT100" s="919"/>
      <c r="NYU100" s="919"/>
      <c r="NYV100" s="919"/>
      <c r="NYW100" s="919"/>
      <c r="NYX100" s="919"/>
      <c r="NYY100" s="919"/>
      <c r="NYZ100" s="919"/>
      <c r="NZA100" s="919"/>
      <c r="NZB100" s="919"/>
      <c r="NZC100" s="919"/>
      <c r="NZD100" s="919"/>
      <c r="NZE100" s="919"/>
      <c r="NZF100" s="919"/>
      <c r="NZG100" s="919"/>
      <c r="NZH100" s="919"/>
      <c r="NZI100" s="919"/>
      <c r="NZJ100" s="919"/>
      <c r="NZK100" s="919"/>
      <c r="NZL100" s="919"/>
      <c r="NZM100" s="919"/>
      <c r="NZN100" s="919"/>
      <c r="NZO100" s="919"/>
      <c r="NZP100" s="919"/>
      <c r="NZQ100" s="919"/>
      <c r="NZR100" s="919"/>
      <c r="NZS100" s="919"/>
      <c r="NZT100" s="919"/>
      <c r="NZU100" s="919"/>
      <c r="NZV100" s="919"/>
      <c r="NZW100" s="919"/>
      <c r="NZX100" s="919"/>
      <c r="NZY100" s="919"/>
      <c r="NZZ100" s="919"/>
      <c r="OAA100" s="919"/>
      <c r="OAB100" s="919"/>
      <c r="OAC100" s="919"/>
      <c r="OAD100" s="919"/>
      <c r="OAE100" s="919"/>
      <c r="OAF100" s="919"/>
      <c r="OAG100" s="919"/>
      <c r="OAH100" s="919"/>
      <c r="OAI100" s="919"/>
      <c r="OAJ100" s="919"/>
      <c r="OAK100" s="919"/>
      <c r="OAL100" s="919"/>
      <c r="OAM100" s="919"/>
      <c r="OAN100" s="919"/>
      <c r="OAO100" s="919"/>
      <c r="OAP100" s="919"/>
      <c r="OAQ100" s="919"/>
      <c r="OAR100" s="919"/>
      <c r="OAS100" s="919"/>
      <c r="OAT100" s="919"/>
      <c r="OAU100" s="919"/>
      <c r="OAV100" s="919"/>
      <c r="OAW100" s="919"/>
      <c r="OAX100" s="919"/>
      <c r="OAY100" s="919"/>
      <c r="OAZ100" s="919"/>
      <c r="OBA100" s="919"/>
      <c r="OBB100" s="919"/>
      <c r="OBC100" s="919"/>
      <c r="OBD100" s="919"/>
      <c r="OBE100" s="919"/>
      <c r="OBF100" s="919"/>
      <c r="OBG100" s="919"/>
      <c r="OBH100" s="919"/>
      <c r="OBI100" s="919"/>
      <c r="OBJ100" s="919"/>
      <c r="OBK100" s="919"/>
      <c r="OBL100" s="919"/>
      <c r="OBM100" s="919"/>
      <c r="OBN100" s="919"/>
      <c r="OBO100" s="919"/>
      <c r="OBP100" s="919"/>
      <c r="OBQ100" s="919"/>
      <c r="OBR100" s="919"/>
      <c r="OBS100" s="919"/>
      <c r="OBT100" s="919"/>
      <c r="OBU100" s="919"/>
      <c r="OBV100" s="919"/>
      <c r="OBW100" s="919"/>
      <c r="OBX100" s="919"/>
      <c r="OBY100" s="919"/>
      <c r="OBZ100" s="919"/>
      <c r="OCA100" s="919"/>
      <c r="OCB100" s="919"/>
      <c r="OCC100" s="919"/>
      <c r="OCD100" s="919"/>
      <c r="OCE100" s="919"/>
      <c r="OCF100" s="919"/>
      <c r="OCG100" s="919"/>
      <c r="OCH100" s="919"/>
      <c r="OCI100" s="919"/>
      <c r="OCJ100" s="919"/>
      <c r="OCK100" s="919"/>
      <c r="OCL100" s="919"/>
      <c r="OCM100" s="919"/>
      <c r="OCN100" s="919"/>
      <c r="OCO100" s="919"/>
      <c r="OCP100" s="919"/>
      <c r="OCQ100" s="919"/>
      <c r="OCR100" s="919"/>
      <c r="OCS100" s="919"/>
      <c r="OCT100" s="919"/>
      <c r="OCU100" s="919"/>
      <c r="OCV100" s="919"/>
      <c r="OCW100" s="919"/>
      <c r="OCX100" s="919"/>
      <c r="OCY100" s="919"/>
      <c r="OCZ100" s="919"/>
      <c r="ODA100" s="919"/>
      <c r="ODB100" s="919"/>
      <c r="ODC100" s="919"/>
      <c r="ODD100" s="919"/>
      <c r="ODE100" s="919"/>
      <c r="ODF100" s="919"/>
      <c r="ODG100" s="919"/>
      <c r="ODH100" s="919"/>
      <c r="ODI100" s="919"/>
      <c r="ODJ100" s="919"/>
      <c r="ODK100" s="919"/>
      <c r="ODL100" s="919"/>
      <c r="ODM100" s="919"/>
      <c r="ODN100" s="919"/>
      <c r="ODO100" s="919"/>
      <c r="ODP100" s="919"/>
      <c r="ODQ100" s="919"/>
      <c r="ODR100" s="919"/>
      <c r="ODS100" s="919"/>
      <c r="ODT100" s="919"/>
      <c r="ODU100" s="919"/>
      <c r="ODV100" s="919"/>
      <c r="ODW100" s="919"/>
      <c r="ODX100" s="919"/>
      <c r="ODY100" s="919"/>
      <c r="ODZ100" s="919"/>
      <c r="OEA100" s="919"/>
      <c r="OEB100" s="919"/>
      <c r="OEC100" s="919"/>
      <c r="OED100" s="919"/>
      <c r="OEE100" s="919"/>
      <c r="OEF100" s="919"/>
      <c r="OEG100" s="919"/>
      <c r="OEH100" s="919"/>
      <c r="OEI100" s="919"/>
      <c r="OEJ100" s="919"/>
      <c r="OEK100" s="919"/>
      <c r="OEL100" s="919"/>
      <c r="OEM100" s="919"/>
      <c r="OEN100" s="919"/>
      <c r="OEO100" s="919"/>
      <c r="OEP100" s="919"/>
      <c r="OEQ100" s="919"/>
      <c r="OER100" s="919"/>
      <c r="OES100" s="919"/>
      <c r="OET100" s="919"/>
      <c r="OEU100" s="919"/>
      <c r="OEV100" s="919"/>
      <c r="OEW100" s="919"/>
      <c r="OEX100" s="919"/>
      <c r="OEY100" s="919"/>
      <c r="OEZ100" s="919"/>
      <c r="OFA100" s="919"/>
      <c r="OFB100" s="919"/>
      <c r="OFC100" s="919"/>
      <c r="OFD100" s="919"/>
      <c r="OFE100" s="919"/>
      <c r="OFF100" s="919"/>
      <c r="OFG100" s="919"/>
      <c r="OFH100" s="919"/>
      <c r="OFI100" s="919"/>
      <c r="OFJ100" s="919"/>
      <c r="OFK100" s="919"/>
      <c r="OFL100" s="919"/>
      <c r="OFM100" s="919"/>
      <c r="OFN100" s="919"/>
      <c r="OFO100" s="919"/>
      <c r="OFP100" s="919"/>
      <c r="OFQ100" s="919"/>
      <c r="OFR100" s="919"/>
      <c r="OFS100" s="919"/>
      <c r="OFT100" s="919"/>
      <c r="OFU100" s="919"/>
      <c r="OFV100" s="919"/>
      <c r="OFW100" s="919"/>
      <c r="OFX100" s="919"/>
      <c r="OFY100" s="919"/>
      <c r="OFZ100" s="919"/>
      <c r="OGA100" s="919"/>
      <c r="OGB100" s="919"/>
      <c r="OGC100" s="919"/>
      <c r="OGD100" s="919"/>
      <c r="OGE100" s="919"/>
      <c r="OGF100" s="919"/>
      <c r="OGG100" s="919"/>
      <c r="OGH100" s="919"/>
      <c r="OGI100" s="919"/>
      <c r="OGJ100" s="919"/>
      <c r="OGK100" s="919"/>
      <c r="OGL100" s="919"/>
      <c r="OGM100" s="919"/>
      <c r="OGN100" s="919"/>
      <c r="OGO100" s="919"/>
      <c r="OGP100" s="919"/>
      <c r="OGQ100" s="919"/>
      <c r="OGR100" s="919"/>
      <c r="OGS100" s="919"/>
      <c r="OGT100" s="919"/>
      <c r="OGU100" s="919"/>
      <c r="OGV100" s="919"/>
      <c r="OGW100" s="919"/>
      <c r="OGX100" s="919"/>
      <c r="OGY100" s="919"/>
      <c r="OGZ100" s="919"/>
      <c r="OHA100" s="919"/>
      <c r="OHB100" s="919"/>
      <c r="OHC100" s="919"/>
      <c r="OHD100" s="919"/>
      <c r="OHE100" s="919"/>
      <c r="OHF100" s="919"/>
      <c r="OHG100" s="919"/>
      <c r="OHH100" s="919"/>
      <c r="OHI100" s="919"/>
      <c r="OHJ100" s="919"/>
      <c r="OHK100" s="919"/>
      <c r="OHL100" s="919"/>
      <c r="OHM100" s="919"/>
      <c r="OHN100" s="919"/>
      <c r="OHO100" s="919"/>
      <c r="OHP100" s="919"/>
      <c r="OHQ100" s="919"/>
      <c r="OHR100" s="919"/>
      <c r="OHS100" s="919"/>
      <c r="OHT100" s="919"/>
      <c r="OHU100" s="919"/>
      <c r="OHV100" s="919"/>
      <c r="OHW100" s="919"/>
      <c r="OHX100" s="919"/>
      <c r="OHY100" s="919"/>
      <c r="OHZ100" s="919"/>
      <c r="OIA100" s="919"/>
      <c r="OIB100" s="919"/>
      <c r="OIC100" s="919"/>
      <c r="OID100" s="919"/>
      <c r="OIE100" s="919"/>
      <c r="OIF100" s="919"/>
      <c r="OIG100" s="919"/>
      <c r="OIH100" s="919"/>
      <c r="OII100" s="919"/>
      <c r="OIJ100" s="919"/>
      <c r="OIK100" s="919"/>
      <c r="OIL100" s="919"/>
      <c r="OIM100" s="919"/>
      <c r="OIN100" s="919"/>
      <c r="OIO100" s="919"/>
      <c r="OIP100" s="919"/>
      <c r="OIQ100" s="919"/>
      <c r="OIR100" s="919"/>
      <c r="OIS100" s="919"/>
      <c r="OIT100" s="919"/>
      <c r="OIU100" s="919"/>
      <c r="OIV100" s="919"/>
      <c r="OIW100" s="919"/>
      <c r="OIX100" s="919"/>
      <c r="OIY100" s="919"/>
      <c r="OIZ100" s="919"/>
      <c r="OJA100" s="919"/>
      <c r="OJB100" s="919"/>
      <c r="OJC100" s="919"/>
      <c r="OJD100" s="919"/>
      <c r="OJE100" s="919"/>
      <c r="OJF100" s="919"/>
      <c r="OJG100" s="919"/>
      <c r="OJH100" s="919"/>
      <c r="OJI100" s="919"/>
      <c r="OJJ100" s="919"/>
      <c r="OJK100" s="919"/>
      <c r="OJL100" s="919"/>
      <c r="OJM100" s="919"/>
      <c r="OJN100" s="919"/>
      <c r="OJO100" s="919"/>
      <c r="OJP100" s="919"/>
      <c r="OJQ100" s="919"/>
      <c r="OJR100" s="919"/>
      <c r="OJS100" s="919"/>
      <c r="OJT100" s="919"/>
      <c r="OJU100" s="919"/>
      <c r="OJV100" s="919"/>
      <c r="OJW100" s="919"/>
      <c r="OJX100" s="919"/>
      <c r="OJY100" s="919"/>
      <c r="OJZ100" s="919"/>
      <c r="OKA100" s="919"/>
      <c r="OKB100" s="919"/>
      <c r="OKC100" s="919"/>
      <c r="OKD100" s="919"/>
      <c r="OKE100" s="919"/>
      <c r="OKF100" s="919"/>
      <c r="OKG100" s="919"/>
      <c r="OKH100" s="919"/>
      <c r="OKI100" s="919"/>
      <c r="OKJ100" s="919"/>
      <c r="OKK100" s="919"/>
      <c r="OKL100" s="919"/>
      <c r="OKM100" s="919"/>
      <c r="OKN100" s="919"/>
      <c r="OKO100" s="919"/>
      <c r="OKP100" s="919"/>
      <c r="OKQ100" s="919"/>
      <c r="OKR100" s="919"/>
      <c r="OKS100" s="919"/>
      <c r="OKT100" s="919"/>
      <c r="OKU100" s="919"/>
      <c r="OKV100" s="919"/>
      <c r="OKW100" s="919"/>
      <c r="OKX100" s="919"/>
      <c r="OKY100" s="919"/>
      <c r="OKZ100" s="919"/>
      <c r="OLA100" s="919"/>
      <c r="OLB100" s="919"/>
      <c r="OLC100" s="919"/>
      <c r="OLD100" s="919"/>
      <c r="OLE100" s="919"/>
      <c r="OLF100" s="919"/>
      <c r="OLG100" s="919"/>
      <c r="OLH100" s="919"/>
      <c r="OLI100" s="919"/>
      <c r="OLJ100" s="919"/>
      <c r="OLK100" s="919"/>
      <c r="OLL100" s="919"/>
      <c r="OLM100" s="919"/>
      <c r="OLN100" s="919"/>
      <c r="OLO100" s="919"/>
      <c r="OLP100" s="919"/>
      <c r="OLQ100" s="919"/>
      <c r="OLR100" s="919"/>
      <c r="OLS100" s="919"/>
      <c r="OLT100" s="919"/>
      <c r="OLU100" s="919"/>
      <c r="OLV100" s="919"/>
      <c r="OLW100" s="919"/>
      <c r="OLX100" s="919"/>
      <c r="OLY100" s="919"/>
      <c r="OLZ100" s="919"/>
      <c r="OMA100" s="919"/>
      <c r="OMB100" s="919"/>
      <c r="OMC100" s="919"/>
      <c r="OMD100" s="919"/>
      <c r="OME100" s="919"/>
      <c r="OMF100" s="919"/>
      <c r="OMG100" s="919"/>
      <c r="OMH100" s="919"/>
      <c r="OMI100" s="919"/>
      <c r="OMJ100" s="919"/>
      <c r="OMK100" s="919"/>
      <c r="OML100" s="919"/>
      <c r="OMM100" s="919"/>
      <c r="OMN100" s="919"/>
      <c r="OMO100" s="919"/>
      <c r="OMP100" s="919"/>
      <c r="OMQ100" s="919"/>
      <c r="OMR100" s="919"/>
      <c r="OMS100" s="919"/>
      <c r="OMT100" s="919"/>
      <c r="OMU100" s="919"/>
      <c r="OMV100" s="919"/>
      <c r="OMW100" s="919"/>
      <c r="OMX100" s="919"/>
      <c r="OMY100" s="919"/>
      <c r="OMZ100" s="919"/>
      <c r="ONA100" s="919"/>
      <c r="ONB100" s="919"/>
      <c r="ONC100" s="919"/>
      <c r="OND100" s="919"/>
      <c r="ONE100" s="919"/>
      <c r="ONF100" s="919"/>
      <c r="ONG100" s="919"/>
      <c r="ONH100" s="919"/>
      <c r="ONI100" s="919"/>
      <c r="ONJ100" s="919"/>
      <c r="ONK100" s="919"/>
      <c r="ONL100" s="919"/>
      <c r="ONM100" s="919"/>
      <c r="ONN100" s="919"/>
      <c r="ONO100" s="919"/>
      <c r="ONP100" s="919"/>
      <c r="ONQ100" s="919"/>
      <c r="ONR100" s="919"/>
      <c r="ONS100" s="919"/>
      <c r="ONT100" s="919"/>
      <c r="ONU100" s="919"/>
      <c r="ONV100" s="919"/>
      <c r="ONW100" s="919"/>
      <c r="ONX100" s="919"/>
      <c r="ONY100" s="919"/>
      <c r="ONZ100" s="919"/>
      <c r="OOA100" s="919"/>
      <c r="OOB100" s="919"/>
      <c r="OOC100" s="919"/>
      <c r="OOD100" s="919"/>
      <c r="OOE100" s="919"/>
      <c r="OOF100" s="919"/>
      <c r="OOG100" s="919"/>
      <c r="OOH100" s="919"/>
      <c r="OOI100" s="919"/>
      <c r="OOJ100" s="919"/>
      <c r="OOK100" s="919"/>
      <c r="OOL100" s="919"/>
      <c r="OOM100" s="919"/>
      <c r="OON100" s="919"/>
      <c r="OOO100" s="919"/>
      <c r="OOP100" s="919"/>
      <c r="OOQ100" s="919"/>
      <c r="OOR100" s="919"/>
      <c r="OOS100" s="919"/>
      <c r="OOT100" s="919"/>
      <c r="OOU100" s="919"/>
      <c r="OOV100" s="919"/>
      <c r="OOW100" s="919"/>
      <c r="OOX100" s="919"/>
      <c r="OOY100" s="919"/>
      <c r="OOZ100" s="919"/>
      <c r="OPA100" s="919"/>
      <c r="OPB100" s="919"/>
      <c r="OPC100" s="919"/>
      <c r="OPD100" s="919"/>
      <c r="OPE100" s="919"/>
      <c r="OPF100" s="919"/>
      <c r="OPG100" s="919"/>
      <c r="OPH100" s="919"/>
      <c r="OPI100" s="919"/>
      <c r="OPJ100" s="919"/>
      <c r="OPK100" s="919"/>
      <c r="OPL100" s="919"/>
      <c r="OPM100" s="919"/>
      <c r="OPN100" s="919"/>
      <c r="OPO100" s="919"/>
      <c r="OPP100" s="919"/>
      <c r="OPQ100" s="919"/>
      <c r="OPR100" s="919"/>
      <c r="OPS100" s="919"/>
      <c r="OPT100" s="919"/>
      <c r="OPU100" s="919"/>
      <c r="OPV100" s="919"/>
      <c r="OPW100" s="919"/>
      <c r="OPX100" s="919"/>
      <c r="OPY100" s="919"/>
      <c r="OPZ100" s="919"/>
      <c r="OQA100" s="919"/>
      <c r="OQB100" s="919"/>
      <c r="OQC100" s="919"/>
      <c r="OQD100" s="919"/>
      <c r="OQE100" s="919"/>
      <c r="OQF100" s="919"/>
      <c r="OQG100" s="919"/>
      <c r="OQH100" s="919"/>
      <c r="OQI100" s="919"/>
      <c r="OQJ100" s="919"/>
      <c r="OQK100" s="919"/>
      <c r="OQL100" s="919"/>
      <c r="OQM100" s="919"/>
      <c r="OQN100" s="919"/>
      <c r="OQO100" s="919"/>
      <c r="OQP100" s="919"/>
      <c r="OQQ100" s="919"/>
      <c r="OQR100" s="919"/>
      <c r="OQS100" s="919"/>
      <c r="OQT100" s="919"/>
      <c r="OQU100" s="919"/>
      <c r="OQV100" s="919"/>
      <c r="OQW100" s="919"/>
      <c r="OQX100" s="919"/>
      <c r="OQY100" s="919"/>
      <c r="OQZ100" s="919"/>
      <c r="ORA100" s="919"/>
      <c r="ORB100" s="919"/>
      <c r="ORC100" s="919"/>
      <c r="ORD100" s="919"/>
      <c r="ORE100" s="919"/>
      <c r="ORF100" s="919"/>
      <c r="ORG100" s="919"/>
      <c r="ORH100" s="919"/>
      <c r="ORI100" s="919"/>
      <c r="ORJ100" s="919"/>
      <c r="ORK100" s="919"/>
      <c r="ORL100" s="919"/>
      <c r="ORM100" s="919"/>
      <c r="ORN100" s="919"/>
      <c r="ORO100" s="919"/>
      <c r="ORP100" s="919"/>
      <c r="ORQ100" s="919"/>
      <c r="ORR100" s="919"/>
      <c r="ORS100" s="919"/>
      <c r="ORT100" s="919"/>
      <c r="ORU100" s="919"/>
      <c r="ORV100" s="919"/>
      <c r="ORW100" s="919"/>
      <c r="ORX100" s="919"/>
      <c r="ORY100" s="919"/>
      <c r="ORZ100" s="919"/>
      <c r="OSA100" s="919"/>
      <c r="OSB100" s="919"/>
      <c r="OSC100" s="919"/>
      <c r="OSD100" s="919"/>
      <c r="OSE100" s="919"/>
      <c r="OSF100" s="919"/>
      <c r="OSG100" s="919"/>
      <c r="OSH100" s="919"/>
      <c r="OSI100" s="919"/>
      <c r="OSJ100" s="919"/>
      <c r="OSK100" s="919"/>
      <c r="OSL100" s="919"/>
      <c r="OSM100" s="919"/>
      <c r="OSN100" s="919"/>
      <c r="OSO100" s="919"/>
      <c r="OSP100" s="919"/>
      <c r="OSQ100" s="919"/>
      <c r="OSR100" s="919"/>
      <c r="OSS100" s="919"/>
      <c r="OST100" s="919"/>
      <c r="OSU100" s="919"/>
      <c r="OSV100" s="919"/>
      <c r="OSW100" s="919"/>
      <c r="OSX100" s="919"/>
      <c r="OSY100" s="919"/>
      <c r="OSZ100" s="919"/>
      <c r="OTA100" s="919"/>
      <c r="OTB100" s="919"/>
      <c r="OTC100" s="919"/>
      <c r="OTD100" s="919"/>
      <c r="OTE100" s="919"/>
      <c r="OTF100" s="919"/>
      <c r="OTG100" s="919"/>
      <c r="OTH100" s="919"/>
      <c r="OTI100" s="919"/>
      <c r="OTJ100" s="919"/>
      <c r="OTK100" s="919"/>
      <c r="OTL100" s="919"/>
      <c r="OTM100" s="919"/>
      <c r="OTN100" s="919"/>
      <c r="OTO100" s="919"/>
      <c r="OTP100" s="919"/>
      <c r="OTQ100" s="919"/>
      <c r="OTR100" s="919"/>
      <c r="OTS100" s="919"/>
      <c r="OTT100" s="919"/>
      <c r="OTU100" s="919"/>
      <c r="OTV100" s="919"/>
      <c r="OTW100" s="919"/>
      <c r="OTX100" s="919"/>
      <c r="OTY100" s="919"/>
      <c r="OTZ100" s="919"/>
      <c r="OUA100" s="919"/>
      <c r="OUB100" s="919"/>
      <c r="OUC100" s="919"/>
      <c r="OUD100" s="919"/>
      <c r="OUE100" s="919"/>
      <c r="OUF100" s="919"/>
      <c r="OUG100" s="919"/>
      <c r="OUH100" s="919"/>
      <c r="OUI100" s="919"/>
      <c r="OUJ100" s="919"/>
      <c r="OUK100" s="919"/>
      <c r="OUL100" s="919"/>
      <c r="OUM100" s="919"/>
      <c r="OUN100" s="919"/>
      <c r="OUO100" s="919"/>
      <c r="OUP100" s="919"/>
      <c r="OUQ100" s="919"/>
      <c r="OUR100" s="919"/>
      <c r="OUS100" s="919"/>
      <c r="OUT100" s="919"/>
      <c r="OUU100" s="919"/>
      <c r="OUV100" s="919"/>
      <c r="OUW100" s="919"/>
      <c r="OUX100" s="919"/>
      <c r="OUY100" s="919"/>
      <c r="OUZ100" s="919"/>
      <c r="OVA100" s="919"/>
      <c r="OVB100" s="919"/>
      <c r="OVC100" s="919"/>
      <c r="OVD100" s="919"/>
      <c r="OVE100" s="919"/>
      <c r="OVF100" s="919"/>
      <c r="OVG100" s="919"/>
      <c r="OVH100" s="919"/>
      <c r="OVI100" s="919"/>
      <c r="OVJ100" s="919"/>
      <c r="OVK100" s="919"/>
      <c r="OVL100" s="919"/>
      <c r="OVM100" s="919"/>
      <c r="OVN100" s="919"/>
      <c r="OVO100" s="919"/>
      <c r="OVP100" s="919"/>
      <c r="OVQ100" s="919"/>
      <c r="OVR100" s="919"/>
      <c r="OVS100" s="919"/>
      <c r="OVT100" s="919"/>
      <c r="OVU100" s="919"/>
      <c r="OVV100" s="919"/>
      <c r="OVW100" s="919"/>
      <c r="OVX100" s="919"/>
      <c r="OVY100" s="919"/>
      <c r="OVZ100" s="919"/>
      <c r="OWA100" s="919"/>
      <c r="OWB100" s="919"/>
      <c r="OWC100" s="919"/>
      <c r="OWD100" s="919"/>
      <c r="OWE100" s="919"/>
      <c r="OWF100" s="919"/>
      <c r="OWG100" s="919"/>
      <c r="OWH100" s="919"/>
      <c r="OWI100" s="919"/>
      <c r="OWJ100" s="919"/>
      <c r="OWK100" s="919"/>
      <c r="OWL100" s="919"/>
      <c r="OWM100" s="919"/>
      <c r="OWN100" s="919"/>
      <c r="OWO100" s="919"/>
      <c r="OWP100" s="919"/>
      <c r="OWQ100" s="919"/>
      <c r="OWR100" s="919"/>
      <c r="OWS100" s="919"/>
      <c r="OWT100" s="919"/>
      <c r="OWU100" s="919"/>
      <c r="OWV100" s="919"/>
      <c r="OWW100" s="919"/>
      <c r="OWX100" s="919"/>
      <c r="OWY100" s="919"/>
      <c r="OWZ100" s="919"/>
      <c r="OXA100" s="919"/>
      <c r="OXB100" s="919"/>
      <c r="OXC100" s="919"/>
      <c r="OXD100" s="919"/>
      <c r="OXE100" s="919"/>
      <c r="OXF100" s="919"/>
      <c r="OXG100" s="919"/>
      <c r="OXH100" s="919"/>
      <c r="OXI100" s="919"/>
      <c r="OXJ100" s="919"/>
      <c r="OXK100" s="919"/>
      <c r="OXL100" s="919"/>
      <c r="OXM100" s="919"/>
      <c r="OXN100" s="919"/>
      <c r="OXO100" s="919"/>
      <c r="OXP100" s="919"/>
      <c r="OXQ100" s="919"/>
      <c r="OXR100" s="919"/>
      <c r="OXS100" s="919"/>
      <c r="OXT100" s="919"/>
      <c r="OXU100" s="919"/>
      <c r="OXV100" s="919"/>
      <c r="OXW100" s="919"/>
      <c r="OXX100" s="919"/>
      <c r="OXY100" s="919"/>
      <c r="OXZ100" s="919"/>
      <c r="OYA100" s="919"/>
      <c r="OYB100" s="919"/>
      <c r="OYC100" s="919"/>
      <c r="OYD100" s="919"/>
      <c r="OYE100" s="919"/>
      <c r="OYF100" s="919"/>
      <c r="OYG100" s="919"/>
      <c r="OYH100" s="919"/>
      <c r="OYI100" s="919"/>
      <c r="OYJ100" s="919"/>
      <c r="OYK100" s="919"/>
      <c r="OYL100" s="919"/>
      <c r="OYM100" s="919"/>
      <c r="OYN100" s="919"/>
      <c r="OYO100" s="919"/>
      <c r="OYP100" s="919"/>
      <c r="OYQ100" s="919"/>
      <c r="OYR100" s="919"/>
      <c r="OYS100" s="919"/>
      <c r="OYT100" s="919"/>
      <c r="OYU100" s="919"/>
      <c r="OYV100" s="919"/>
      <c r="OYW100" s="919"/>
      <c r="OYX100" s="919"/>
      <c r="OYY100" s="919"/>
      <c r="OYZ100" s="919"/>
      <c r="OZA100" s="919"/>
      <c r="OZB100" s="919"/>
      <c r="OZC100" s="919"/>
      <c r="OZD100" s="919"/>
      <c r="OZE100" s="919"/>
      <c r="OZF100" s="919"/>
      <c r="OZG100" s="919"/>
      <c r="OZH100" s="919"/>
      <c r="OZI100" s="919"/>
      <c r="OZJ100" s="919"/>
      <c r="OZK100" s="919"/>
      <c r="OZL100" s="919"/>
      <c r="OZM100" s="919"/>
      <c r="OZN100" s="919"/>
      <c r="OZO100" s="919"/>
      <c r="OZP100" s="919"/>
      <c r="OZQ100" s="919"/>
      <c r="OZR100" s="919"/>
      <c r="OZS100" s="919"/>
      <c r="OZT100" s="919"/>
      <c r="OZU100" s="919"/>
      <c r="OZV100" s="919"/>
      <c r="OZW100" s="919"/>
      <c r="OZX100" s="919"/>
      <c r="OZY100" s="919"/>
      <c r="OZZ100" s="919"/>
      <c r="PAA100" s="919"/>
      <c r="PAB100" s="919"/>
      <c r="PAC100" s="919"/>
      <c r="PAD100" s="919"/>
      <c r="PAE100" s="919"/>
      <c r="PAF100" s="919"/>
      <c r="PAG100" s="919"/>
      <c r="PAH100" s="919"/>
      <c r="PAI100" s="919"/>
      <c r="PAJ100" s="919"/>
      <c r="PAK100" s="919"/>
      <c r="PAL100" s="919"/>
      <c r="PAM100" s="919"/>
      <c r="PAN100" s="919"/>
      <c r="PAO100" s="919"/>
      <c r="PAP100" s="919"/>
      <c r="PAQ100" s="919"/>
      <c r="PAR100" s="919"/>
      <c r="PAS100" s="919"/>
      <c r="PAT100" s="919"/>
      <c r="PAU100" s="919"/>
      <c r="PAV100" s="919"/>
      <c r="PAW100" s="919"/>
      <c r="PAX100" s="919"/>
      <c r="PAY100" s="919"/>
      <c r="PAZ100" s="919"/>
      <c r="PBA100" s="919"/>
      <c r="PBB100" s="919"/>
      <c r="PBC100" s="919"/>
      <c r="PBD100" s="919"/>
      <c r="PBE100" s="919"/>
      <c r="PBF100" s="919"/>
      <c r="PBG100" s="919"/>
      <c r="PBH100" s="919"/>
      <c r="PBI100" s="919"/>
      <c r="PBJ100" s="919"/>
      <c r="PBK100" s="919"/>
      <c r="PBL100" s="919"/>
      <c r="PBM100" s="919"/>
      <c r="PBN100" s="919"/>
      <c r="PBO100" s="919"/>
      <c r="PBP100" s="919"/>
      <c r="PBQ100" s="919"/>
      <c r="PBR100" s="919"/>
      <c r="PBS100" s="919"/>
      <c r="PBT100" s="919"/>
      <c r="PBU100" s="919"/>
      <c r="PBV100" s="919"/>
      <c r="PBW100" s="919"/>
      <c r="PBX100" s="919"/>
      <c r="PBY100" s="919"/>
      <c r="PBZ100" s="919"/>
      <c r="PCA100" s="919"/>
      <c r="PCB100" s="919"/>
      <c r="PCC100" s="919"/>
      <c r="PCD100" s="919"/>
      <c r="PCE100" s="919"/>
      <c r="PCF100" s="919"/>
      <c r="PCG100" s="919"/>
      <c r="PCH100" s="919"/>
      <c r="PCI100" s="919"/>
      <c r="PCJ100" s="919"/>
      <c r="PCK100" s="919"/>
      <c r="PCL100" s="919"/>
      <c r="PCM100" s="919"/>
      <c r="PCN100" s="919"/>
      <c r="PCO100" s="919"/>
      <c r="PCP100" s="919"/>
      <c r="PCQ100" s="919"/>
      <c r="PCR100" s="919"/>
      <c r="PCS100" s="919"/>
      <c r="PCT100" s="919"/>
      <c r="PCU100" s="919"/>
      <c r="PCV100" s="919"/>
      <c r="PCW100" s="919"/>
      <c r="PCX100" s="919"/>
      <c r="PCY100" s="919"/>
      <c r="PCZ100" s="919"/>
      <c r="PDA100" s="919"/>
      <c r="PDB100" s="919"/>
      <c r="PDC100" s="919"/>
      <c r="PDD100" s="919"/>
      <c r="PDE100" s="919"/>
      <c r="PDF100" s="919"/>
      <c r="PDG100" s="919"/>
      <c r="PDH100" s="919"/>
      <c r="PDI100" s="919"/>
      <c r="PDJ100" s="919"/>
      <c r="PDK100" s="919"/>
      <c r="PDL100" s="919"/>
      <c r="PDM100" s="919"/>
      <c r="PDN100" s="919"/>
      <c r="PDO100" s="919"/>
      <c r="PDP100" s="919"/>
      <c r="PDQ100" s="919"/>
      <c r="PDR100" s="919"/>
      <c r="PDS100" s="919"/>
      <c r="PDT100" s="919"/>
      <c r="PDU100" s="919"/>
      <c r="PDV100" s="919"/>
      <c r="PDW100" s="919"/>
      <c r="PDX100" s="919"/>
      <c r="PDY100" s="919"/>
      <c r="PDZ100" s="919"/>
      <c r="PEA100" s="919"/>
      <c r="PEB100" s="919"/>
      <c r="PEC100" s="919"/>
      <c r="PED100" s="919"/>
      <c r="PEE100" s="919"/>
      <c r="PEF100" s="919"/>
      <c r="PEG100" s="919"/>
      <c r="PEH100" s="919"/>
      <c r="PEI100" s="919"/>
      <c r="PEJ100" s="919"/>
      <c r="PEK100" s="919"/>
      <c r="PEL100" s="919"/>
      <c r="PEM100" s="919"/>
      <c r="PEN100" s="919"/>
      <c r="PEO100" s="919"/>
      <c r="PEP100" s="919"/>
      <c r="PEQ100" s="919"/>
      <c r="PER100" s="919"/>
      <c r="PES100" s="919"/>
      <c r="PET100" s="919"/>
      <c r="PEU100" s="919"/>
      <c r="PEV100" s="919"/>
      <c r="PEW100" s="919"/>
      <c r="PEX100" s="919"/>
      <c r="PEY100" s="919"/>
      <c r="PEZ100" s="919"/>
      <c r="PFA100" s="919"/>
      <c r="PFB100" s="919"/>
      <c r="PFC100" s="919"/>
      <c r="PFD100" s="919"/>
      <c r="PFE100" s="919"/>
      <c r="PFF100" s="919"/>
      <c r="PFG100" s="919"/>
      <c r="PFH100" s="919"/>
      <c r="PFI100" s="919"/>
      <c r="PFJ100" s="919"/>
      <c r="PFK100" s="919"/>
      <c r="PFL100" s="919"/>
      <c r="PFM100" s="919"/>
      <c r="PFN100" s="919"/>
      <c r="PFO100" s="919"/>
      <c r="PFP100" s="919"/>
      <c r="PFQ100" s="919"/>
      <c r="PFR100" s="919"/>
      <c r="PFS100" s="919"/>
      <c r="PFT100" s="919"/>
      <c r="PFU100" s="919"/>
      <c r="PFV100" s="919"/>
      <c r="PFW100" s="919"/>
      <c r="PFX100" s="919"/>
      <c r="PFY100" s="919"/>
      <c r="PFZ100" s="919"/>
      <c r="PGA100" s="919"/>
      <c r="PGB100" s="919"/>
      <c r="PGC100" s="919"/>
      <c r="PGD100" s="919"/>
      <c r="PGE100" s="919"/>
      <c r="PGF100" s="919"/>
      <c r="PGG100" s="919"/>
      <c r="PGH100" s="919"/>
      <c r="PGI100" s="919"/>
      <c r="PGJ100" s="919"/>
      <c r="PGK100" s="919"/>
      <c r="PGL100" s="919"/>
      <c r="PGM100" s="919"/>
      <c r="PGN100" s="919"/>
      <c r="PGO100" s="919"/>
      <c r="PGP100" s="919"/>
      <c r="PGQ100" s="919"/>
      <c r="PGR100" s="919"/>
      <c r="PGS100" s="919"/>
      <c r="PGT100" s="919"/>
      <c r="PGU100" s="919"/>
      <c r="PGV100" s="919"/>
      <c r="PGW100" s="919"/>
      <c r="PGX100" s="919"/>
      <c r="PGY100" s="919"/>
      <c r="PGZ100" s="919"/>
      <c r="PHA100" s="919"/>
      <c r="PHB100" s="919"/>
      <c r="PHC100" s="919"/>
      <c r="PHD100" s="919"/>
      <c r="PHE100" s="919"/>
      <c r="PHF100" s="919"/>
      <c r="PHG100" s="919"/>
      <c r="PHH100" s="919"/>
      <c r="PHI100" s="919"/>
      <c r="PHJ100" s="919"/>
      <c r="PHK100" s="919"/>
      <c r="PHL100" s="919"/>
      <c r="PHM100" s="919"/>
      <c r="PHN100" s="919"/>
      <c r="PHO100" s="919"/>
      <c r="PHP100" s="919"/>
      <c r="PHQ100" s="919"/>
      <c r="PHR100" s="919"/>
      <c r="PHS100" s="919"/>
      <c r="PHT100" s="919"/>
      <c r="PHU100" s="919"/>
      <c r="PHV100" s="919"/>
      <c r="PHW100" s="919"/>
      <c r="PHX100" s="919"/>
      <c r="PHY100" s="919"/>
      <c r="PHZ100" s="919"/>
      <c r="PIA100" s="919"/>
      <c r="PIB100" s="919"/>
      <c r="PIC100" s="919"/>
      <c r="PID100" s="919"/>
      <c r="PIE100" s="919"/>
      <c r="PIF100" s="919"/>
      <c r="PIG100" s="919"/>
      <c r="PIH100" s="919"/>
      <c r="PII100" s="919"/>
      <c r="PIJ100" s="919"/>
      <c r="PIK100" s="919"/>
      <c r="PIL100" s="919"/>
      <c r="PIM100" s="919"/>
      <c r="PIN100" s="919"/>
      <c r="PIO100" s="919"/>
      <c r="PIP100" s="919"/>
      <c r="PIQ100" s="919"/>
      <c r="PIR100" s="919"/>
      <c r="PIS100" s="919"/>
      <c r="PIT100" s="919"/>
      <c r="PIU100" s="919"/>
      <c r="PIV100" s="919"/>
      <c r="PIW100" s="919"/>
      <c r="PIX100" s="919"/>
      <c r="PIY100" s="919"/>
      <c r="PIZ100" s="919"/>
      <c r="PJA100" s="919"/>
      <c r="PJB100" s="919"/>
      <c r="PJC100" s="919"/>
      <c r="PJD100" s="919"/>
      <c r="PJE100" s="919"/>
      <c r="PJF100" s="919"/>
      <c r="PJG100" s="919"/>
      <c r="PJH100" s="919"/>
      <c r="PJI100" s="919"/>
      <c r="PJJ100" s="919"/>
      <c r="PJK100" s="919"/>
      <c r="PJL100" s="919"/>
      <c r="PJM100" s="919"/>
      <c r="PJN100" s="919"/>
      <c r="PJO100" s="919"/>
      <c r="PJP100" s="919"/>
      <c r="PJQ100" s="919"/>
      <c r="PJR100" s="919"/>
      <c r="PJS100" s="919"/>
      <c r="PJT100" s="919"/>
      <c r="PJU100" s="919"/>
      <c r="PJV100" s="919"/>
      <c r="PJW100" s="919"/>
      <c r="PJX100" s="919"/>
      <c r="PJY100" s="919"/>
      <c r="PJZ100" s="919"/>
      <c r="PKA100" s="919"/>
      <c r="PKB100" s="919"/>
      <c r="PKC100" s="919"/>
      <c r="PKD100" s="919"/>
      <c r="PKE100" s="919"/>
      <c r="PKF100" s="919"/>
      <c r="PKG100" s="919"/>
      <c r="PKH100" s="919"/>
      <c r="PKI100" s="919"/>
      <c r="PKJ100" s="919"/>
      <c r="PKK100" s="919"/>
      <c r="PKL100" s="919"/>
      <c r="PKM100" s="919"/>
      <c r="PKN100" s="919"/>
      <c r="PKO100" s="919"/>
      <c r="PKP100" s="919"/>
      <c r="PKQ100" s="919"/>
      <c r="PKR100" s="919"/>
      <c r="PKS100" s="919"/>
      <c r="PKT100" s="919"/>
      <c r="PKU100" s="919"/>
      <c r="PKV100" s="919"/>
      <c r="PKW100" s="919"/>
      <c r="PKX100" s="919"/>
      <c r="PKY100" s="919"/>
      <c r="PKZ100" s="919"/>
      <c r="PLA100" s="919"/>
      <c r="PLB100" s="919"/>
      <c r="PLC100" s="919"/>
      <c r="PLD100" s="919"/>
      <c r="PLE100" s="919"/>
      <c r="PLF100" s="919"/>
      <c r="PLG100" s="919"/>
      <c r="PLH100" s="919"/>
      <c r="PLI100" s="919"/>
      <c r="PLJ100" s="919"/>
      <c r="PLK100" s="919"/>
      <c r="PLL100" s="919"/>
      <c r="PLM100" s="919"/>
      <c r="PLN100" s="919"/>
      <c r="PLO100" s="919"/>
      <c r="PLP100" s="919"/>
      <c r="PLQ100" s="919"/>
      <c r="PLR100" s="919"/>
      <c r="PLS100" s="919"/>
      <c r="PLT100" s="919"/>
      <c r="PLU100" s="919"/>
      <c r="PLV100" s="919"/>
      <c r="PLW100" s="919"/>
      <c r="PLX100" s="919"/>
      <c r="PLY100" s="919"/>
      <c r="PLZ100" s="919"/>
      <c r="PMA100" s="919"/>
      <c r="PMB100" s="919"/>
      <c r="PMC100" s="919"/>
      <c r="PMD100" s="919"/>
      <c r="PME100" s="919"/>
      <c r="PMF100" s="919"/>
      <c r="PMG100" s="919"/>
      <c r="PMH100" s="919"/>
      <c r="PMI100" s="919"/>
      <c r="PMJ100" s="919"/>
      <c r="PMK100" s="919"/>
      <c r="PML100" s="919"/>
      <c r="PMM100" s="919"/>
      <c r="PMN100" s="919"/>
      <c r="PMO100" s="919"/>
      <c r="PMP100" s="919"/>
      <c r="PMQ100" s="919"/>
      <c r="PMR100" s="919"/>
      <c r="PMS100" s="919"/>
      <c r="PMT100" s="919"/>
      <c r="PMU100" s="919"/>
      <c r="PMV100" s="919"/>
      <c r="PMW100" s="919"/>
      <c r="PMX100" s="919"/>
      <c r="PMY100" s="919"/>
      <c r="PMZ100" s="919"/>
      <c r="PNA100" s="919"/>
      <c r="PNB100" s="919"/>
      <c r="PNC100" s="919"/>
      <c r="PND100" s="919"/>
      <c r="PNE100" s="919"/>
      <c r="PNF100" s="919"/>
      <c r="PNG100" s="919"/>
      <c r="PNH100" s="919"/>
      <c r="PNI100" s="919"/>
      <c r="PNJ100" s="919"/>
      <c r="PNK100" s="919"/>
      <c r="PNL100" s="919"/>
      <c r="PNM100" s="919"/>
      <c r="PNN100" s="919"/>
      <c r="PNO100" s="919"/>
      <c r="PNP100" s="919"/>
      <c r="PNQ100" s="919"/>
      <c r="PNR100" s="919"/>
      <c r="PNS100" s="919"/>
      <c r="PNT100" s="919"/>
      <c r="PNU100" s="919"/>
      <c r="PNV100" s="919"/>
      <c r="PNW100" s="919"/>
      <c r="PNX100" s="919"/>
      <c r="PNY100" s="919"/>
      <c r="PNZ100" s="919"/>
      <c r="POA100" s="919"/>
      <c r="POB100" s="919"/>
      <c r="POC100" s="919"/>
      <c r="POD100" s="919"/>
      <c r="POE100" s="919"/>
      <c r="POF100" s="919"/>
      <c r="POG100" s="919"/>
      <c r="POH100" s="919"/>
      <c r="POI100" s="919"/>
      <c r="POJ100" s="919"/>
      <c r="POK100" s="919"/>
      <c r="POL100" s="919"/>
      <c r="POM100" s="919"/>
      <c r="PON100" s="919"/>
      <c r="POO100" s="919"/>
      <c r="POP100" s="919"/>
      <c r="POQ100" s="919"/>
      <c r="POR100" s="919"/>
      <c r="POS100" s="919"/>
      <c r="POT100" s="919"/>
      <c r="POU100" s="919"/>
      <c r="POV100" s="919"/>
      <c r="POW100" s="919"/>
      <c r="POX100" s="919"/>
      <c r="POY100" s="919"/>
      <c r="POZ100" s="919"/>
      <c r="PPA100" s="919"/>
      <c r="PPB100" s="919"/>
      <c r="PPC100" s="919"/>
      <c r="PPD100" s="919"/>
      <c r="PPE100" s="919"/>
      <c r="PPF100" s="919"/>
      <c r="PPG100" s="919"/>
      <c r="PPH100" s="919"/>
      <c r="PPI100" s="919"/>
      <c r="PPJ100" s="919"/>
      <c r="PPK100" s="919"/>
      <c r="PPL100" s="919"/>
      <c r="PPM100" s="919"/>
      <c r="PPN100" s="919"/>
      <c r="PPO100" s="919"/>
      <c r="PPP100" s="919"/>
      <c r="PPQ100" s="919"/>
      <c r="PPR100" s="919"/>
      <c r="PPS100" s="919"/>
      <c r="PPT100" s="919"/>
      <c r="PPU100" s="919"/>
      <c r="PPV100" s="919"/>
      <c r="PPW100" s="919"/>
      <c r="PPX100" s="919"/>
      <c r="PPY100" s="919"/>
      <c r="PPZ100" s="919"/>
      <c r="PQA100" s="919"/>
      <c r="PQB100" s="919"/>
      <c r="PQC100" s="919"/>
      <c r="PQD100" s="919"/>
      <c r="PQE100" s="919"/>
      <c r="PQF100" s="919"/>
      <c r="PQG100" s="919"/>
      <c r="PQH100" s="919"/>
      <c r="PQI100" s="919"/>
      <c r="PQJ100" s="919"/>
      <c r="PQK100" s="919"/>
      <c r="PQL100" s="919"/>
      <c r="PQM100" s="919"/>
      <c r="PQN100" s="919"/>
      <c r="PQO100" s="919"/>
      <c r="PQP100" s="919"/>
      <c r="PQQ100" s="919"/>
      <c r="PQR100" s="919"/>
      <c r="PQS100" s="919"/>
      <c r="PQT100" s="919"/>
      <c r="PQU100" s="919"/>
      <c r="PQV100" s="919"/>
      <c r="PQW100" s="919"/>
      <c r="PQX100" s="919"/>
      <c r="PQY100" s="919"/>
      <c r="PQZ100" s="919"/>
      <c r="PRA100" s="919"/>
      <c r="PRB100" s="919"/>
      <c r="PRC100" s="919"/>
      <c r="PRD100" s="919"/>
      <c r="PRE100" s="919"/>
      <c r="PRF100" s="919"/>
      <c r="PRG100" s="919"/>
      <c r="PRH100" s="919"/>
      <c r="PRI100" s="919"/>
      <c r="PRJ100" s="919"/>
      <c r="PRK100" s="919"/>
      <c r="PRL100" s="919"/>
      <c r="PRM100" s="919"/>
      <c r="PRN100" s="919"/>
      <c r="PRO100" s="919"/>
      <c r="PRP100" s="919"/>
      <c r="PRQ100" s="919"/>
      <c r="PRR100" s="919"/>
      <c r="PRS100" s="919"/>
      <c r="PRT100" s="919"/>
      <c r="PRU100" s="919"/>
      <c r="PRV100" s="919"/>
      <c r="PRW100" s="919"/>
      <c r="PRX100" s="919"/>
      <c r="PRY100" s="919"/>
      <c r="PRZ100" s="919"/>
      <c r="PSA100" s="919"/>
      <c r="PSB100" s="919"/>
      <c r="PSC100" s="919"/>
      <c r="PSD100" s="919"/>
      <c r="PSE100" s="919"/>
      <c r="PSF100" s="919"/>
      <c r="PSG100" s="919"/>
      <c r="PSH100" s="919"/>
      <c r="PSI100" s="919"/>
      <c r="PSJ100" s="919"/>
      <c r="PSK100" s="919"/>
      <c r="PSL100" s="919"/>
      <c r="PSM100" s="919"/>
      <c r="PSN100" s="919"/>
      <c r="PSO100" s="919"/>
      <c r="PSP100" s="919"/>
      <c r="PSQ100" s="919"/>
      <c r="PSR100" s="919"/>
      <c r="PSS100" s="919"/>
      <c r="PST100" s="919"/>
      <c r="PSU100" s="919"/>
      <c r="PSV100" s="919"/>
      <c r="PSW100" s="919"/>
      <c r="PSX100" s="919"/>
      <c r="PSY100" s="919"/>
      <c r="PSZ100" s="919"/>
      <c r="PTA100" s="919"/>
      <c r="PTB100" s="919"/>
      <c r="PTC100" s="919"/>
      <c r="PTD100" s="919"/>
      <c r="PTE100" s="919"/>
      <c r="PTF100" s="919"/>
      <c r="PTG100" s="919"/>
      <c r="PTH100" s="919"/>
      <c r="PTI100" s="919"/>
      <c r="PTJ100" s="919"/>
      <c r="PTK100" s="919"/>
      <c r="PTL100" s="919"/>
      <c r="PTM100" s="919"/>
      <c r="PTN100" s="919"/>
      <c r="PTO100" s="919"/>
      <c r="PTP100" s="919"/>
      <c r="PTQ100" s="919"/>
      <c r="PTR100" s="919"/>
      <c r="PTS100" s="919"/>
      <c r="PTT100" s="919"/>
      <c r="PTU100" s="919"/>
      <c r="PTV100" s="919"/>
      <c r="PTW100" s="919"/>
      <c r="PTX100" s="919"/>
      <c r="PTY100" s="919"/>
      <c r="PTZ100" s="919"/>
      <c r="PUA100" s="919"/>
      <c r="PUB100" s="919"/>
      <c r="PUC100" s="919"/>
      <c r="PUD100" s="919"/>
      <c r="PUE100" s="919"/>
      <c r="PUF100" s="919"/>
      <c r="PUG100" s="919"/>
      <c r="PUH100" s="919"/>
      <c r="PUI100" s="919"/>
      <c r="PUJ100" s="919"/>
      <c r="PUK100" s="919"/>
      <c r="PUL100" s="919"/>
      <c r="PUM100" s="919"/>
      <c r="PUN100" s="919"/>
      <c r="PUO100" s="919"/>
      <c r="PUP100" s="919"/>
      <c r="PUQ100" s="919"/>
      <c r="PUR100" s="919"/>
      <c r="PUS100" s="919"/>
      <c r="PUT100" s="919"/>
      <c r="PUU100" s="919"/>
      <c r="PUV100" s="919"/>
      <c r="PUW100" s="919"/>
      <c r="PUX100" s="919"/>
      <c r="PUY100" s="919"/>
      <c r="PUZ100" s="919"/>
      <c r="PVA100" s="919"/>
      <c r="PVB100" s="919"/>
      <c r="PVC100" s="919"/>
      <c r="PVD100" s="919"/>
      <c r="PVE100" s="919"/>
      <c r="PVF100" s="919"/>
      <c r="PVG100" s="919"/>
      <c r="PVH100" s="919"/>
      <c r="PVI100" s="919"/>
      <c r="PVJ100" s="919"/>
      <c r="PVK100" s="919"/>
      <c r="PVL100" s="919"/>
      <c r="PVM100" s="919"/>
      <c r="PVN100" s="919"/>
      <c r="PVO100" s="919"/>
      <c r="PVP100" s="919"/>
      <c r="PVQ100" s="919"/>
      <c r="PVR100" s="919"/>
      <c r="PVS100" s="919"/>
      <c r="PVT100" s="919"/>
      <c r="PVU100" s="919"/>
      <c r="PVV100" s="919"/>
      <c r="PVW100" s="919"/>
      <c r="PVX100" s="919"/>
      <c r="PVY100" s="919"/>
      <c r="PVZ100" s="919"/>
      <c r="PWA100" s="919"/>
      <c r="PWB100" s="919"/>
      <c r="PWC100" s="919"/>
      <c r="PWD100" s="919"/>
      <c r="PWE100" s="919"/>
      <c r="PWF100" s="919"/>
      <c r="PWG100" s="919"/>
      <c r="PWH100" s="919"/>
      <c r="PWI100" s="919"/>
      <c r="PWJ100" s="919"/>
      <c r="PWK100" s="919"/>
      <c r="PWL100" s="919"/>
      <c r="PWM100" s="919"/>
      <c r="PWN100" s="919"/>
      <c r="PWO100" s="919"/>
      <c r="PWP100" s="919"/>
      <c r="PWQ100" s="919"/>
      <c r="PWR100" s="919"/>
      <c r="PWS100" s="919"/>
      <c r="PWT100" s="919"/>
      <c r="PWU100" s="919"/>
      <c r="PWV100" s="919"/>
      <c r="PWW100" s="919"/>
      <c r="PWX100" s="919"/>
      <c r="PWY100" s="919"/>
      <c r="PWZ100" s="919"/>
      <c r="PXA100" s="919"/>
      <c r="PXB100" s="919"/>
      <c r="PXC100" s="919"/>
      <c r="PXD100" s="919"/>
      <c r="PXE100" s="919"/>
      <c r="PXF100" s="919"/>
      <c r="PXG100" s="919"/>
      <c r="PXH100" s="919"/>
      <c r="PXI100" s="919"/>
      <c r="PXJ100" s="919"/>
      <c r="PXK100" s="919"/>
      <c r="PXL100" s="919"/>
      <c r="PXM100" s="919"/>
      <c r="PXN100" s="919"/>
      <c r="PXO100" s="919"/>
      <c r="PXP100" s="919"/>
      <c r="PXQ100" s="919"/>
      <c r="PXR100" s="919"/>
      <c r="PXS100" s="919"/>
      <c r="PXT100" s="919"/>
      <c r="PXU100" s="919"/>
      <c r="PXV100" s="919"/>
      <c r="PXW100" s="919"/>
      <c r="PXX100" s="919"/>
      <c r="PXY100" s="919"/>
      <c r="PXZ100" s="919"/>
      <c r="PYA100" s="919"/>
      <c r="PYB100" s="919"/>
      <c r="PYC100" s="919"/>
      <c r="PYD100" s="919"/>
      <c r="PYE100" s="919"/>
      <c r="PYF100" s="919"/>
      <c r="PYG100" s="919"/>
      <c r="PYH100" s="919"/>
      <c r="PYI100" s="919"/>
      <c r="PYJ100" s="919"/>
      <c r="PYK100" s="919"/>
      <c r="PYL100" s="919"/>
      <c r="PYM100" s="919"/>
      <c r="PYN100" s="919"/>
      <c r="PYO100" s="919"/>
      <c r="PYP100" s="919"/>
      <c r="PYQ100" s="919"/>
      <c r="PYR100" s="919"/>
      <c r="PYS100" s="919"/>
      <c r="PYT100" s="919"/>
      <c r="PYU100" s="919"/>
      <c r="PYV100" s="919"/>
      <c r="PYW100" s="919"/>
      <c r="PYX100" s="919"/>
      <c r="PYY100" s="919"/>
      <c r="PYZ100" s="919"/>
      <c r="PZA100" s="919"/>
      <c r="PZB100" s="919"/>
      <c r="PZC100" s="919"/>
      <c r="PZD100" s="919"/>
      <c r="PZE100" s="919"/>
      <c r="PZF100" s="919"/>
      <c r="PZG100" s="919"/>
      <c r="PZH100" s="919"/>
      <c r="PZI100" s="919"/>
      <c r="PZJ100" s="919"/>
      <c r="PZK100" s="919"/>
      <c r="PZL100" s="919"/>
      <c r="PZM100" s="919"/>
      <c r="PZN100" s="919"/>
      <c r="PZO100" s="919"/>
      <c r="PZP100" s="919"/>
      <c r="PZQ100" s="919"/>
      <c r="PZR100" s="919"/>
      <c r="PZS100" s="919"/>
      <c r="PZT100" s="919"/>
      <c r="PZU100" s="919"/>
      <c r="PZV100" s="919"/>
      <c r="PZW100" s="919"/>
      <c r="PZX100" s="919"/>
      <c r="PZY100" s="919"/>
      <c r="PZZ100" s="919"/>
      <c r="QAA100" s="919"/>
      <c r="QAB100" s="919"/>
      <c r="QAC100" s="919"/>
      <c r="QAD100" s="919"/>
      <c r="QAE100" s="919"/>
      <c r="QAF100" s="919"/>
      <c r="QAG100" s="919"/>
      <c r="QAH100" s="919"/>
      <c r="QAI100" s="919"/>
      <c r="QAJ100" s="919"/>
      <c r="QAK100" s="919"/>
      <c r="QAL100" s="919"/>
      <c r="QAM100" s="919"/>
      <c r="QAN100" s="919"/>
      <c r="QAO100" s="919"/>
      <c r="QAP100" s="919"/>
      <c r="QAQ100" s="919"/>
      <c r="QAR100" s="919"/>
      <c r="QAS100" s="919"/>
      <c r="QAT100" s="919"/>
      <c r="QAU100" s="919"/>
      <c r="QAV100" s="919"/>
      <c r="QAW100" s="919"/>
      <c r="QAX100" s="919"/>
      <c r="QAY100" s="919"/>
      <c r="QAZ100" s="919"/>
      <c r="QBA100" s="919"/>
      <c r="QBB100" s="919"/>
      <c r="QBC100" s="919"/>
      <c r="QBD100" s="919"/>
      <c r="QBE100" s="919"/>
      <c r="QBF100" s="919"/>
      <c r="QBG100" s="919"/>
      <c r="QBH100" s="919"/>
      <c r="QBI100" s="919"/>
      <c r="QBJ100" s="919"/>
      <c r="QBK100" s="919"/>
      <c r="QBL100" s="919"/>
      <c r="QBM100" s="919"/>
      <c r="QBN100" s="919"/>
      <c r="QBO100" s="919"/>
      <c r="QBP100" s="919"/>
      <c r="QBQ100" s="919"/>
      <c r="QBR100" s="919"/>
      <c r="QBS100" s="919"/>
      <c r="QBT100" s="919"/>
      <c r="QBU100" s="919"/>
      <c r="QBV100" s="919"/>
      <c r="QBW100" s="919"/>
      <c r="QBX100" s="919"/>
      <c r="QBY100" s="919"/>
      <c r="QBZ100" s="919"/>
      <c r="QCA100" s="919"/>
      <c r="QCB100" s="919"/>
      <c r="QCC100" s="919"/>
      <c r="QCD100" s="919"/>
      <c r="QCE100" s="919"/>
      <c r="QCF100" s="919"/>
      <c r="QCG100" s="919"/>
      <c r="QCH100" s="919"/>
      <c r="QCI100" s="919"/>
      <c r="QCJ100" s="919"/>
      <c r="QCK100" s="919"/>
      <c r="QCL100" s="919"/>
      <c r="QCM100" s="919"/>
      <c r="QCN100" s="919"/>
      <c r="QCO100" s="919"/>
      <c r="QCP100" s="919"/>
      <c r="QCQ100" s="919"/>
      <c r="QCR100" s="919"/>
      <c r="QCS100" s="919"/>
      <c r="QCT100" s="919"/>
      <c r="QCU100" s="919"/>
      <c r="QCV100" s="919"/>
      <c r="QCW100" s="919"/>
      <c r="QCX100" s="919"/>
      <c r="QCY100" s="919"/>
      <c r="QCZ100" s="919"/>
      <c r="QDA100" s="919"/>
      <c r="QDB100" s="919"/>
      <c r="QDC100" s="919"/>
      <c r="QDD100" s="919"/>
      <c r="QDE100" s="919"/>
      <c r="QDF100" s="919"/>
      <c r="QDG100" s="919"/>
      <c r="QDH100" s="919"/>
      <c r="QDI100" s="919"/>
      <c r="QDJ100" s="919"/>
      <c r="QDK100" s="919"/>
      <c r="QDL100" s="919"/>
      <c r="QDM100" s="919"/>
      <c r="QDN100" s="919"/>
      <c r="QDO100" s="919"/>
      <c r="QDP100" s="919"/>
      <c r="QDQ100" s="919"/>
      <c r="QDR100" s="919"/>
      <c r="QDS100" s="919"/>
      <c r="QDT100" s="919"/>
      <c r="QDU100" s="919"/>
      <c r="QDV100" s="919"/>
      <c r="QDW100" s="919"/>
      <c r="QDX100" s="919"/>
      <c r="QDY100" s="919"/>
      <c r="QDZ100" s="919"/>
      <c r="QEA100" s="919"/>
      <c r="QEB100" s="919"/>
      <c r="QEC100" s="919"/>
      <c r="QED100" s="919"/>
      <c r="QEE100" s="919"/>
      <c r="QEF100" s="919"/>
      <c r="QEG100" s="919"/>
      <c r="QEH100" s="919"/>
      <c r="QEI100" s="919"/>
      <c r="QEJ100" s="919"/>
      <c r="QEK100" s="919"/>
      <c r="QEL100" s="919"/>
      <c r="QEM100" s="919"/>
      <c r="QEN100" s="919"/>
      <c r="QEO100" s="919"/>
      <c r="QEP100" s="919"/>
      <c r="QEQ100" s="919"/>
      <c r="QER100" s="919"/>
      <c r="QES100" s="919"/>
      <c r="QET100" s="919"/>
      <c r="QEU100" s="919"/>
      <c r="QEV100" s="919"/>
      <c r="QEW100" s="919"/>
      <c r="QEX100" s="919"/>
      <c r="QEY100" s="919"/>
      <c r="QEZ100" s="919"/>
      <c r="QFA100" s="919"/>
      <c r="QFB100" s="919"/>
      <c r="QFC100" s="919"/>
      <c r="QFD100" s="919"/>
      <c r="QFE100" s="919"/>
      <c r="QFF100" s="919"/>
      <c r="QFG100" s="919"/>
      <c r="QFH100" s="919"/>
      <c r="QFI100" s="919"/>
      <c r="QFJ100" s="919"/>
      <c r="QFK100" s="919"/>
      <c r="QFL100" s="919"/>
      <c r="QFM100" s="919"/>
      <c r="QFN100" s="919"/>
      <c r="QFO100" s="919"/>
      <c r="QFP100" s="919"/>
      <c r="QFQ100" s="919"/>
      <c r="QFR100" s="919"/>
      <c r="QFS100" s="919"/>
      <c r="QFT100" s="919"/>
      <c r="QFU100" s="919"/>
      <c r="QFV100" s="919"/>
      <c r="QFW100" s="919"/>
      <c r="QFX100" s="919"/>
      <c r="QFY100" s="919"/>
      <c r="QFZ100" s="919"/>
      <c r="QGA100" s="919"/>
      <c r="QGB100" s="919"/>
      <c r="QGC100" s="919"/>
      <c r="QGD100" s="919"/>
      <c r="QGE100" s="919"/>
      <c r="QGF100" s="919"/>
      <c r="QGG100" s="919"/>
      <c r="QGH100" s="919"/>
      <c r="QGI100" s="919"/>
      <c r="QGJ100" s="919"/>
      <c r="QGK100" s="919"/>
      <c r="QGL100" s="919"/>
      <c r="QGM100" s="919"/>
      <c r="QGN100" s="919"/>
      <c r="QGO100" s="919"/>
      <c r="QGP100" s="919"/>
      <c r="QGQ100" s="919"/>
      <c r="QGR100" s="919"/>
      <c r="QGS100" s="919"/>
      <c r="QGT100" s="919"/>
      <c r="QGU100" s="919"/>
      <c r="QGV100" s="919"/>
      <c r="QGW100" s="919"/>
      <c r="QGX100" s="919"/>
      <c r="QGY100" s="919"/>
      <c r="QGZ100" s="919"/>
      <c r="QHA100" s="919"/>
      <c r="QHB100" s="919"/>
      <c r="QHC100" s="919"/>
      <c r="QHD100" s="919"/>
      <c r="QHE100" s="919"/>
      <c r="QHF100" s="919"/>
      <c r="QHG100" s="919"/>
      <c r="QHH100" s="919"/>
      <c r="QHI100" s="919"/>
      <c r="QHJ100" s="919"/>
      <c r="QHK100" s="919"/>
      <c r="QHL100" s="919"/>
      <c r="QHM100" s="919"/>
      <c r="QHN100" s="919"/>
      <c r="QHO100" s="919"/>
      <c r="QHP100" s="919"/>
      <c r="QHQ100" s="919"/>
      <c r="QHR100" s="919"/>
      <c r="QHS100" s="919"/>
      <c r="QHT100" s="919"/>
      <c r="QHU100" s="919"/>
      <c r="QHV100" s="919"/>
      <c r="QHW100" s="919"/>
      <c r="QHX100" s="919"/>
      <c r="QHY100" s="919"/>
      <c r="QHZ100" s="919"/>
      <c r="QIA100" s="919"/>
      <c r="QIB100" s="919"/>
      <c r="QIC100" s="919"/>
      <c r="QID100" s="919"/>
      <c r="QIE100" s="919"/>
      <c r="QIF100" s="919"/>
      <c r="QIG100" s="919"/>
      <c r="QIH100" s="919"/>
      <c r="QII100" s="919"/>
      <c r="QIJ100" s="919"/>
      <c r="QIK100" s="919"/>
      <c r="QIL100" s="919"/>
      <c r="QIM100" s="919"/>
      <c r="QIN100" s="919"/>
      <c r="QIO100" s="919"/>
      <c r="QIP100" s="919"/>
      <c r="QIQ100" s="919"/>
      <c r="QIR100" s="919"/>
      <c r="QIS100" s="919"/>
      <c r="QIT100" s="919"/>
      <c r="QIU100" s="919"/>
      <c r="QIV100" s="919"/>
      <c r="QIW100" s="919"/>
      <c r="QIX100" s="919"/>
      <c r="QIY100" s="919"/>
      <c r="QIZ100" s="919"/>
      <c r="QJA100" s="919"/>
      <c r="QJB100" s="919"/>
      <c r="QJC100" s="919"/>
      <c r="QJD100" s="919"/>
      <c r="QJE100" s="919"/>
      <c r="QJF100" s="919"/>
      <c r="QJG100" s="919"/>
      <c r="QJH100" s="919"/>
      <c r="QJI100" s="919"/>
      <c r="QJJ100" s="919"/>
      <c r="QJK100" s="919"/>
      <c r="QJL100" s="919"/>
      <c r="QJM100" s="919"/>
      <c r="QJN100" s="919"/>
      <c r="QJO100" s="919"/>
      <c r="QJP100" s="919"/>
      <c r="QJQ100" s="919"/>
      <c r="QJR100" s="919"/>
      <c r="QJS100" s="919"/>
      <c r="QJT100" s="919"/>
      <c r="QJU100" s="919"/>
      <c r="QJV100" s="919"/>
      <c r="QJW100" s="919"/>
      <c r="QJX100" s="919"/>
      <c r="QJY100" s="919"/>
      <c r="QJZ100" s="919"/>
      <c r="QKA100" s="919"/>
      <c r="QKB100" s="919"/>
      <c r="QKC100" s="919"/>
      <c r="QKD100" s="919"/>
      <c r="QKE100" s="919"/>
      <c r="QKF100" s="919"/>
      <c r="QKG100" s="919"/>
      <c r="QKH100" s="919"/>
      <c r="QKI100" s="919"/>
      <c r="QKJ100" s="919"/>
      <c r="QKK100" s="919"/>
      <c r="QKL100" s="919"/>
      <c r="QKM100" s="919"/>
      <c r="QKN100" s="919"/>
      <c r="QKO100" s="919"/>
      <c r="QKP100" s="919"/>
      <c r="QKQ100" s="919"/>
      <c r="QKR100" s="919"/>
      <c r="QKS100" s="919"/>
      <c r="QKT100" s="919"/>
      <c r="QKU100" s="919"/>
      <c r="QKV100" s="919"/>
      <c r="QKW100" s="919"/>
      <c r="QKX100" s="919"/>
      <c r="QKY100" s="919"/>
      <c r="QKZ100" s="919"/>
      <c r="QLA100" s="919"/>
      <c r="QLB100" s="919"/>
      <c r="QLC100" s="919"/>
      <c r="QLD100" s="919"/>
      <c r="QLE100" s="919"/>
      <c r="QLF100" s="919"/>
      <c r="QLG100" s="919"/>
      <c r="QLH100" s="919"/>
      <c r="QLI100" s="919"/>
      <c r="QLJ100" s="919"/>
      <c r="QLK100" s="919"/>
      <c r="QLL100" s="919"/>
      <c r="QLM100" s="919"/>
      <c r="QLN100" s="919"/>
      <c r="QLO100" s="919"/>
      <c r="QLP100" s="919"/>
      <c r="QLQ100" s="919"/>
      <c r="QLR100" s="919"/>
      <c r="QLS100" s="919"/>
      <c r="QLT100" s="919"/>
      <c r="QLU100" s="919"/>
      <c r="QLV100" s="919"/>
      <c r="QLW100" s="919"/>
      <c r="QLX100" s="919"/>
      <c r="QLY100" s="919"/>
      <c r="QLZ100" s="919"/>
      <c r="QMA100" s="919"/>
      <c r="QMB100" s="919"/>
      <c r="QMC100" s="919"/>
      <c r="QMD100" s="919"/>
      <c r="QME100" s="919"/>
      <c r="QMF100" s="919"/>
      <c r="QMG100" s="919"/>
      <c r="QMH100" s="919"/>
      <c r="QMI100" s="919"/>
      <c r="QMJ100" s="919"/>
      <c r="QMK100" s="919"/>
      <c r="QML100" s="919"/>
      <c r="QMM100" s="919"/>
      <c r="QMN100" s="919"/>
      <c r="QMO100" s="919"/>
      <c r="QMP100" s="919"/>
      <c r="QMQ100" s="919"/>
      <c r="QMR100" s="919"/>
      <c r="QMS100" s="919"/>
      <c r="QMT100" s="919"/>
      <c r="QMU100" s="919"/>
      <c r="QMV100" s="919"/>
      <c r="QMW100" s="919"/>
      <c r="QMX100" s="919"/>
      <c r="QMY100" s="919"/>
      <c r="QMZ100" s="919"/>
      <c r="QNA100" s="919"/>
      <c r="QNB100" s="919"/>
      <c r="QNC100" s="919"/>
      <c r="QND100" s="919"/>
      <c r="QNE100" s="919"/>
      <c r="QNF100" s="919"/>
      <c r="QNG100" s="919"/>
      <c r="QNH100" s="919"/>
      <c r="QNI100" s="919"/>
      <c r="QNJ100" s="919"/>
      <c r="QNK100" s="919"/>
      <c r="QNL100" s="919"/>
      <c r="QNM100" s="919"/>
      <c r="QNN100" s="919"/>
      <c r="QNO100" s="919"/>
      <c r="QNP100" s="919"/>
      <c r="QNQ100" s="919"/>
      <c r="QNR100" s="919"/>
      <c r="QNS100" s="919"/>
      <c r="QNT100" s="919"/>
      <c r="QNU100" s="919"/>
      <c r="QNV100" s="919"/>
      <c r="QNW100" s="919"/>
      <c r="QNX100" s="919"/>
      <c r="QNY100" s="919"/>
      <c r="QNZ100" s="919"/>
      <c r="QOA100" s="919"/>
      <c r="QOB100" s="919"/>
      <c r="QOC100" s="919"/>
      <c r="QOD100" s="919"/>
      <c r="QOE100" s="919"/>
      <c r="QOF100" s="919"/>
      <c r="QOG100" s="919"/>
      <c r="QOH100" s="919"/>
      <c r="QOI100" s="919"/>
      <c r="QOJ100" s="919"/>
      <c r="QOK100" s="919"/>
      <c r="QOL100" s="919"/>
      <c r="QOM100" s="919"/>
      <c r="QON100" s="919"/>
      <c r="QOO100" s="919"/>
      <c r="QOP100" s="919"/>
      <c r="QOQ100" s="919"/>
      <c r="QOR100" s="919"/>
      <c r="QOS100" s="919"/>
      <c r="QOT100" s="919"/>
      <c r="QOU100" s="919"/>
      <c r="QOV100" s="919"/>
      <c r="QOW100" s="919"/>
      <c r="QOX100" s="919"/>
      <c r="QOY100" s="919"/>
      <c r="QOZ100" s="919"/>
      <c r="QPA100" s="919"/>
      <c r="QPB100" s="919"/>
      <c r="QPC100" s="919"/>
      <c r="QPD100" s="919"/>
      <c r="QPE100" s="919"/>
      <c r="QPF100" s="919"/>
      <c r="QPG100" s="919"/>
      <c r="QPH100" s="919"/>
      <c r="QPI100" s="919"/>
      <c r="QPJ100" s="919"/>
      <c r="QPK100" s="919"/>
      <c r="QPL100" s="919"/>
      <c r="QPM100" s="919"/>
      <c r="QPN100" s="919"/>
      <c r="QPO100" s="919"/>
      <c r="QPP100" s="919"/>
      <c r="QPQ100" s="919"/>
      <c r="QPR100" s="919"/>
      <c r="QPS100" s="919"/>
      <c r="QPT100" s="919"/>
      <c r="QPU100" s="919"/>
      <c r="QPV100" s="919"/>
      <c r="QPW100" s="919"/>
      <c r="QPX100" s="919"/>
      <c r="QPY100" s="919"/>
      <c r="QPZ100" s="919"/>
      <c r="QQA100" s="919"/>
      <c r="QQB100" s="919"/>
      <c r="QQC100" s="919"/>
      <c r="QQD100" s="919"/>
      <c r="QQE100" s="919"/>
      <c r="QQF100" s="919"/>
      <c r="QQG100" s="919"/>
      <c r="QQH100" s="919"/>
      <c r="QQI100" s="919"/>
      <c r="QQJ100" s="919"/>
      <c r="QQK100" s="919"/>
      <c r="QQL100" s="919"/>
      <c r="QQM100" s="919"/>
      <c r="QQN100" s="919"/>
      <c r="QQO100" s="919"/>
      <c r="QQP100" s="919"/>
      <c r="QQQ100" s="919"/>
      <c r="QQR100" s="919"/>
      <c r="QQS100" s="919"/>
      <c r="QQT100" s="919"/>
      <c r="QQU100" s="919"/>
      <c r="QQV100" s="919"/>
      <c r="QQW100" s="919"/>
      <c r="QQX100" s="919"/>
      <c r="QQY100" s="919"/>
      <c r="QQZ100" s="919"/>
      <c r="QRA100" s="919"/>
      <c r="QRB100" s="919"/>
      <c r="QRC100" s="919"/>
      <c r="QRD100" s="919"/>
      <c r="QRE100" s="919"/>
      <c r="QRF100" s="919"/>
      <c r="QRG100" s="919"/>
      <c r="QRH100" s="919"/>
      <c r="QRI100" s="919"/>
      <c r="QRJ100" s="919"/>
      <c r="QRK100" s="919"/>
      <c r="QRL100" s="919"/>
      <c r="QRM100" s="919"/>
      <c r="QRN100" s="919"/>
      <c r="QRO100" s="919"/>
      <c r="QRP100" s="919"/>
      <c r="QRQ100" s="919"/>
      <c r="QRR100" s="919"/>
      <c r="QRS100" s="919"/>
      <c r="QRT100" s="919"/>
      <c r="QRU100" s="919"/>
      <c r="QRV100" s="919"/>
      <c r="QRW100" s="919"/>
      <c r="QRX100" s="919"/>
      <c r="QRY100" s="919"/>
      <c r="QRZ100" s="919"/>
      <c r="QSA100" s="919"/>
      <c r="QSB100" s="919"/>
      <c r="QSC100" s="919"/>
      <c r="QSD100" s="919"/>
      <c r="QSE100" s="919"/>
      <c r="QSF100" s="919"/>
      <c r="QSG100" s="919"/>
      <c r="QSH100" s="919"/>
      <c r="QSI100" s="919"/>
      <c r="QSJ100" s="919"/>
      <c r="QSK100" s="919"/>
      <c r="QSL100" s="919"/>
      <c r="QSM100" s="919"/>
      <c r="QSN100" s="919"/>
      <c r="QSO100" s="919"/>
      <c r="QSP100" s="919"/>
      <c r="QSQ100" s="919"/>
      <c r="QSR100" s="919"/>
      <c r="QSS100" s="919"/>
      <c r="QST100" s="919"/>
      <c r="QSU100" s="919"/>
      <c r="QSV100" s="919"/>
      <c r="QSW100" s="919"/>
      <c r="QSX100" s="919"/>
      <c r="QSY100" s="919"/>
      <c r="QSZ100" s="919"/>
      <c r="QTA100" s="919"/>
      <c r="QTB100" s="919"/>
      <c r="QTC100" s="919"/>
      <c r="QTD100" s="919"/>
      <c r="QTE100" s="919"/>
      <c r="QTF100" s="919"/>
      <c r="QTG100" s="919"/>
      <c r="QTH100" s="919"/>
      <c r="QTI100" s="919"/>
      <c r="QTJ100" s="919"/>
      <c r="QTK100" s="919"/>
      <c r="QTL100" s="919"/>
      <c r="QTM100" s="919"/>
      <c r="QTN100" s="919"/>
      <c r="QTO100" s="919"/>
      <c r="QTP100" s="919"/>
      <c r="QTQ100" s="919"/>
      <c r="QTR100" s="919"/>
      <c r="QTS100" s="919"/>
      <c r="QTT100" s="919"/>
      <c r="QTU100" s="919"/>
      <c r="QTV100" s="919"/>
      <c r="QTW100" s="919"/>
      <c r="QTX100" s="919"/>
      <c r="QTY100" s="919"/>
      <c r="QTZ100" s="919"/>
      <c r="QUA100" s="919"/>
      <c r="QUB100" s="919"/>
      <c r="QUC100" s="919"/>
      <c r="QUD100" s="919"/>
      <c r="QUE100" s="919"/>
      <c r="QUF100" s="919"/>
      <c r="QUG100" s="919"/>
      <c r="QUH100" s="919"/>
      <c r="QUI100" s="919"/>
      <c r="QUJ100" s="919"/>
      <c r="QUK100" s="919"/>
      <c r="QUL100" s="919"/>
      <c r="QUM100" s="919"/>
      <c r="QUN100" s="919"/>
      <c r="QUO100" s="919"/>
      <c r="QUP100" s="919"/>
      <c r="QUQ100" s="919"/>
      <c r="QUR100" s="919"/>
      <c r="QUS100" s="919"/>
      <c r="QUT100" s="919"/>
      <c r="QUU100" s="919"/>
      <c r="QUV100" s="919"/>
      <c r="QUW100" s="919"/>
      <c r="QUX100" s="919"/>
      <c r="QUY100" s="919"/>
      <c r="QUZ100" s="919"/>
      <c r="QVA100" s="919"/>
      <c r="QVB100" s="919"/>
      <c r="QVC100" s="919"/>
      <c r="QVD100" s="919"/>
      <c r="QVE100" s="919"/>
      <c r="QVF100" s="919"/>
      <c r="QVG100" s="919"/>
      <c r="QVH100" s="919"/>
      <c r="QVI100" s="919"/>
      <c r="QVJ100" s="919"/>
      <c r="QVK100" s="919"/>
      <c r="QVL100" s="919"/>
      <c r="QVM100" s="919"/>
      <c r="QVN100" s="919"/>
      <c r="QVO100" s="919"/>
      <c r="QVP100" s="919"/>
      <c r="QVQ100" s="919"/>
      <c r="QVR100" s="919"/>
      <c r="QVS100" s="919"/>
      <c r="QVT100" s="919"/>
      <c r="QVU100" s="919"/>
      <c r="QVV100" s="919"/>
      <c r="QVW100" s="919"/>
      <c r="QVX100" s="919"/>
      <c r="QVY100" s="919"/>
      <c r="QVZ100" s="919"/>
      <c r="QWA100" s="919"/>
      <c r="QWB100" s="919"/>
      <c r="QWC100" s="919"/>
      <c r="QWD100" s="919"/>
      <c r="QWE100" s="919"/>
      <c r="QWF100" s="919"/>
      <c r="QWG100" s="919"/>
      <c r="QWH100" s="919"/>
      <c r="QWI100" s="919"/>
      <c r="QWJ100" s="919"/>
      <c r="QWK100" s="919"/>
      <c r="QWL100" s="919"/>
      <c r="QWM100" s="919"/>
      <c r="QWN100" s="919"/>
      <c r="QWO100" s="919"/>
      <c r="QWP100" s="919"/>
      <c r="QWQ100" s="919"/>
      <c r="QWR100" s="919"/>
      <c r="QWS100" s="919"/>
      <c r="QWT100" s="919"/>
      <c r="QWU100" s="919"/>
      <c r="QWV100" s="919"/>
      <c r="QWW100" s="919"/>
      <c r="QWX100" s="919"/>
      <c r="QWY100" s="919"/>
      <c r="QWZ100" s="919"/>
      <c r="QXA100" s="919"/>
      <c r="QXB100" s="919"/>
      <c r="QXC100" s="919"/>
      <c r="QXD100" s="919"/>
      <c r="QXE100" s="919"/>
      <c r="QXF100" s="919"/>
      <c r="QXG100" s="919"/>
      <c r="QXH100" s="919"/>
      <c r="QXI100" s="919"/>
      <c r="QXJ100" s="919"/>
      <c r="QXK100" s="919"/>
      <c r="QXL100" s="919"/>
      <c r="QXM100" s="919"/>
      <c r="QXN100" s="919"/>
      <c r="QXO100" s="919"/>
      <c r="QXP100" s="919"/>
      <c r="QXQ100" s="919"/>
      <c r="QXR100" s="919"/>
      <c r="QXS100" s="919"/>
      <c r="QXT100" s="919"/>
      <c r="QXU100" s="919"/>
      <c r="QXV100" s="919"/>
      <c r="QXW100" s="919"/>
      <c r="QXX100" s="919"/>
      <c r="QXY100" s="919"/>
      <c r="QXZ100" s="919"/>
      <c r="QYA100" s="919"/>
      <c r="QYB100" s="919"/>
      <c r="QYC100" s="919"/>
      <c r="QYD100" s="919"/>
      <c r="QYE100" s="919"/>
      <c r="QYF100" s="919"/>
      <c r="QYG100" s="919"/>
      <c r="QYH100" s="919"/>
      <c r="QYI100" s="919"/>
      <c r="QYJ100" s="919"/>
      <c r="QYK100" s="919"/>
      <c r="QYL100" s="919"/>
      <c r="QYM100" s="919"/>
      <c r="QYN100" s="919"/>
      <c r="QYO100" s="919"/>
      <c r="QYP100" s="919"/>
      <c r="QYQ100" s="919"/>
      <c r="QYR100" s="919"/>
      <c r="QYS100" s="919"/>
      <c r="QYT100" s="919"/>
      <c r="QYU100" s="919"/>
      <c r="QYV100" s="919"/>
      <c r="QYW100" s="919"/>
      <c r="QYX100" s="919"/>
      <c r="QYY100" s="919"/>
      <c r="QYZ100" s="919"/>
      <c r="QZA100" s="919"/>
      <c r="QZB100" s="919"/>
      <c r="QZC100" s="919"/>
      <c r="QZD100" s="919"/>
      <c r="QZE100" s="919"/>
      <c r="QZF100" s="919"/>
      <c r="QZG100" s="919"/>
      <c r="QZH100" s="919"/>
      <c r="QZI100" s="919"/>
      <c r="QZJ100" s="919"/>
      <c r="QZK100" s="919"/>
      <c r="QZL100" s="919"/>
      <c r="QZM100" s="919"/>
      <c r="QZN100" s="919"/>
      <c r="QZO100" s="919"/>
      <c r="QZP100" s="919"/>
      <c r="QZQ100" s="919"/>
      <c r="QZR100" s="919"/>
      <c r="QZS100" s="919"/>
      <c r="QZT100" s="919"/>
      <c r="QZU100" s="919"/>
      <c r="QZV100" s="919"/>
      <c r="QZW100" s="919"/>
      <c r="QZX100" s="919"/>
      <c r="QZY100" s="919"/>
      <c r="QZZ100" s="919"/>
      <c r="RAA100" s="919"/>
      <c r="RAB100" s="919"/>
      <c r="RAC100" s="919"/>
      <c r="RAD100" s="919"/>
      <c r="RAE100" s="919"/>
      <c r="RAF100" s="919"/>
      <c r="RAG100" s="919"/>
      <c r="RAH100" s="919"/>
      <c r="RAI100" s="919"/>
      <c r="RAJ100" s="919"/>
      <c r="RAK100" s="919"/>
      <c r="RAL100" s="919"/>
      <c r="RAM100" s="919"/>
      <c r="RAN100" s="919"/>
      <c r="RAO100" s="919"/>
      <c r="RAP100" s="919"/>
      <c r="RAQ100" s="919"/>
      <c r="RAR100" s="919"/>
      <c r="RAS100" s="919"/>
      <c r="RAT100" s="919"/>
      <c r="RAU100" s="919"/>
      <c r="RAV100" s="919"/>
      <c r="RAW100" s="919"/>
      <c r="RAX100" s="919"/>
      <c r="RAY100" s="919"/>
      <c r="RAZ100" s="919"/>
      <c r="RBA100" s="919"/>
      <c r="RBB100" s="919"/>
      <c r="RBC100" s="919"/>
      <c r="RBD100" s="919"/>
      <c r="RBE100" s="919"/>
      <c r="RBF100" s="919"/>
      <c r="RBG100" s="919"/>
      <c r="RBH100" s="919"/>
      <c r="RBI100" s="919"/>
      <c r="RBJ100" s="919"/>
      <c r="RBK100" s="919"/>
      <c r="RBL100" s="919"/>
      <c r="RBM100" s="919"/>
      <c r="RBN100" s="919"/>
      <c r="RBO100" s="919"/>
      <c r="RBP100" s="919"/>
      <c r="RBQ100" s="919"/>
      <c r="RBR100" s="919"/>
      <c r="RBS100" s="919"/>
      <c r="RBT100" s="919"/>
      <c r="RBU100" s="919"/>
      <c r="RBV100" s="919"/>
      <c r="RBW100" s="919"/>
      <c r="RBX100" s="919"/>
      <c r="RBY100" s="919"/>
      <c r="RBZ100" s="919"/>
      <c r="RCA100" s="919"/>
      <c r="RCB100" s="919"/>
      <c r="RCC100" s="919"/>
      <c r="RCD100" s="919"/>
      <c r="RCE100" s="919"/>
      <c r="RCF100" s="919"/>
      <c r="RCG100" s="919"/>
      <c r="RCH100" s="919"/>
      <c r="RCI100" s="919"/>
      <c r="RCJ100" s="919"/>
      <c r="RCK100" s="919"/>
      <c r="RCL100" s="919"/>
      <c r="RCM100" s="919"/>
      <c r="RCN100" s="919"/>
      <c r="RCO100" s="919"/>
      <c r="RCP100" s="919"/>
      <c r="RCQ100" s="919"/>
      <c r="RCR100" s="919"/>
      <c r="RCS100" s="919"/>
      <c r="RCT100" s="919"/>
      <c r="RCU100" s="919"/>
      <c r="RCV100" s="919"/>
      <c r="RCW100" s="919"/>
      <c r="RCX100" s="919"/>
      <c r="RCY100" s="919"/>
      <c r="RCZ100" s="919"/>
      <c r="RDA100" s="919"/>
      <c r="RDB100" s="919"/>
      <c r="RDC100" s="919"/>
      <c r="RDD100" s="919"/>
      <c r="RDE100" s="919"/>
      <c r="RDF100" s="919"/>
      <c r="RDG100" s="919"/>
      <c r="RDH100" s="919"/>
      <c r="RDI100" s="919"/>
      <c r="RDJ100" s="919"/>
      <c r="RDK100" s="919"/>
      <c r="RDL100" s="919"/>
      <c r="RDM100" s="919"/>
      <c r="RDN100" s="919"/>
      <c r="RDO100" s="919"/>
      <c r="RDP100" s="919"/>
      <c r="RDQ100" s="919"/>
      <c r="RDR100" s="919"/>
      <c r="RDS100" s="919"/>
      <c r="RDT100" s="919"/>
      <c r="RDU100" s="919"/>
      <c r="RDV100" s="919"/>
      <c r="RDW100" s="919"/>
      <c r="RDX100" s="919"/>
      <c r="RDY100" s="919"/>
      <c r="RDZ100" s="919"/>
      <c r="REA100" s="919"/>
      <c r="REB100" s="919"/>
      <c r="REC100" s="919"/>
      <c r="RED100" s="919"/>
      <c r="REE100" s="919"/>
      <c r="REF100" s="919"/>
      <c r="REG100" s="919"/>
      <c r="REH100" s="919"/>
      <c r="REI100" s="919"/>
      <c r="REJ100" s="919"/>
      <c r="REK100" s="919"/>
      <c r="REL100" s="919"/>
      <c r="REM100" s="919"/>
      <c r="REN100" s="919"/>
      <c r="REO100" s="919"/>
      <c r="REP100" s="919"/>
      <c r="REQ100" s="919"/>
      <c r="RER100" s="919"/>
      <c r="RES100" s="919"/>
      <c r="RET100" s="919"/>
      <c r="REU100" s="919"/>
      <c r="REV100" s="919"/>
      <c r="REW100" s="919"/>
      <c r="REX100" s="919"/>
      <c r="REY100" s="919"/>
      <c r="REZ100" s="919"/>
      <c r="RFA100" s="919"/>
      <c r="RFB100" s="919"/>
      <c r="RFC100" s="919"/>
      <c r="RFD100" s="919"/>
      <c r="RFE100" s="919"/>
      <c r="RFF100" s="919"/>
      <c r="RFG100" s="919"/>
      <c r="RFH100" s="919"/>
      <c r="RFI100" s="919"/>
      <c r="RFJ100" s="919"/>
      <c r="RFK100" s="919"/>
      <c r="RFL100" s="919"/>
      <c r="RFM100" s="919"/>
      <c r="RFN100" s="919"/>
      <c r="RFO100" s="919"/>
      <c r="RFP100" s="919"/>
      <c r="RFQ100" s="919"/>
      <c r="RFR100" s="919"/>
      <c r="RFS100" s="919"/>
      <c r="RFT100" s="919"/>
      <c r="RFU100" s="919"/>
      <c r="RFV100" s="919"/>
      <c r="RFW100" s="919"/>
      <c r="RFX100" s="919"/>
      <c r="RFY100" s="919"/>
      <c r="RFZ100" s="919"/>
      <c r="RGA100" s="919"/>
      <c r="RGB100" s="919"/>
      <c r="RGC100" s="919"/>
      <c r="RGD100" s="919"/>
      <c r="RGE100" s="919"/>
      <c r="RGF100" s="919"/>
      <c r="RGG100" s="919"/>
      <c r="RGH100" s="919"/>
      <c r="RGI100" s="919"/>
      <c r="RGJ100" s="919"/>
      <c r="RGK100" s="919"/>
      <c r="RGL100" s="919"/>
      <c r="RGM100" s="919"/>
      <c r="RGN100" s="919"/>
      <c r="RGO100" s="919"/>
      <c r="RGP100" s="919"/>
      <c r="RGQ100" s="919"/>
      <c r="RGR100" s="919"/>
      <c r="RGS100" s="919"/>
      <c r="RGT100" s="919"/>
      <c r="RGU100" s="919"/>
      <c r="RGV100" s="919"/>
      <c r="RGW100" s="919"/>
      <c r="RGX100" s="919"/>
      <c r="RGY100" s="919"/>
      <c r="RGZ100" s="919"/>
      <c r="RHA100" s="919"/>
      <c r="RHB100" s="919"/>
      <c r="RHC100" s="919"/>
      <c r="RHD100" s="919"/>
      <c r="RHE100" s="919"/>
      <c r="RHF100" s="919"/>
      <c r="RHG100" s="919"/>
      <c r="RHH100" s="919"/>
      <c r="RHI100" s="919"/>
      <c r="RHJ100" s="919"/>
      <c r="RHK100" s="919"/>
      <c r="RHL100" s="919"/>
      <c r="RHM100" s="919"/>
      <c r="RHN100" s="919"/>
      <c r="RHO100" s="919"/>
      <c r="RHP100" s="919"/>
      <c r="RHQ100" s="919"/>
      <c r="RHR100" s="919"/>
      <c r="RHS100" s="919"/>
      <c r="RHT100" s="919"/>
      <c r="RHU100" s="919"/>
      <c r="RHV100" s="919"/>
      <c r="RHW100" s="919"/>
      <c r="RHX100" s="919"/>
      <c r="RHY100" s="919"/>
      <c r="RHZ100" s="919"/>
      <c r="RIA100" s="919"/>
      <c r="RIB100" s="919"/>
      <c r="RIC100" s="919"/>
      <c r="RID100" s="919"/>
      <c r="RIE100" s="919"/>
      <c r="RIF100" s="919"/>
      <c r="RIG100" s="919"/>
      <c r="RIH100" s="919"/>
      <c r="RII100" s="919"/>
      <c r="RIJ100" s="919"/>
      <c r="RIK100" s="919"/>
      <c r="RIL100" s="919"/>
      <c r="RIM100" s="919"/>
      <c r="RIN100" s="919"/>
      <c r="RIO100" s="919"/>
      <c r="RIP100" s="919"/>
      <c r="RIQ100" s="919"/>
      <c r="RIR100" s="919"/>
      <c r="RIS100" s="919"/>
      <c r="RIT100" s="919"/>
      <c r="RIU100" s="919"/>
      <c r="RIV100" s="919"/>
      <c r="RIW100" s="919"/>
      <c r="RIX100" s="919"/>
      <c r="RIY100" s="919"/>
      <c r="RIZ100" s="919"/>
      <c r="RJA100" s="919"/>
      <c r="RJB100" s="919"/>
      <c r="RJC100" s="919"/>
      <c r="RJD100" s="919"/>
      <c r="RJE100" s="919"/>
      <c r="RJF100" s="919"/>
      <c r="RJG100" s="919"/>
      <c r="RJH100" s="919"/>
      <c r="RJI100" s="919"/>
      <c r="RJJ100" s="919"/>
      <c r="RJK100" s="919"/>
      <c r="RJL100" s="919"/>
      <c r="RJM100" s="919"/>
      <c r="RJN100" s="919"/>
      <c r="RJO100" s="919"/>
      <c r="RJP100" s="919"/>
      <c r="RJQ100" s="919"/>
      <c r="RJR100" s="919"/>
      <c r="RJS100" s="919"/>
      <c r="RJT100" s="919"/>
      <c r="RJU100" s="919"/>
      <c r="RJV100" s="919"/>
      <c r="RJW100" s="919"/>
      <c r="RJX100" s="919"/>
      <c r="RJY100" s="919"/>
      <c r="RJZ100" s="919"/>
      <c r="RKA100" s="919"/>
      <c r="RKB100" s="919"/>
      <c r="RKC100" s="919"/>
      <c r="RKD100" s="919"/>
      <c r="RKE100" s="919"/>
      <c r="RKF100" s="919"/>
      <c r="RKG100" s="919"/>
      <c r="RKH100" s="919"/>
      <c r="RKI100" s="919"/>
      <c r="RKJ100" s="919"/>
      <c r="RKK100" s="919"/>
      <c r="RKL100" s="919"/>
      <c r="RKM100" s="919"/>
      <c r="RKN100" s="919"/>
      <c r="RKO100" s="919"/>
      <c r="RKP100" s="919"/>
      <c r="RKQ100" s="919"/>
      <c r="RKR100" s="919"/>
      <c r="RKS100" s="919"/>
      <c r="RKT100" s="919"/>
      <c r="RKU100" s="919"/>
      <c r="RKV100" s="919"/>
      <c r="RKW100" s="919"/>
      <c r="RKX100" s="919"/>
      <c r="RKY100" s="919"/>
      <c r="RKZ100" s="919"/>
      <c r="RLA100" s="919"/>
      <c r="RLB100" s="919"/>
      <c r="RLC100" s="919"/>
      <c r="RLD100" s="919"/>
      <c r="RLE100" s="919"/>
      <c r="RLF100" s="919"/>
      <c r="RLG100" s="919"/>
      <c r="RLH100" s="919"/>
      <c r="RLI100" s="919"/>
      <c r="RLJ100" s="919"/>
      <c r="RLK100" s="919"/>
      <c r="RLL100" s="919"/>
      <c r="RLM100" s="919"/>
      <c r="RLN100" s="919"/>
      <c r="RLO100" s="919"/>
      <c r="RLP100" s="919"/>
      <c r="RLQ100" s="919"/>
      <c r="RLR100" s="919"/>
      <c r="RLS100" s="919"/>
      <c r="RLT100" s="919"/>
      <c r="RLU100" s="919"/>
      <c r="RLV100" s="919"/>
      <c r="RLW100" s="919"/>
      <c r="RLX100" s="919"/>
      <c r="RLY100" s="919"/>
      <c r="RLZ100" s="919"/>
      <c r="RMA100" s="919"/>
      <c r="RMB100" s="919"/>
      <c r="RMC100" s="919"/>
      <c r="RMD100" s="919"/>
      <c r="RME100" s="919"/>
      <c r="RMF100" s="919"/>
      <c r="RMG100" s="919"/>
      <c r="RMH100" s="919"/>
      <c r="RMI100" s="919"/>
      <c r="RMJ100" s="919"/>
      <c r="RMK100" s="919"/>
      <c r="RML100" s="919"/>
      <c r="RMM100" s="919"/>
      <c r="RMN100" s="919"/>
      <c r="RMO100" s="919"/>
      <c r="RMP100" s="919"/>
      <c r="RMQ100" s="919"/>
      <c r="RMR100" s="919"/>
      <c r="RMS100" s="919"/>
      <c r="RMT100" s="919"/>
      <c r="RMU100" s="919"/>
      <c r="RMV100" s="919"/>
      <c r="RMW100" s="919"/>
      <c r="RMX100" s="919"/>
      <c r="RMY100" s="919"/>
      <c r="RMZ100" s="919"/>
      <c r="RNA100" s="919"/>
      <c r="RNB100" s="919"/>
      <c r="RNC100" s="919"/>
      <c r="RND100" s="919"/>
      <c r="RNE100" s="919"/>
      <c r="RNF100" s="919"/>
      <c r="RNG100" s="919"/>
      <c r="RNH100" s="919"/>
      <c r="RNI100" s="919"/>
      <c r="RNJ100" s="919"/>
      <c r="RNK100" s="919"/>
      <c r="RNL100" s="919"/>
      <c r="RNM100" s="919"/>
      <c r="RNN100" s="919"/>
      <c r="RNO100" s="919"/>
      <c r="RNP100" s="919"/>
      <c r="RNQ100" s="919"/>
      <c r="RNR100" s="919"/>
      <c r="RNS100" s="919"/>
      <c r="RNT100" s="919"/>
      <c r="RNU100" s="919"/>
      <c r="RNV100" s="919"/>
      <c r="RNW100" s="919"/>
      <c r="RNX100" s="919"/>
      <c r="RNY100" s="919"/>
      <c r="RNZ100" s="919"/>
      <c r="ROA100" s="919"/>
      <c r="ROB100" s="919"/>
      <c r="ROC100" s="919"/>
      <c r="ROD100" s="919"/>
      <c r="ROE100" s="919"/>
      <c r="ROF100" s="919"/>
      <c r="ROG100" s="919"/>
      <c r="ROH100" s="919"/>
      <c r="ROI100" s="919"/>
      <c r="ROJ100" s="919"/>
      <c r="ROK100" s="919"/>
      <c r="ROL100" s="919"/>
      <c r="ROM100" s="919"/>
      <c r="RON100" s="919"/>
      <c r="ROO100" s="919"/>
      <c r="ROP100" s="919"/>
      <c r="ROQ100" s="919"/>
      <c r="ROR100" s="919"/>
      <c r="ROS100" s="919"/>
      <c r="ROT100" s="919"/>
      <c r="ROU100" s="919"/>
      <c r="ROV100" s="919"/>
      <c r="ROW100" s="919"/>
      <c r="ROX100" s="919"/>
      <c r="ROY100" s="919"/>
      <c r="ROZ100" s="919"/>
      <c r="RPA100" s="919"/>
      <c r="RPB100" s="919"/>
      <c r="RPC100" s="919"/>
      <c r="RPD100" s="919"/>
      <c r="RPE100" s="919"/>
      <c r="RPF100" s="919"/>
      <c r="RPG100" s="919"/>
      <c r="RPH100" s="919"/>
      <c r="RPI100" s="919"/>
      <c r="RPJ100" s="919"/>
      <c r="RPK100" s="919"/>
      <c r="RPL100" s="919"/>
      <c r="RPM100" s="919"/>
      <c r="RPN100" s="919"/>
      <c r="RPO100" s="919"/>
      <c r="RPP100" s="919"/>
      <c r="RPQ100" s="919"/>
      <c r="RPR100" s="919"/>
      <c r="RPS100" s="919"/>
      <c r="RPT100" s="919"/>
      <c r="RPU100" s="919"/>
      <c r="RPV100" s="919"/>
      <c r="RPW100" s="919"/>
      <c r="RPX100" s="919"/>
      <c r="RPY100" s="919"/>
      <c r="RPZ100" s="919"/>
      <c r="RQA100" s="919"/>
      <c r="RQB100" s="919"/>
      <c r="RQC100" s="919"/>
      <c r="RQD100" s="919"/>
      <c r="RQE100" s="919"/>
      <c r="RQF100" s="919"/>
      <c r="RQG100" s="919"/>
      <c r="RQH100" s="919"/>
      <c r="RQI100" s="919"/>
      <c r="RQJ100" s="919"/>
      <c r="RQK100" s="919"/>
      <c r="RQL100" s="919"/>
      <c r="RQM100" s="919"/>
      <c r="RQN100" s="919"/>
      <c r="RQO100" s="919"/>
      <c r="RQP100" s="919"/>
      <c r="RQQ100" s="919"/>
      <c r="RQR100" s="919"/>
      <c r="RQS100" s="919"/>
      <c r="RQT100" s="919"/>
      <c r="RQU100" s="919"/>
      <c r="RQV100" s="919"/>
      <c r="RQW100" s="919"/>
      <c r="RQX100" s="919"/>
      <c r="RQY100" s="919"/>
      <c r="RQZ100" s="919"/>
      <c r="RRA100" s="919"/>
      <c r="RRB100" s="919"/>
      <c r="RRC100" s="919"/>
      <c r="RRD100" s="919"/>
      <c r="RRE100" s="919"/>
      <c r="RRF100" s="919"/>
      <c r="RRG100" s="919"/>
      <c r="RRH100" s="919"/>
      <c r="RRI100" s="919"/>
      <c r="RRJ100" s="919"/>
      <c r="RRK100" s="919"/>
      <c r="RRL100" s="919"/>
      <c r="RRM100" s="919"/>
      <c r="RRN100" s="919"/>
      <c r="RRO100" s="919"/>
      <c r="RRP100" s="919"/>
      <c r="RRQ100" s="919"/>
      <c r="RRR100" s="919"/>
      <c r="RRS100" s="919"/>
      <c r="RRT100" s="919"/>
      <c r="RRU100" s="919"/>
      <c r="RRV100" s="919"/>
      <c r="RRW100" s="919"/>
      <c r="RRX100" s="919"/>
      <c r="RRY100" s="919"/>
      <c r="RRZ100" s="919"/>
      <c r="RSA100" s="919"/>
      <c r="RSB100" s="919"/>
      <c r="RSC100" s="919"/>
      <c r="RSD100" s="919"/>
      <c r="RSE100" s="919"/>
      <c r="RSF100" s="919"/>
      <c r="RSG100" s="919"/>
      <c r="RSH100" s="919"/>
      <c r="RSI100" s="919"/>
      <c r="RSJ100" s="919"/>
      <c r="RSK100" s="919"/>
      <c r="RSL100" s="919"/>
      <c r="RSM100" s="919"/>
      <c r="RSN100" s="919"/>
      <c r="RSO100" s="919"/>
      <c r="RSP100" s="919"/>
      <c r="RSQ100" s="919"/>
      <c r="RSR100" s="919"/>
      <c r="RSS100" s="919"/>
      <c r="RST100" s="919"/>
      <c r="RSU100" s="919"/>
      <c r="RSV100" s="919"/>
      <c r="RSW100" s="919"/>
      <c r="RSX100" s="919"/>
      <c r="RSY100" s="919"/>
      <c r="RSZ100" s="919"/>
      <c r="RTA100" s="919"/>
      <c r="RTB100" s="919"/>
      <c r="RTC100" s="919"/>
      <c r="RTD100" s="919"/>
      <c r="RTE100" s="919"/>
      <c r="RTF100" s="919"/>
      <c r="RTG100" s="919"/>
      <c r="RTH100" s="919"/>
      <c r="RTI100" s="919"/>
      <c r="RTJ100" s="919"/>
      <c r="RTK100" s="919"/>
      <c r="RTL100" s="919"/>
      <c r="RTM100" s="919"/>
      <c r="RTN100" s="919"/>
      <c r="RTO100" s="919"/>
      <c r="RTP100" s="919"/>
      <c r="RTQ100" s="919"/>
      <c r="RTR100" s="919"/>
      <c r="RTS100" s="919"/>
      <c r="RTT100" s="919"/>
      <c r="RTU100" s="919"/>
      <c r="RTV100" s="919"/>
      <c r="RTW100" s="919"/>
      <c r="RTX100" s="919"/>
      <c r="RTY100" s="919"/>
      <c r="RTZ100" s="919"/>
      <c r="RUA100" s="919"/>
      <c r="RUB100" s="919"/>
      <c r="RUC100" s="919"/>
      <c r="RUD100" s="919"/>
      <c r="RUE100" s="919"/>
      <c r="RUF100" s="919"/>
      <c r="RUG100" s="919"/>
      <c r="RUH100" s="919"/>
      <c r="RUI100" s="919"/>
      <c r="RUJ100" s="919"/>
      <c r="RUK100" s="919"/>
      <c r="RUL100" s="919"/>
      <c r="RUM100" s="919"/>
      <c r="RUN100" s="919"/>
      <c r="RUO100" s="919"/>
      <c r="RUP100" s="919"/>
      <c r="RUQ100" s="919"/>
      <c r="RUR100" s="919"/>
      <c r="RUS100" s="919"/>
      <c r="RUT100" s="919"/>
      <c r="RUU100" s="919"/>
      <c r="RUV100" s="919"/>
      <c r="RUW100" s="919"/>
      <c r="RUX100" s="919"/>
      <c r="RUY100" s="919"/>
      <c r="RUZ100" s="919"/>
      <c r="RVA100" s="919"/>
      <c r="RVB100" s="919"/>
      <c r="RVC100" s="919"/>
      <c r="RVD100" s="919"/>
      <c r="RVE100" s="919"/>
      <c r="RVF100" s="919"/>
      <c r="RVG100" s="919"/>
      <c r="RVH100" s="919"/>
      <c r="RVI100" s="919"/>
      <c r="RVJ100" s="919"/>
      <c r="RVK100" s="919"/>
      <c r="RVL100" s="919"/>
      <c r="RVM100" s="919"/>
      <c r="RVN100" s="919"/>
      <c r="RVO100" s="919"/>
      <c r="RVP100" s="919"/>
      <c r="RVQ100" s="919"/>
      <c r="RVR100" s="919"/>
      <c r="RVS100" s="919"/>
      <c r="RVT100" s="919"/>
      <c r="RVU100" s="919"/>
      <c r="RVV100" s="919"/>
      <c r="RVW100" s="919"/>
      <c r="RVX100" s="919"/>
      <c r="RVY100" s="919"/>
      <c r="RVZ100" s="919"/>
      <c r="RWA100" s="919"/>
      <c r="RWB100" s="919"/>
      <c r="RWC100" s="919"/>
      <c r="RWD100" s="919"/>
      <c r="RWE100" s="919"/>
      <c r="RWF100" s="919"/>
      <c r="RWG100" s="919"/>
      <c r="RWH100" s="919"/>
      <c r="RWI100" s="919"/>
      <c r="RWJ100" s="919"/>
      <c r="RWK100" s="919"/>
      <c r="RWL100" s="919"/>
      <c r="RWM100" s="919"/>
      <c r="RWN100" s="919"/>
      <c r="RWO100" s="919"/>
      <c r="RWP100" s="919"/>
      <c r="RWQ100" s="919"/>
      <c r="RWR100" s="919"/>
      <c r="RWS100" s="919"/>
      <c r="RWT100" s="919"/>
      <c r="RWU100" s="919"/>
      <c r="RWV100" s="919"/>
      <c r="RWW100" s="919"/>
      <c r="RWX100" s="919"/>
      <c r="RWY100" s="919"/>
      <c r="RWZ100" s="919"/>
      <c r="RXA100" s="919"/>
      <c r="RXB100" s="919"/>
      <c r="RXC100" s="919"/>
      <c r="RXD100" s="919"/>
      <c r="RXE100" s="919"/>
      <c r="RXF100" s="919"/>
      <c r="RXG100" s="919"/>
      <c r="RXH100" s="919"/>
      <c r="RXI100" s="919"/>
      <c r="RXJ100" s="919"/>
      <c r="RXK100" s="919"/>
      <c r="RXL100" s="919"/>
      <c r="RXM100" s="919"/>
      <c r="RXN100" s="919"/>
      <c r="RXO100" s="919"/>
      <c r="RXP100" s="919"/>
      <c r="RXQ100" s="919"/>
      <c r="RXR100" s="919"/>
      <c r="RXS100" s="919"/>
      <c r="RXT100" s="919"/>
      <c r="RXU100" s="919"/>
      <c r="RXV100" s="919"/>
      <c r="RXW100" s="919"/>
      <c r="RXX100" s="919"/>
      <c r="RXY100" s="919"/>
      <c r="RXZ100" s="919"/>
      <c r="RYA100" s="919"/>
      <c r="RYB100" s="919"/>
      <c r="RYC100" s="919"/>
      <c r="RYD100" s="919"/>
      <c r="RYE100" s="919"/>
      <c r="RYF100" s="919"/>
      <c r="RYG100" s="919"/>
      <c r="RYH100" s="919"/>
      <c r="RYI100" s="919"/>
      <c r="RYJ100" s="919"/>
      <c r="RYK100" s="919"/>
      <c r="RYL100" s="919"/>
      <c r="RYM100" s="919"/>
      <c r="RYN100" s="919"/>
      <c r="RYO100" s="919"/>
      <c r="RYP100" s="919"/>
      <c r="RYQ100" s="919"/>
      <c r="RYR100" s="919"/>
      <c r="RYS100" s="919"/>
      <c r="RYT100" s="919"/>
      <c r="RYU100" s="919"/>
      <c r="RYV100" s="919"/>
      <c r="RYW100" s="919"/>
      <c r="RYX100" s="919"/>
      <c r="RYY100" s="919"/>
      <c r="RYZ100" s="919"/>
      <c r="RZA100" s="919"/>
      <c r="RZB100" s="919"/>
      <c r="RZC100" s="919"/>
      <c r="RZD100" s="919"/>
      <c r="RZE100" s="919"/>
      <c r="RZF100" s="919"/>
      <c r="RZG100" s="919"/>
      <c r="RZH100" s="919"/>
      <c r="RZI100" s="919"/>
      <c r="RZJ100" s="919"/>
      <c r="RZK100" s="919"/>
      <c r="RZL100" s="919"/>
      <c r="RZM100" s="919"/>
      <c r="RZN100" s="919"/>
      <c r="RZO100" s="919"/>
      <c r="RZP100" s="919"/>
      <c r="RZQ100" s="919"/>
      <c r="RZR100" s="919"/>
      <c r="RZS100" s="919"/>
      <c r="RZT100" s="919"/>
      <c r="RZU100" s="919"/>
      <c r="RZV100" s="919"/>
      <c r="RZW100" s="919"/>
      <c r="RZX100" s="919"/>
      <c r="RZY100" s="919"/>
      <c r="RZZ100" s="919"/>
      <c r="SAA100" s="919"/>
      <c r="SAB100" s="919"/>
      <c r="SAC100" s="919"/>
      <c r="SAD100" s="919"/>
      <c r="SAE100" s="919"/>
      <c r="SAF100" s="919"/>
      <c r="SAG100" s="919"/>
      <c r="SAH100" s="919"/>
      <c r="SAI100" s="919"/>
      <c r="SAJ100" s="919"/>
      <c r="SAK100" s="919"/>
      <c r="SAL100" s="919"/>
      <c r="SAM100" s="919"/>
      <c r="SAN100" s="919"/>
      <c r="SAO100" s="919"/>
      <c r="SAP100" s="919"/>
      <c r="SAQ100" s="919"/>
      <c r="SAR100" s="919"/>
      <c r="SAS100" s="919"/>
      <c r="SAT100" s="919"/>
      <c r="SAU100" s="919"/>
      <c r="SAV100" s="919"/>
      <c r="SAW100" s="919"/>
      <c r="SAX100" s="919"/>
      <c r="SAY100" s="919"/>
      <c r="SAZ100" s="919"/>
      <c r="SBA100" s="919"/>
      <c r="SBB100" s="919"/>
      <c r="SBC100" s="919"/>
      <c r="SBD100" s="919"/>
      <c r="SBE100" s="919"/>
      <c r="SBF100" s="919"/>
      <c r="SBG100" s="919"/>
      <c r="SBH100" s="919"/>
      <c r="SBI100" s="919"/>
      <c r="SBJ100" s="919"/>
      <c r="SBK100" s="919"/>
      <c r="SBL100" s="919"/>
      <c r="SBM100" s="919"/>
      <c r="SBN100" s="919"/>
      <c r="SBO100" s="919"/>
      <c r="SBP100" s="919"/>
      <c r="SBQ100" s="919"/>
      <c r="SBR100" s="919"/>
      <c r="SBS100" s="919"/>
      <c r="SBT100" s="919"/>
      <c r="SBU100" s="919"/>
      <c r="SBV100" s="919"/>
      <c r="SBW100" s="919"/>
      <c r="SBX100" s="919"/>
      <c r="SBY100" s="919"/>
      <c r="SBZ100" s="919"/>
      <c r="SCA100" s="919"/>
      <c r="SCB100" s="919"/>
      <c r="SCC100" s="919"/>
      <c r="SCD100" s="919"/>
      <c r="SCE100" s="919"/>
      <c r="SCF100" s="919"/>
      <c r="SCG100" s="919"/>
      <c r="SCH100" s="919"/>
      <c r="SCI100" s="919"/>
      <c r="SCJ100" s="919"/>
      <c r="SCK100" s="919"/>
      <c r="SCL100" s="919"/>
      <c r="SCM100" s="919"/>
      <c r="SCN100" s="919"/>
      <c r="SCO100" s="919"/>
      <c r="SCP100" s="919"/>
      <c r="SCQ100" s="919"/>
      <c r="SCR100" s="919"/>
      <c r="SCS100" s="919"/>
      <c r="SCT100" s="919"/>
      <c r="SCU100" s="919"/>
      <c r="SCV100" s="919"/>
      <c r="SCW100" s="919"/>
      <c r="SCX100" s="919"/>
      <c r="SCY100" s="919"/>
      <c r="SCZ100" s="919"/>
      <c r="SDA100" s="919"/>
      <c r="SDB100" s="919"/>
      <c r="SDC100" s="919"/>
      <c r="SDD100" s="919"/>
      <c r="SDE100" s="919"/>
      <c r="SDF100" s="919"/>
      <c r="SDG100" s="919"/>
      <c r="SDH100" s="919"/>
      <c r="SDI100" s="919"/>
      <c r="SDJ100" s="919"/>
      <c r="SDK100" s="919"/>
      <c r="SDL100" s="919"/>
      <c r="SDM100" s="919"/>
      <c r="SDN100" s="919"/>
      <c r="SDO100" s="919"/>
      <c r="SDP100" s="919"/>
      <c r="SDQ100" s="919"/>
      <c r="SDR100" s="919"/>
      <c r="SDS100" s="919"/>
      <c r="SDT100" s="919"/>
      <c r="SDU100" s="919"/>
      <c r="SDV100" s="919"/>
      <c r="SDW100" s="919"/>
      <c r="SDX100" s="919"/>
      <c r="SDY100" s="919"/>
      <c r="SDZ100" s="919"/>
      <c r="SEA100" s="919"/>
      <c r="SEB100" s="919"/>
      <c r="SEC100" s="919"/>
      <c r="SED100" s="919"/>
      <c r="SEE100" s="919"/>
      <c r="SEF100" s="919"/>
      <c r="SEG100" s="919"/>
      <c r="SEH100" s="919"/>
      <c r="SEI100" s="919"/>
      <c r="SEJ100" s="919"/>
      <c r="SEK100" s="919"/>
      <c r="SEL100" s="919"/>
      <c r="SEM100" s="919"/>
      <c r="SEN100" s="919"/>
      <c r="SEO100" s="919"/>
      <c r="SEP100" s="919"/>
      <c r="SEQ100" s="919"/>
      <c r="SER100" s="919"/>
      <c r="SES100" s="919"/>
      <c r="SET100" s="919"/>
      <c r="SEU100" s="919"/>
      <c r="SEV100" s="919"/>
      <c r="SEW100" s="919"/>
      <c r="SEX100" s="919"/>
      <c r="SEY100" s="919"/>
      <c r="SEZ100" s="919"/>
      <c r="SFA100" s="919"/>
      <c r="SFB100" s="919"/>
      <c r="SFC100" s="919"/>
      <c r="SFD100" s="919"/>
      <c r="SFE100" s="919"/>
      <c r="SFF100" s="919"/>
      <c r="SFG100" s="919"/>
      <c r="SFH100" s="919"/>
      <c r="SFI100" s="919"/>
      <c r="SFJ100" s="919"/>
      <c r="SFK100" s="919"/>
      <c r="SFL100" s="919"/>
      <c r="SFM100" s="919"/>
      <c r="SFN100" s="919"/>
      <c r="SFO100" s="919"/>
      <c r="SFP100" s="919"/>
      <c r="SFQ100" s="919"/>
      <c r="SFR100" s="919"/>
      <c r="SFS100" s="919"/>
      <c r="SFT100" s="919"/>
      <c r="SFU100" s="919"/>
      <c r="SFV100" s="919"/>
      <c r="SFW100" s="919"/>
      <c r="SFX100" s="919"/>
      <c r="SFY100" s="919"/>
      <c r="SFZ100" s="919"/>
      <c r="SGA100" s="919"/>
      <c r="SGB100" s="919"/>
      <c r="SGC100" s="919"/>
      <c r="SGD100" s="919"/>
      <c r="SGE100" s="919"/>
      <c r="SGF100" s="919"/>
      <c r="SGG100" s="919"/>
      <c r="SGH100" s="919"/>
      <c r="SGI100" s="919"/>
      <c r="SGJ100" s="919"/>
      <c r="SGK100" s="919"/>
      <c r="SGL100" s="919"/>
      <c r="SGM100" s="919"/>
      <c r="SGN100" s="919"/>
      <c r="SGO100" s="919"/>
      <c r="SGP100" s="919"/>
      <c r="SGQ100" s="919"/>
      <c r="SGR100" s="919"/>
      <c r="SGS100" s="919"/>
      <c r="SGT100" s="919"/>
      <c r="SGU100" s="919"/>
      <c r="SGV100" s="919"/>
      <c r="SGW100" s="919"/>
      <c r="SGX100" s="919"/>
      <c r="SGY100" s="919"/>
      <c r="SGZ100" s="919"/>
      <c r="SHA100" s="919"/>
      <c r="SHB100" s="919"/>
      <c r="SHC100" s="919"/>
      <c r="SHD100" s="919"/>
      <c r="SHE100" s="919"/>
      <c r="SHF100" s="919"/>
      <c r="SHG100" s="919"/>
      <c r="SHH100" s="919"/>
      <c r="SHI100" s="919"/>
      <c r="SHJ100" s="919"/>
      <c r="SHK100" s="919"/>
      <c r="SHL100" s="919"/>
      <c r="SHM100" s="919"/>
      <c r="SHN100" s="919"/>
      <c r="SHO100" s="919"/>
      <c r="SHP100" s="919"/>
      <c r="SHQ100" s="919"/>
      <c r="SHR100" s="919"/>
      <c r="SHS100" s="919"/>
      <c r="SHT100" s="919"/>
      <c r="SHU100" s="919"/>
      <c r="SHV100" s="919"/>
      <c r="SHW100" s="919"/>
      <c r="SHX100" s="919"/>
      <c r="SHY100" s="919"/>
      <c r="SHZ100" s="919"/>
      <c r="SIA100" s="919"/>
      <c r="SIB100" s="919"/>
      <c r="SIC100" s="919"/>
      <c r="SID100" s="919"/>
      <c r="SIE100" s="919"/>
      <c r="SIF100" s="919"/>
      <c r="SIG100" s="919"/>
      <c r="SIH100" s="919"/>
      <c r="SII100" s="919"/>
      <c r="SIJ100" s="919"/>
      <c r="SIK100" s="919"/>
      <c r="SIL100" s="919"/>
      <c r="SIM100" s="919"/>
      <c r="SIN100" s="919"/>
      <c r="SIO100" s="919"/>
      <c r="SIP100" s="919"/>
      <c r="SIQ100" s="919"/>
      <c r="SIR100" s="919"/>
      <c r="SIS100" s="919"/>
      <c r="SIT100" s="919"/>
      <c r="SIU100" s="919"/>
      <c r="SIV100" s="919"/>
      <c r="SIW100" s="919"/>
      <c r="SIX100" s="919"/>
      <c r="SIY100" s="919"/>
      <c r="SIZ100" s="919"/>
      <c r="SJA100" s="919"/>
      <c r="SJB100" s="919"/>
      <c r="SJC100" s="919"/>
      <c r="SJD100" s="919"/>
      <c r="SJE100" s="919"/>
      <c r="SJF100" s="919"/>
      <c r="SJG100" s="919"/>
      <c r="SJH100" s="919"/>
      <c r="SJI100" s="919"/>
      <c r="SJJ100" s="919"/>
      <c r="SJK100" s="919"/>
      <c r="SJL100" s="919"/>
      <c r="SJM100" s="919"/>
      <c r="SJN100" s="919"/>
      <c r="SJO100" s="919"/>
      <c r="SJP100" s="919"/>
      <c r="SJQ100" s="919"/>
      <c r="SJR100" s="919"/>
      <c r="SJS100" s="919"/>
      <c r="SJT100" s="919"/>
      <c r="SJU100" s="919"/>
      <c r="SJV100" s="919"/>
      <c r="SJW100" s="919"/>
      <c r="SJX100" s="919"/>
      <c r="SJY100" s="919"/>
      <c r="SJZ100" s="919"/>
      <c r="SKA100" s="919"/>
      <c r="SKB100" s="919"/>
      <c r="SKC100" s="919"/>
      <c r="SKD100" s="919"/>
      <c r="SKE100" s="919"/>
      <c r="SKF100" s="919"/>
      <c r="SKG100" s="919"/>
      <c r="SKH100" s="919"/>
      <c r="SKI100" s="919"/>
      <c r="SKJ100" s="919"/>
      <c r="SKK100" s="919"/>
      <c r="SKL100" s="919"/>
      <c r="SKM100" s="919"/>
      <c r="SKN100" s="919"/>
      <c r="SKO100" s="919"/>
      <c r="SKP100" s="919"/>
      <c r="SKQ100" s="919"/>
      <c r="SKR100" s="919"/>
      <c r="SKS100" s="919"/>
      <c r="SKT100" s="919"/>
      <c r="SKU100" s="919"/>
      <c r="SKV100" s="919"/>
      <c r="SKW100" s="919"/>
      <c r="SKX100" s="919"/>
      <c r="SKY100" s="919"/>
      <c r="SKZ100" s="919"/>
      <c r="SLA100" s="919"/>
      <c r="SLB100" s="919"/>
      <c r="SLC100" s="919"/>
      <c r="SLD100" s="919"/>
      <c r="SLE100" s="919"/>
      <c r="SLF100" s="919"/>
      <c r="SLG100" s="919"/>
      <c r="SLH100" s="919"/>
      <c r="SLI100" s="919"/>
      <c r="SLJ100" s="919"/>
      <c r="SLK100" s="919"/>
      <c r="SLL100" s="919"/>
      <c r="SLM100" s="919"/>
      <c r="SLN100" s="919"/>
      <c r="SLO100" s="919"/>
      <c r="SLP100" s="919"/>
      <c r="SLQ100" s="919"/>
      <c r="SLR100" s="919"/>
      <c r="SLS100" s="919"/>
      <c r="SLT100" s="919"/>
      <c r="SLU100" s="919"/>
      <c r="SLV100" s="919"/>
      <c r="SLW100" s="919"/>
      <c r="SLX100" s="919"/>
      <c r="SLY100" s="919"/>
      <c r="SLZ100" s="919"/>
      <c r="SMA100" s="919"/>
      <c r="SMB100" s="919"/>
      <c r="SMC100" s="919"/>
      <c r="SMD100" s="919"/>
      <c r="SME100" s="919"/>
      <c r="SMF100" s="919"/>
      <c r="SMG100" s="919"/>
      <c r="SMH100" s="919"/>
      <c r="SMI100" s="919"/>
      <c r="SMJ100" s="919"/>
      <c r="SMK100" s="919"/>
      <c r="SML100" s="919"/>
      <c r="SMM100" s="919"/>
      <c r="SMN100" s="919"/>
      <c r="SMO100" s="919"/>
      <c r="SMP100" s="919"/>
      <c r="SMQ100" s="919"/>
      <c r="SMR100" s="919"/>
      <c r="SMS100" s="919"/>
      <c r="SMT100" s="919"/>
      <c r="SMU100" s="919"/>
      <c r="SMV100" s="919"/>
      <c r="SMW100" s="919"/>
      <c r="SMX100" s="919"/>
      <c r="SMY100" s="919"/>
      <c r="SMZ100" s="919"/>
      <c r="SNA100" s="919"/>
      <c r="SNB100" s="919"/>
      <c r="SNC100" s="919"/>
      <c r="SND100" s="919"/>
      <c r="SNE100" s="919"/>
      <c r="SNF100" s="919"/>
      <c r="SNG100" s="919"/>
      <c r="SNH100" s="919"/>
      <c r="SNI100" s="919"/>
      <c r="SNJ100" s="919"/>
      <c r="SNK100" s="919"/>
      <c r="SNL100" s="919"/>
      <c r="SNM100" s="919"/>
      <c r="SNN100" s="919"/>
      <c r="SNO100" s="919"/>
      <c r="SNP100" s="919"/>
      <c r="SNQ100" s="919"/>
      <c r="SNR100" s="919"/>
      <c r="SNS100" s="919"/>
      <c r="SNT100" s="919"/>
      <c r="SNU100" s="919"/>
      <c r="SNV100" s="919"/>
      <c r="SNW100" s="919"/>
      <c r="SNX100" s="919"/>
      <c r="SNY100" s="919"/>
      <c r="SNZ100" s="919"/>
      <c r="SOA100" s="919"/>
      <c r="SOB100" s="919"/>
      <c r="SOC100" s="919"/>
      <c r="SOD100" s="919"/>
      <c r="SOE100" s="919"/>
      <c r="SOF100" s="919"/>
      <c r="SOG100" s="919"/>
      <c r="SOH100" s="919"/>
      <c r="SOI100" s="919"/>
      <c r="SOJ100" s="919"/>
      <c r="SOK100" s="919"/>
      <c r="SOL100" s="919"/>
      <c r="SOM100" s="919"/>
      <c r="SON100" s="919"/>
      <c r="SOO100" s="919"/>
      <c r="SOP100" s="919"/>
      <c r="SOQ100" s="919"/>
      <c r="SOR100" s="919"/>
      <c r="SOS100" s="919"/>
      <c r="SOT100" s="919"/>
      <c r="SOU100" s="919"/>
      <c r="SOV100" s="919"/>
      <c r="SOW100" s="919"/>
      <c r="SOX100" s="919"/>
      <c r="SOY100" s="919"/>
      <c r="SOZ100" s="919"/>
      <c r="SPA100" s="919"/>
      <c r="SPB100" s="919"/>
      <c r="SPC100" s="919"/>
      <c r="SPD100" s="919"/>
      <c r="SPE100" s="919"/>
      <c r="SPF100" s="919"/>
      <c r="SPG100" s="919"/>
      <c r="SPH100" s="919"/>
      <c r="SPI100" s="919"/>
      <c r="SPJ100" s="919"/>
      <c r="SPK100" s="919"/>
      <c r="SPL100" s="919"/>
      <c r="SPM100" s="919"/>
      <c r="SPN100" s="919"/>
      <c r="SPO100" s="919"/>
      <c r="SPP100" s="919"/>
      <c r="SPQ100" s="919"/>
      <c r="SPR100" s="919"/>
      <c r="SPS100" s="919"/>
      <c r="SPT100" s="919"/>
      <c r="SPU100" s="919"/>
      <c r="SPV100" s="919"/>
      <c r="SPW100" s="919"/>
      <c r="SPX100" s="919"/>
      <c r="SPY100" s="919"/>
      <c r="SPZ100" s="919"/>
      <c r="SQA100" s="919"/>
      <c r="SQB100" s="919"/>
      <c r="SQC100" s="919"/>
      <c r="SQD100" s="919"/>
      <c r="SQE100" s="919"/>
      <c r="SQF100" s="919"/>
      <c r="SQG100" s="919"/>
      <c r="SQH100" s="919"/>
      <c r="SQI100" s="919"/>
      <c r="SQJ100" s="919"/>
      <c r="SQK100" s="919"/>
      <c r="SQL100" s="919"/>
      <c r="SQM100" s="919"/>
      <c r="SQN100" s="919"/>
      <c r="SQO100" s="919"/>
      <c r="SQP100" s="919"/>
      <c r="SQQ100" s="919"/>
      <c r="SQR100" s="919"/>
      <c r="SQS100" s="919"/>
      <c r="SQT100" s="919"/>
      <c r="SQU100" s="919"/>
      <c r="SQV100" s="919"/>
      <c r="SQW100" s="919"/>
      <c r="SQX100" s="919"/>
      <c r="SQY100" s="919"/>
      <c r="SQZ100" s="919"/>
      <c r="SRA100" s="919"/>
      <c r="SRB100" s="919"/>
      <c r="SRC100" s="919"/>
      <c r="SRD100" s="919"/>
      <c r="SRE100" s="919"/>
      <c r="SRF100" s="919"/>
      <c r="SRG100" s="919"/>
      <c r="SRH100" s="919"/>
      <c r="SRI100" s="919"/>
      <c r="SRJ100" s="919"/>
      <c r="SRK100" s="919"/>
      <c r="SRL100" s="919"/>
      <c r="SRM100" s="919"/>
      <c r="SRN100" s="919"/>
      <c r="SRO100" s="919"/>
      <c r="SRP100" s="919"/>
      <c r="SRQ100" s="919"/>
      <c r="SRR100" s="919"/>
      <c r="SRS100" s="919"/>
      <c r="SRT100" s="919"/>
      <c r="SRU100" s="919"/>
      <c r="SRV100" s="919"/>
      <c r="SRW100" s="919"/>
      <c r="SRX100" s="919"/>
      <c r="SRY100" s="919"/>
      <c r="SRZ100" s="919"/>
      <c r="SSA100" s="919"/>
      <c r="SSB100" s="919"/>
      <c r="SSC100" s="919"/>
      <c r="SSD100" s="919"/>
      <c r="SSE100" s="919"/>
      <c r="SSF100" s="919"/>
      <c r="SSG100" s="919"/>
      <c r="SSH100" s="919"/>
      <c r="SSI100" s="919"/>
      <c r="SSJ100" s="919"/>
      <c r="SSK100" s="919"/>
      <c r="SSL100" s="919"/>
      <c r="SSM100" s="919"/>
      <c r="SSN100" s="919"/>
      <c r="SSO100" s="919"/>
      <c r="SSP100" s="919"/>
      <c r="SSQ100" s="919"/>
      <c r="SSR100" s="919"/>
      <c r="SSS100" s="919"/>
      <c r="SST100" s="919"/>
      <c r="SSU100" s="919"/>
      <c r="SSV100" s="919"/>
      <c r="SSW100" s="919"/>
      <c r="SSX100" s="919"/>
      <c r="SSY100" s="919"/>
      <c r="SSZ100" s="919"/>
      <c r="STA100" s="919"/>
      <c r="STB100" s="919"/>
      <c r="STC100" s="919"/>
      <c r="STD100" s="919"/>
      <c r="STE100" s="919"/>
      <c r="STF100" s="919"/>
      <c r="STG100" s="919"/>
      <c r="STH100" s="919"/>
      <c r="STI100" s="919"/>
      <c r="STJ100" s="919"/>
      <c r="STK100" s="919"/>
      <c r="STL100" s="919"/>
      <c r="STM100" s="919"/>
      <c r="STN100" s="919"/>
      <c r="STO100" s="919"/>
      <c r="STP100" s="919"/>
      <c r="STQ100" s="919"/>
      <c r="STR100" s="919"/>
      <c r="STS100" s="919"/>
      <c r="STT100" s="919"/>
      <c r="STU100" s="919"/>
      <c r="STV100" s="919"/>
      <c r="STW100" s="919"/>
      <c r="STX100" s="919"/>
      <c r="STY100" s="919"/>
      <c r="STZ100" s="919"/>
      <c r="SUA100" s="919"/>
      <c r="SUB100" s="919"/>
      <c r="SUC100" s="919"/>
      <c r="SUD100" s="919"/>
      <c r="SUE100" s="919"/>
      <c r="SUF100" s="919"/>
      <c r="SUG100" s="919"/>
      <c r="SUH100" s="919"/>
      <c r="SUI100" s="919"/>
      <c r="SUJ100" s="919"/>
      <c r="SUK100" s="919"/>
      <c r="SUL100" s="919"/>
      <c r="SUM100" s="919"/>
      <c r="SUN100" s="919"/>
      <c r="SUO100" s="919"/>
      <c r="SUP100" s="919"/>
      <c r="SUQ100" s="919"/>
      <c r="SUR100" s="919"/>
      <c r="SUS100" s="919"/>
      <c r="SUT100" s="919"/>
      <c r="SUU100" s="919"/>
      <c r="SUV100" s="919"/>
      <c r="SUW100" s="919"/>
      <c r="SUX100" s="919"/>
      <c r="SUY100" s="919"/>
      <c r="SUZ100" s="919"/>
      <c r="SVA100" s="919"/>
      <c r="SVB100" s="919"/>
      <c r="SVC100" s="919"/>
      <c r="SVD100" s="919"/>
      <c r="SVE100" s="919"/>
      <c r="SVF100" s="919"/>
      <c r="SVG100" s="919"/>
      <c r="SVH100" s="919"/>
      <c r="SVI100" s="919"/>
      <c r="SVJ100" s="919"/>
      <c r="SVK100" s="919"/>
      <c r="SVL100" s="919"/>
      <c r="SVM100" s="919"/>
      <c r="SVN100" s="919"/>
      <c r="SVO100" s="919"/>
      <c r="SVP100" s="919"/>
      <c r="SVQ100" s="919"/>
      <c r="SVR100" s="919"/>
      <c r="SVS100" s="919"/>
      <c r="SVT100" s="919"/>
      <c r="SVU100" s="919"/>
      <c r="SVV100" s="919"/>
      <c r="SVW100" s="919"/>
      <c r="SVX100" s="919"/>
      <c r="SVY100" s="919"/>
      <c r="SVZ100" s="919"/>
      <c r="SWA100" s="919"/>
      <c r="SWB100" s="919"/>
      <c r="SWC100" s="919"/>
      <c r="SWD100" s="919"/>
      <c r="SWE100" s="919"/>
      <c r="SWF100" s="919"/>
      <c r="SWG100" s="919"/>
      <c r="SWH100" s="919"/>
      <c r="SWI100" s="919"/>
      <c r="SWJ100" s="919"/>
      <c r="SWK100" s="919"/>
      <c r="SWL100" s="919"/>
      <c r="SWM100" s="919"/>
      <c r="SWN100" s="919"/>
      <c r="SWO100" s="919"/>
      <c r="SWP100" s="919"/>
      <c r="SWQ100" s="919"/>
      <c r="SWR100" s="919"/>
      <c r="SWS100" s="919"/>
      <c r="SWT100" s="919"/>
      <c r="SWU100" s="919"/>
      <c r="SWV100" s="919"/>
      <c r="SWW100" s="919"/>
      <c r="SWX100" s="919"/>
      <c r="SWY100" s="919"/>
      <c r="SWZ100" s="919"/>
      <c r="SXA100" s="919"/>
      <c r="SXB100" s="919"/>
      <c r="SXC100" s="919"/>
      <c r="SXD100" s="919"/>
      <c r="SXE100" s="919"/>
      <c r="SXF100" s="919"/>
      <c r="SXG100" s="919"/>
      <c r="SXH100" s="919"/>
      <c r="SXI100" s="919"/>
      <c r="SXJ100" s="919"/>
      <c r="SXK100" s="919"/>
      <c r="SXL100" s="919"/>
      <c r="SXM100" s="919"/>
      <c r="SXN100" s="919"/>
      <c r="SXO100" s="919"/>
      <c r="SXP100" s="919"/>
      <c r="SXQ100" s="919"/>
      <c r="SXR100" s="919"/>
      <c r="SXS100" s="919"/>
      <c r="SXT100" s="919"/>
      <c r="SXU100" s="919"/>
      <c r="SXV100" s="919"/>
      <c r="SXW100" s="919"/>
      <c r="SXX100" s="919"/>
      <c r="SXY100" s="919"/>
      <c r="SXZ100" s="919"/>
      <c r="SYA100" s="919"/>
      <c r="SYB100" s="919"/>
      <c r="SYC100" s="919"/>
      <c r="SYD100" s="919"/>
      <c r="SYE100" s="919"/>
      <c r="SYF100" s="919"/>
      <c r="SYG100" s="919"/>
      <c r="SYH100" s="919"/>
      <c r="SYI100" s="919"/>
      <c r="SYJ100" s="919"/>
      <c r="SYK100" s="919"/>
      <c r="SYL100" s="919"/>
      <c r="SYM100" s="919"/>
      <c r="SYN100" s="919"/>
      <c r="SYO100" s="919"/>
      <c r="SYP100" s="919"/>
      <c r="SYQ100" s="919"/>
      <c r="SYR100" s="919"/>
      <c r="SYS100" s="919"/>
      <c r="SYT100" s="919"/>
      <c r="SYU100" s="919"/>
      <c r="SYV100" s="919"/>
      <c r="SYW100" s="919"/>
      <c r="SYX100" s="919"/>
      <c r="SYY100" s="919"/>
      <c r="SYZ100" s="919"/>
      <c r="SZA100" s="919"/>
      <c r="SZB100" s="919"/>
      <c r="SZC100" s="919"/>
      <c r="SZD100" s="919"/>
      <c r="SZE100" s="919"/>
      <c r="SZF100" s="919"/>
      <c r="SZG100" s="919"/>
      <c r="SZH100" s="919"/>
      <c r="SZI100" s="919"/>
      <c r="SZJ100" s="919"/>
      <c r="SZK100" s="919"/>
      <c r="SZL100" s="919"/>
      <c r="SZM100" s="919"/>
      <c r="SZN100" s="919"/>
      <c r="SZO100" s="919"/>
      <c r="SZP100" s="919"/>
      <c r="SZQ100" s="919"/>
      <c r="SZR100" s="919"/>
      <c r="SZS100" s="919"/>
      <c r="SZT100" s="919"/>
      <c r="SZU100" s="919"/>
      <c r="SZV100" s="919"/>
      <c r="SZW100" s="919"/>
      <c r="SZX100" s="919"/>
      <c r="SZY100" s="919"/>
      <c r="SZZ100" s="919"/>
      <c r="TAA100" s="919"/>
      <c r="TAB100" s="919"/>
      <c r="TAC100" s="919"/>
      <c r="TAD100" s="919"/>
      <c r="TAE100" s="919"/>
      <c r="TAF100" s="919"/>
      <c r="TAG100" s="919"/>
      <c r="TAH100" s="919"/>
      <c r="TAI100" s="919"/>
      <c r="TAJ100" s="919"/>
      <c r="TAK100" s="919"/>
      <c r="TAL100" s="919"/>
      <c r="TAM100" s="919"/>
      <c r="TAN100" s="919"/>
      <c r="TAO100" s="919"/>
      <c r="TAP100" s="919"/>
      <c r="TAQ100" s="919"/>
      <c r="TAR100" s="919"/>
      <c r="TAS100" s="919"/>
      <c r="TAT100" s="919"/>
      <c r="TAU100" s="919"/>
      <c r="TAV100" s="919"/>
      <c r="TAW100" s="919"/>
      <c r="TAX100" s="919"/>
      <c r="TAY100" s="919"/>
      <c r="TAZ100" s="919"/>
      <c r="TBA100" s="919"/>
      <c r="TBB100" s="919"/>
      <c r="TBC100" s="919"/>
      <c r="TBD100" s="919"/>
      <c r="TBE100" s="919"/>
      <c r="TBF100" s="919"/>
      <c r="TBG100" s="919"/>
      <c r="TBH100" s="919"/>
      <c r="TBI100" s="919"/>
      <c r="TBJ100" s="919"/>
      <c r="TBK100" s="919"/>
      <c r="TBL100" s="919"/>
      <c r="TBM100" s="919"/>
      <c r="TBN100" s="919"/>
      <c r="TBO100" s="919"/>
      <c r="TBP100" s="919"/>
      <c r="TBQ100" s="919"/>
      <c r="TBR100" s="919"/>
      <c r="TBS100" s="919"/>
      <c r="TBT100" s="919"/>
      <c r="TBU100" s="919"/>
      <c r="TBV100" s="919"/>
      <c r="TBW100" s="919"/>
      <c r="TBX100" s="919"/>
      <c r="TBY100" s="919"/>
      <c r="TBZ100" s="919"/>
      <c r="TCA100" s="919"/>
      <c r="TCB100" s="919"/>
      <c r="TCC100" s="919"/>
      <c r="TCD100" s="919"/>
      <c r="TCE100" s="919"/>
      <c r="TCF100" s="919"/>
      <c r="TCG100" s="919"/>
      <c r="TCH100" s="919"/>
      <c r="TCI100" s="919"/>
      <c r="TCJ100" s="919"/>
      <c r="TCK100" s="919"/>
      <c r="TCL100" s="919"/>
      <c r="TCM100" s="919"/>
      <c r="TCN100" s="919"/>
      <c r="TCO100" s="919"/>
      <c r="TCP100" s="919"/>
      <c r="TCQ100" s="919"/>
      <c r="TCR100" s="919"/>
      <c r="TCS100" s="919"/>
      <c r="TCT100" s="919"/>
      <c r="TCU100" s="919"/>
      <c r="TCV100" s="919"/>
      <c r="TCW100" s="919"/>
      <c r="TCX100" s="919"/>
      <c r="TCY100" s="919"/>
      <c r="TCZ100" s="919"/>
      <c r="TDA100" s="919"/>
      <c r="TDB100" s="919"/>
      <c r="TDC100" s="919"/>
      <c r="TDD100" s="919"/>
      <c r="TDE100" s="919"/>
      <c r="TDF100" s="919"/>
      <c r="TDG100" s="919"/>
      <c r="TDH100" s="919"/>
      <c r="TDI100" s="919"/>
      <c r="TDJ100" s="919"/>
      <c r="TDK100" s="919"/>
      <c r="TDL100" s="919"/>
      <c r="TDM100" s="919"/>
      <c r="TDN100" s="919"/>
      <c r="TDO100" s="919"/>
      <c r="TDP100" s="919"/>
      <c r="TDQ100" s="919"/>
      <c r="TDR100" s="919"/>
      <c r="TDS100" s="919"/>
      <c r="TDT100" s="919"/>
      <c r="TDU100" s="919"/>
      <c r="TDV100" s="919"/>
      <c r="TDW100" s="919"/>
      <c r="TDX100" s="919"/>
      <c r="TDY100" s="919"/>
      <c r="TDZ100" s="919"/>
      <c r="TEA100" s="919"/>
      <c r="TEB100" s="919"/>
      <c r="TEC100" s="919"/>
      <c r="TED100" s="919"/>
      <c r="TEE100" s="919"/>
      <c r="TEF100" s="919"/>
      <c r="TEG100" s="919"/>
      <c r="TEH100" s="919"/>
      <c r="TEI100" s="919"/>
      <c r="TEJ100" s="919"/>
      <c r="TEK100" s="919"/>
      <c r="TEL100" s="919"/>
      <c r="TEM100" s="919"/>
      <c r="TEN100" s="919"/>
      <c r="TEO100" s="919"/>
      <c r="TEP100" s="919"/>
      <c r="TEQ100" s="919"/>
      <c r="TER100" s="919"/>
      <c r="TES100" s="919"/>
      <c r="TET100" s="919"/>
      <c r="TEU100" s="919"/>
      <c r="TEV100" s="919"/>
      <c r="TEW100" s="919"/>
      <c r="TEX100" s="919"/>
      <c r="TEY100" s="919"/>
      <c r="TEZ100" s="919"/>
      <c r="TFA100" s="919"/>
      <c r="TFB100" s="919"/>
      <c r="TFC100" s="919"/>
      <c r="TFD100" s="919"/>
      <c r="TFE100" s="919"/>
      <c r="TFF100" s="919"/>
      <c r="TFG100" s="919"/>
      <c r="TFH100" s="919"/>
      <c r="TFI100" s="919"/>
      <c r="TFJ100" s="919"/>
      <c r="TFK100" s="919"/>
      <c r="TFL100" s="919"/>
      <c r="TFM100" s="919"/>
      <c r="TFN100" s="919"/>
      <c r="TFO100" s="919"/>
      <c r="TFP100" s="919"/>
      <c r="TFQ100" s="919"/>
      <c r="TFR100" s="919"/>
      <c r="TFS100" s="919"/>
      <c r="TFT100" s="919"/>
      <c r="TFU100" s="919"/>
      <c r="TFV100" s="919"/>
      <c r="TFW100" s="919"/>
      <c r="TFX100" s="919"/>
      <c r="TFY100" s="919"/>
      <c r="TFZ100" s="919"/>
      <c r="TGA100" s="919"/>
      <c r="TGB100" s="919"/>
      <c r="TGC100" s="919"/>
      <c r="TGD100" s="919"/>
      <c r="TGE100" s="919"/>
      <c r="TGF100" s="919"/>
      <c r="TGG100" s="919"/>
      <c r="TGH100" s="919"/>
      <c r="TGI100" s="919"/>
      <c r="TGJ100" s="919"/>
      <c r="TGK100" s="919"/>
      <c r="TGL100" s="919"/>
      <c r="TGM100" s="919"/>
      <c r="TGN100" s="919"/>
      <c r="TGO100" s="919"/>
      <c r="TGP100" s="919"/>
      <c r="TGQ100" s="919"/>
      <c r="TGR100" s="919"/>
      <c r="TGS100" s="919"/>
      <c r="TGT100" s="919"/>
      <c r="TGU100" s="919"/>
      <c r="TGV100" s="919"/>
      <c r="TGW100" s="919"/>
      <c r="TGX100" s="919"/>
      <c r="TGY100" s="919"/>
      <c r="TGZ100" s="919"/>
      <c r="THA100" s="919"/>
      <c r="THB100" s="919"/>
      <c r="THC100" s="919"/>
      <c r="THD100" s="919"/>
      <c r="THE100" s="919"/>
      <c r="THF100" s="919"/>
      <c r="THG100" s="919"/>
      <c r="THH100" s="919"/>
      <c r="THI100" s="919"/>
      <c r="THJ100" s="919"/>
      <c r="THK100" s="919"/>
      <c r="THL100" s="919"/>
      <c r="THM100" s="919"/>
      <c r="THN100" s="919"/>
      <c r="THO100" s="919"/>
      <c r="THP100" s="919"/>
      <c r="THQ100" s="919"/>
      <c r="THR100" s="919"/>
      <c r="THS100" s="919"/>
      <c r="THT100" s="919"/>
      <c r="THU100" s="919"/>
      <c r="THV100" s="919"/>
      <c r="THW100" s="919"/>
      <c r="THX100" s="919"/>
      <c r="THY100" s="919"/>
      <c r="THZ100" s="919"/>
      <c r="TIA100" s="919"/>
      <c r="TIB100" s="919"/>
      <c r="TIC100" s="919"/>
      <c r="TID100" s="919"/>
      <c r="TIE100" s="919"/>
      <c r="TIF100" s="919"/>
      <c r="TIG100" s="919"/>
      <c r="TIH100" s="919"/>
      <c r="TII100" s="919"/>
      <c r="TIJ100" s="919"/>
      <c r="TIK100" s="919"/>
      <c r="TIL100" s="919"/>
      <c r="TIM100" s="919"/>
      <c r="TIN100" s="919"/>
      <c r="TIO100" s="919"/>
      <c r="TIP100" s="919"/>
      <c r="TIQ100" s="919"/>
      <c r="TIR100" s="919"/>
      <c r="TIS100" s="919"/>
      <c r="TIT100" s="919"/>
      <c r="TIU100" s="919"/>
      <c r="TIV100" s="919"/>
      <c r="TIW100" s="919"/>
      <c r="TIX100" s="919"/>
      <c r="TIY100" s="919"/>
      <c r="TIZ100" s="919"/>
      <c r="TJA100" s="919"/>
      <c r="TJB100" s="919"/>
      <c r="TJC100" s="919"/>
      <c r="TJD100" s="919"/>
      <c r="TJE100" s="919"/>
      <c r="TJF100" s="919"/>
      <c r="TJG100" s="919"/>
      <c r="TJH100" s="919"/>
      <c r="TJI100" s="919"/>
      <c r="TJJ100" s="919"/>
      <c r="TJK100" s="919"/>
      <c r="TJL100" s="919"/>
      <c r="TJM100" s="919"/>
      <c r="TJN100" s="919"/>
      <c r="TJO100" s="919"/>
      <c r="TJP100" s="919"/>
      <c r="TJQ100" s="919"/>
      <c r="TJR100" s="919"/>
      <c r="TJS100" s="919"/>
      <c r="TJT100" s="919"/>
      <c r="TJU100" s="919"/>
      <c r="TJV100" s="919"/>
      <c r="TJW100" s="919"/>
      <c r="TJX100" s="919"/>
      <c r="TJY100" s="919"/>
      <c r="TJZ100" s="919"/>
      <c r="TKA100" s="919"/>
      <c r="TKB100" s="919"/>
      <c r="TKC100" s="919"/>
      <c r="TKD100" s="919"/>
      <c r="TKE100" s="919"/>
      <c r="TKF100" s="919"/>
      <c r="TKG100" s="919"/>
      <c r="TKH100" s="919"/>
      <c r="TKI100" s="919"/>
      <c r="TKJ100" s="919"/>
      <c r="TKK100" s="919"/>
      <c r="TKL100" s="919"/>
      <c r="TKM100" s="919"/>
      <c r="TKN100" s="919"/>
      <c r="TKO100" s="919"/>
      <c r="TKP100" s="919"/>
      <c r="TKQ100" s="919"/>
      <c r="TKR100" s="919"/>
      <c r="TKS100" s="919"/>
      <c r="TKT100" s="919"/>
      <c r="TKU100" s="919"/>
      <c r="TKV100" s="919"/>
      <c r="TKW100" s="919"/>
      <c r="TKX100" s="919"/>
      <c r="TKY100" s="919"/>
      <c r="TKZ100" s="919"/>
      <c r="TLA100" s="919"/>
      <c r="TLB100" s="919"/>
      <c r="TLC100" s="919"/>
      <c r="TLD100" s="919"/>
      <c r="TLE100" s="919"/>
      <c r="TLF100" s="919"/>
      <c r="TLG100" s="919"/>
      <c r="TLH100" s="919"/>
      <c r="TLI100" s="919"/>
      <c r="TLJ100" s="919"/>
      <c r="TLK100" s="919"/>
      <c r="TLL100" s="919"/>
      <c r="TLM100" s="919"/>
      <c r="TLN100" s="919"/>
      <c r="TLO100" s="919"/>
      <c r="TLP100" s="919"/>
      <c r="TLQ100" s="919"/>
      <c r="TLR100" s="919"/>
      <c r="TLS100" s="919"/>
      <c r="TLT100" s="919"/>
      <c r="TLU100" s="919"/>
      <c r="TLV100" s="919"/>
      <c r="TLW100" s="919"/>
      <c r="TLX100" s="919"/>
      <c r="TLY100" s="919"/>
      <c r="TLZ100" s="919"/>
      <c r="TMA100" s="919"/>
      <c r="TMB100" s="919"/>
      <c r="TMC100" s="919"/>
      <c r="TMD100" s="919"/>
      <c r="TME100" s="919"/>
      <c r="TMF100" s="919"/>
      <c r="TMG100" s="919"/>
      <c r="TMH100" s="919"/>
      <c r="TMI100" s="919"/>
      <c r="TMJ100" s="919"/>
      <c r="TMK100" s="919"/>
      <c r="TML100" s="919"/>
      <c r="TMM100" s="919"/>
      <c r="TMN100" s="919"/>
      <c r="TMO100" s="919"/>
      <c r="TMP100" s="919"/>
      <c r="TMQ100" s="919"/>
      <c r="TMR100" s="919"/>
      <c r="TMS100" s="919"/>
      <c r="TMT100" s="919"/>
      <c r="TMU100" s="919"/>
      <c r="TMV100" s="919"/>
      <c r="TMW100" s="919"/>
      <c r="TMX100" s="919"/>
      <c r="TMY100" s="919"/>
      <c r="TMZ100" s="919"/>
      <c r="TNA100" s="919"/>
      <c r="TNB100" s="919"/>
      <c r="TNC100" s="919"/>
      <c r="TND100" s="919"/>
      <c r="TNE100" s="919"/>
      <c r="TNF100" s="919"/>
      <c r="TNG100" s="919"/>
      <c r="TNH100" s="919"/>
      <c r="TNI100" s="919"/>
      <c r="TNJ100" s="919"/>
      <c r="TNK100" s="919"/>
      <c r="TNL100" s="919"/>
      <c r="TNM100" s="919"/>
      <c r="TNN100" s="919"/>
      <c r="TNO100" s="919"/>
      <c r="TNP100" s="919"/>
      <c r="TNQ100" s="919"/>
      <c r="TNR100" s="919"/>
      <c r="TNS100" s="919"/>
      <c r="TNT100" s="919"/>
      <c r="TNU100" s="919"/>
      <c r="TNV100" s="919"/>
      <c r="TNW100" s="919"/>
      <c r="TNX100" s="919"/>
      <c r="TNY100" s="919"/>
      <c r="TNZ100" s="919"/>
      <c r="TOA100" s="919"/>
      <c r="TOB100" s="919"/>
      <c r="TOC100" s="919"/>
      <c r="TOD100" s="919"/>
      <c r="TOE100" s="919"/>
      <c r="TOF100" s="919"/>
      <c r="TOG100" s="919"/>
      <c r="TOH100" s="919"/>
      <c r="TOI100" s="919"/>
      <c r="TOJ100" s="919"/>
      <c r="TOK100" s="919"/>
      <c r="TOL100" s="919"/>
      <c r="TOM100" s="919"/>
      <c r="TON100" s="919"/>
      <c r="TOO100" s="919"/>
      <c r="TOP100" s="919"/>
      <c r="TOQ100" s="919"/>
      <c r="TOR100" s="919"/>
      <c r="TOS100" s="919"/>
      <c r="TOT100" s="919"/>
      <c r="TOU100" s="919"/>
      <c r="TOV100" s="919"/>
      <c r="TOW100" s="919"/>
      <c r="TOX100" s="919"/>
      <c r="TOY100" s="919"/>
      <c r="TOZ100" s="919"/>
      <c r="TPA100" s="919"/>
      <c r="TPB100" s="919"/>
      <c r="TPC100" s="919"/>
      <c r="TPD100" s="919"/>
      <c r="TPE100" s="919"/>
      <c r="TPF100" s="919"/>
      <c r="TPG100" s="919"/>
      <c r="TPH100" s="919"/>
      <c r="TPI100" s="919"/>
      <c r="TPJ100" s="919"/>
      <c r="TPK100" s="919"/>
      <c r="TPL100" s="919"/>
      <c r="TPM100" s="919"/>
      <c r="TPN100" s="919"/>
      <c r="TPO100" s="919"/>
      <c r="TPP100" s="919"/>
      <c r="TPQ100" s="919"/>
      <c r="TPR100" s="919"/>
      <c r="TPS100" s="919"/>
      <c r="TPT100" s="919"/>
      <c r="TPU100" s="919"/>
      <c r="TPV100" s="919"/>
      <c r="TPW100" s="919"/>
      <c r="TPX100" s="919"/>
      <c r="TPY100" s="919"/>
      <c r="TPZ100" s="919"/>
      <c r="TQA100" s="919"/>
      <c r="TQB100" s="919"/>
      <c r="TQC100" s="919"/>
      <c r="TQD100" s="919"/>
      <c r="TQE100" s="919"/>
      <c r="TQF100" s="919"/>
      <c r="TQG100" s="919"/>
      <c r="TQH100" s="919"/>
      <c r="TQI100" s="919"/>
      <c r="TQJ100" s="919"/>
      <c r="TQK100" s="919"/>
      <c r="TQL100" s="919"/>
      <c r="TQM100" s="919"/>
      <c r="TQN100" s="919"/>
      <c r="TQO100" s="919"/>
      <c r="TQP100" s="919"/>
      <c r="TQQ100" s="919"/>
      <c r="TQR100" s="919"/>
      <c r="TQS100" s="919"/>
      <c r="TQT100" s="919"/>
      <c r="TQU100" s="919"/>
      <c r="TQV100" s="919"/>
      <c r="TQW100" s="919"/>
      <c r="TQX100" s="919"/>
      <c r="TQY100" s="919"/>
      <c r="TQZ100" s="919"/>
      <c r="TRA100" s="919"/>
      <c r="TRB100" s="919"/>
      <c r="TRC100" s="919"/>
      <c r="TRD100" s="919"/>
      <c r="TRE100" s="919"/>
      <c r="TRF100" s="919"/>
      <c r="TRG100" s="919"/>
      <c r="TRH100" s="919"/>
      <c r="TRI100" s="919"/>
      <c r="TRJ100" s="919"/>
      <c r="TRK100" s="919"/>
      <c r="TRL100" s="919"/>
      <c r="TRM100" s="919"/>
      <c r="TRN100" s="919"/>
      <c r="TRO100" s="919"/>
      <c r="TRP100" s="919"/>
      <c r="TRQ100" s="919"/>
      <c r="TRR100" s="919"/>
      <c r="TRS100" s="919"/>
      <c r="TRT100" s="919"/>
      <c r="TRU100" s="919"/>
      <c r="TRV100" s="919"/>
      <c r="TRW100" s="919"/>
      <c r="TRX100" s="919"/>
      <c r="TRY100" s="919"/>
      <c r="TRZ100" s="919"/>
      <c r="TSA100" s="919"/>
      <c r="TSB100" s="919"/>
      <c r="TSC100" s="919"/>
      <c r="TSD100" s="919"/>
      <c r="TSE100" s="919"/>
      <c r="TSF100" s="919"/>
      <c r="TSG100" s="919"/>
      <c r="TSH100" s="919"/>
      <c r="TSI100" s="919"/>
      <c r="TSJ100" s="919"/>
      <c r="TSK100" s="919"/>
      <c r="TSL100" s="919"/>
      <c r="TSM100" s="919"/>
      <c r="TSN100" s="919"/>
      <c r="TSO100" s="919"/>
      <c r="TSP100" s="919"/>
      <c r="TSQ100" s="919"/>
      <c r="TSR100" s="919"/>
      <c r="TSS100" s="919"/>
      <c r="TST100" s="919"/>
      <c r="TSU100" s="919"/>
      <c r="TSV100" s="919"/>
      <c r="TSW100" s="919"/>
      <c r="TSX100" s="919"/>
      <c r="TSY100" s="919"/>
      <c r="TSZ100" s="919"/>
      <c r="TTA100" s="919"/>
      <c r="TTB100" s="919"/>
      <c r="TTC100" s="919"/>
      <c r="TTD100" s="919"/>
      <c r="TTE100" s="919"/>
      <c r="TTF100" s="919"/>
      <c r="TTG100" s="919"/>
      <c r="TTH100" s="919"/>
      <c r="TTI100" s="919"/>
      <c r="TTJ100" s="919"/>
      <c r="TTK100" s="919"/>
      <c r="TTL100" s="919"/>
      <c r="TTM100" s="919"/>
      <c r="TTN100" s="919"/>
      <c r="TTO100" s="919"/>
      <c r="TTP100" s="919"/>
      <c r="TTQ100" s="919"/>
      <c r="TTR100" s="919"/>
      <c r="TTS100" s="919"/>
      <c r="TTT100" s="919"/>
      <c r="TTU100" s="919"/>
      <c r="TTV100" s="919"/>
      <c r="TTW100" s="919"/>
      <c r="TTX100" s="919"/>
      <c r="TTY100" s="919"/>
      <c r="TTZ100" s="919"/>
      <c r="TUA100" s="919"/>
      <c r="TUB100" s="919"/>
      <c r="TUC100" s="919"/>
      <c r="TUD100" s="919"/>
      <c r="TUE100" s="919"/>
      <c r="TUF100" s="919"/>
      <c r="TUG100" s="919"/>
      <c r="TUH100" s="919"/>
      <c r="TUI100" s="919"/>
      <c r="TUJ100" s="919"/>
      <c r="TUK100" s="919"/>
      <c r="TUL100" s="919"/>
      <c r="TUM100" s="919"/>
      <c r="TUN100" s="919"/>
      <c r="TUO100" s="919"/>
      <c r="TUP100" s="919"/>
      <c r="TUQ100" s="919"/>
      <c r="TUR100" s="919"/>
      <c r="TUS100" s="919"/>
      <c r="TUT100" s="919"/>
      <c r="TUU100" s="919"/>
      <c r="TUV100" s="919"/>
      <c r="TUW100" s="919"/>
      <c r="TUX100" s="919"/>
      <c r="TUY100" s="919"/>
      <c r="TUZ100" s="919"/>
      <c r="TVA100" s="919"/>
      <c r="TVB100" s="919"/>
      <c r="TVC100" s="919"/>
      <c r="TVD100" s="919"/>
      <c r="TVE100" s="919"/>
      <c r="TVF100" s="919"/>
      <c r="TVG100" s="919"/>
      <c r="TVH100" s="919"/>
      <c r="TVI100" s="919"/>
      <c r="TVJ100" s="919"/>
      <c r="TVK100" s="919"/>
      <c r="TVL100" s="919"/>
      <c r="TVM100" s="919"/>
      <c r="TVN100" s="919"/>
      <c r="TVO100" s="919"/>
      <c r="TVP100" s="919"/>
      <c r="TVQ100" s="919"/>
      <c r="TVR100" s="919"/>
      <c r="TVS100" s="919"/>
      <c r="TVT100" s="919"/>
      <c r="TVU100" s="919"/>
      <c r="TVV100" s="919"/>
      <c r="TVW100" s="919"/>
      <c r="TVX100" s="919"/>
      <c r="TVY100" s="919"/>
      <c r="TVZ100" s="919"/>
      <c r="TWA100" s="919"/>
      <c r="TWB100" s="919"/>
      <c r="TWC100" s="919"/>
      <c r="TWD100" s="919"/>
      <c r="TWE100" s="919"/>
      <c r="TWF100" s="919"/>
      <c r="TWG100" s="919"/>
      <c r="TWH100" s="919"/>
      <c r="TWI100" s="919"/>
      <c r="TWJ100" s="919"/>
      <c r="TWK100" s="919"/>
      <c r="TWL100" s="919"/>
      <c r="TWM100" s="919"/>
      <c r="TWN100" s="919"/>
      <c r="TWO100" s="919"/>
      <c r="TWP100" s="919"/>
      <c r="TWQ100" s="919"/>
      <c r="TWR100" s="919"/>
      <c r="TWS100" s="919"/>
      <c r="TWT100" s="919"/>
      <c r="TWU100" s="919"/>
      <c r="TWV100" s="919"/>
      <c r="TWW100" s="919"/>
      <c r="TWX100" s="919"/>
      <c r="TWY100" s="919"/>
      <c r="TWZ100" s="919"/>
      <c r="TXA100" s="919"/>
      <c r="TXB100" s="919"/>
      <c r="TXC100" s="919"/>
      <c r="TXD100" s="919"/>
      <c r="TXE100" s="919"/>
      <c r="TXF100" s="919"/>
      <c r="TXG100" s="919"/>
      <c r="TXH100" s="919"/>
      <c r="TXI100" s="919"/>
      <c r="TXJ100" s="919"/>
      <c r="TXK100" s="919"/>
      <c r="TXL100" s="919"/>
      <c r="TXM100" s="919"/>
      <c r="TXN100" s="919"/>
      <c r="TXO100" s="919"/>
      <c r="TXP100" s="919"/>
      <c r="TXQ100" s="919"/>
      <c r="TXR100" s="919"/>
      <c r="TXS100" s="919"/>
      <c r="TXT100" s="919"/>
      <c r="TXU100" s="919"/>
      <c r="TXV100" s="919"/>
      <c r="TXW100" s="919"/>
      <c r="TXX100" s="919"/>
      <c r="TXY100" s="919"/>
      <c r="TXZ100" s="919"/>
      <c r="TYA100" s="919"/>
      <c r="TYB100" s="919"/>
      <c r="TYC100" s="919"/>
      <c r="TYD100" s="919"/>
      <c r="TYE100" s="919"/>
      <c r="TYF100" s="919"/>
      <c r="TYG100" s="919"/>
      <c r="TYH100" s="919"/>
      <c r="TYI100" s="919"/>
      <c r="TYJ100" s="919"/>
      <c r="TYK100" s="919"/>
      <c r="TYL100" s="919"/>
      <c r="TYM100" s="919"/>
      <c r="TYN100" s="919"/>
      <c r="TYO100" s="919"/>
      <c r="TYP100" s="919"/>
      <c r="TYQ100" s="919"/>
      <c r="TYR100" s="919"/>
      <c r="TYS100" s="919"/>
      <c r="TYT100" s="919"/>
      <c r="TYU100" s="919"/>
      <c r="TYV100" s="919"/>
      <c r="TYW100" s="919"/>
      <c r="TYX100" s="919"/>
      <c r="TYY100" s="919"/>
      <c r="TYZ100" s="919"/>
      <c r="TZA100" s="919"/>
      <c r="TZB100" s="919"/>
      <c r="TZC100" s="919"/>
      <c r="TZD100" s="919"/>
      <c r="TZE100" s="919"/>
      <c r="TZF100" s="919"/>
      <c r="TZG100" s="919"/>
      <c r="TZH100" s="919"/>
      <c r="TZI100" s="919"/>
      <c r="TZJ100" s="919"/>
      <c r="TZK100" s="919"/>
      <c r="TZL100" s="919"/>
      <c r="TZM100" s="919"/>
      <c r="TZN100" s="919"/>
      <c r="TZO100" s="919"/>
      <c r="TZP100" s="919"/>
      <c r="TZQ100" s="919"/>
      <c r="TZR100" s="919"/>
      <c r="TZS100" s="919"/>
      <c r="TZT100" s="919"/>
      <c r="TZU100" s="919"/>
      <c r="TZV100" s="919"/>
      <c r="TZW100" s="919"/>
      <c r="TZX100" s="919"/>
      <c r="TZY100" s="919"/>
      <c r="TZZ100" s="919"/>
      <c r="UAA100" s="919"/>
      <c r="UAB100" s="919"/>
      <c r="UAC100" s="919"/>
      <c r="UAD100" s="919"/>
      <c r="UAE100" s="919"/>
      <c r="UAF100" s="919"/>
      <c r="UAG100" s="919"/>
      <c r="UAH100" s="919"/>
      <c r="UAI100" s="919"/>
      <c r="UAJ100" s="919"/>
      <c r="UAK100" s="919"/>
      <c r="UAL100" s="919"/>
      <c r="UAM100" s="919"/>
      <c r="UAN100" s="919"/>
      <c r="UAO100" s="919"/>
      <c r="UAP100" s="919"/>
      <c r="UAQ100" s="919"/>
      <c r="UAR100" s="919"/>
      <c r="UAS100" s="919"/>
      <c r="UAT100" s="919"/>
      <c r="UAU100" s="919"/>
      <c r="UAV100" s="919"/>
      <c r="UAW100" s="919"/>
      <c r="UAX100" s="919"/>
      <c r="UAY100" s="919"/>
      <c r="UAZ100" s="919"/>
      <c r="UBA100" s="919"/>
      <c r="UBB100" s="919"/>
      <c r="UBC100" s="919"/>
      <c r="UBD100" s="919"/>
      <c r="UBE100" s="919"/>
      <c r="UBF100" s="919"/>
      <c r="UBG100" s="919"/>
      <c r="UBH100" s="919"/>
      <c r="UBI100" s="919"/>
      <c r="UBJ100" s="919"/>
      <c r="UBK100" s="919"/>
      <c r="UBL100" s="919"/>
      <c r="UBM100" s="919"/>
      <c r="UBN100" s="919"/>
      <c r="UBO100" s="919"/>
      <c r="UBP100" s="919"/>
      <c r="UBQ100" s="919"/>
      <c r="UBR100" s="919"/>
      <c r="UBS100" s="919"/>
      <c r="UBT100" s="919"/>
      <c r="UBU100" s="919"/>
      <c r="UBV100" s="919"/>
      <c r="UBW100" s="919"/>
      <c r="UBX100" s="919"/>
      <c r="UBY100" s="919"/>
      <c r="UBZ100" s="919"/>
      <c r="UCA100" s="919"/>
      <c r="UCB100" s="919"/>
      <c r="UCC100" s="919"/>
      <c r="UCD100" s="919"/>
      <c r="UCE100" s="919"/>
      <c r="UCF100" s="919"/>
      <c r="UCG100" s="919"/>
      <c r="UCH100" s="919"/>
      <c r="UCI100" s="919"/>
      <c r="UCJ100" s="919"/>
      <c r="UCK100" s="919"/>
      <c r="UCL100" s="919"/>
      <c r="UCM100" s="919"/>
      <c r="UCN100" s="919"/>
      <c r="UCO100" s="919"/>
      <c r="UCP100" s="919"/>
      <c r="UCQ100" s="919"/>
      <c r="UCR100" s="919"/>
      <c r="UCS100" s="919"/>
      <c r="UCT100" s="919"/>
      <c r="UCU100" s="919"/>
      <c r="UCV100" s="919"/>
      <c r="UCW100" s="919"/>
      <c r="UCX100" s="919"/>
      <c r="UCY100" s="919"/>
      <c r="UCZ100" s="919"/>
      <c r="UDA100" s="919"/>
      <c r="UDB100" s="919"/>
      <c r="UDC100" s="919"/>
      <c r="UDD100" s="919"/>
      <c r="UDE100" s="919"/>
      <c r="UDF100" s="919"/>
      <c r="UDG100" s="919"/>
      <c r="UDH100" s="919"/>
      <c r="UDI100" s="919"/>
      <c r="UDJ100" s="919"/>
      <c r="UDK100" s="919"/>
      <c r="UDL100" s="919"/>
      <c r="UDM100" s="919"/>
      <c r="UDN100" s="919"/>
      <c r="UDO100" s="919"/>
      <c r="UDP100" s="919"/>
      <c r="UDQ100" s="919"/>
      <c r="UDR100" s="919"/>
      <c r="UDS100" s="919"/>
      <c r="UDT100" s="919"/>
      <c r="UDU100" s="919"/>
      <c r="UDV100" s="919"/>
      <c r="UDW100" s="919"/>
      <c r="UDX100" s="919"/>
      <c r="UDY100" s="919"/>
      <c r="UDZ100" s="919"/>
      <c r="UEA100" s="919"/>
      <c r="UEB100" s="919"/>
      <c r="UEC100" s="919"/>
      <c r="UED100" s="919"/>
      <c r="UEE100" s="919"/>
      <c r="UEF100" s="919"/>
      <c r="UEG100" s="919"/>
      <c r="UEH100" s="919"/>
      <c r="UEI100" s="919"/>
      <c r="UEJ100" s="919"/>
      <c r="UEK100" s="919"/>
      <c r="UEL100" s="919"/>
      <c r="UEM100" s="919"/>
      <c r="UEN100" s="919"/>
      <c r="UEO100" s="919"/>
      <c r="UEP100" s="919"/>
      <c r="UEQ100" s="919"/>
      <c r="UER100" s="919"/>
      <c r="UES100" s="919"/>
      <c r="UET100" s="919"/>
      <c r="UEU100" s="919"/>
      <c r="UEV100" s="919"/>
      <c r="UEW100" s="919"/>
      <c r="UEX100" s="919"/>
      <c r="UEY100" s="919"/>
      <c r="UEZ100" s="919"/>
      <c r="UFA100" s="919"/>
      <c r="UFB100" s="919"/>
      <c r="UFC100" s="919"/>
      <c r="UFD100" s="919"/>
      <c r="UFE100" s="919"/>
      <c r="UFF100" s="919"/>
      <c r="UFG100" s="919"/>
      <c r="UFH100" s="919"/>
      <c r="UFI100" s="919"/>
      <c r="UFJ100" s="919"/>
      <c r="UFK100" s="919"/>
      <c r="UFL100" s="919"/>
      <c r="UFM100" s="919"/>
      <c r="UFN100" s="919"/>
      <c r="UFO100" s="919"/>
      <c r="UFP100" s="919"/>
      <c r="UFQ100" s="919"/>
      <c r="UFR100" s="919"/>
      <c r="UFS100" s="919"/>
      <c r="UFT100" s="919"/>
      <c r="UFU100" s="919"/>
      <c r="UFV100" s="919"/>
      <c r="UFW100" s="919"/>
      <c r="UFX100" s="919"/>
      <c r="UFY100" s="919"/>
      <c r="UFZ100" s="919"/>
      <c r="UGA100" s="919"/>
      <c r="UGB100" s="919"/>
      <c r="UGC100" s="919"/>
      <c r="UGD100" s="919"/>
      <c r="UGE100" s="919"/>
      <c r="UGF100" s="919"/>
      <c r="UGG100" s="919"/>
      <c r="UGH100" s="919"/>
      <c r="UGI100" s="919"/>
      <c r="UGJ100" s="919"/>
      <c r="UGK100" s="919"/>
      <c r="UGL100" s="919"/>
      <c r="UGM100" s="919"/>
      <c r="UGN100" s="919"/>
      <c r="UGO100" s="919"/>
      <c r="UGP100" s="919"/>
      <c r="UGQ100" s="919"/>
      <c r="UGR100" s="919"/>
      <c r="UGS100" s="919"/>
      <c r="UGT100" s="919"/>
      <c r="UGU100" s="919"/>
      <c r="UGV100" s="919"/>
      <c r="UGW100" s="919"/>
      <c r="UGX100" s="919"/>
      <c r="UGY100" s="919"/>
      <c r="UGZ100" s="919"/>
      <c r="UHA100" s="919"/>
      <c r="UHB100" s="919"/>
      <c r="UHC100" s="919"/>
      <c r="UHD100" s="919"/>
      <c r="UHE100" s="919"/>
      <c r="UHF100" s="919"/>
      <c r="UHG100" s="919"/>
      <c r="UHH100" s="919"/>
      <c r="UHI100" s="919"/>
      <c r="UHJ100" s="919"/>
      <c r="UHK100" s="919"/>
      <c r="UHL100" s="919"/>
      <c r="UHM100" s="919"/>
      <c r="UHN100" s="919"/>
      <c r="UHO100" s="919"/>
      <c r="UHP100" s="919"/>
      <c r="UHQ100" s="919"/>
      <c r="UHR100" s="919"/>
      <c r="UHS100" s="919"/>
      <c r="UHT100" s="919"/>
      <c r="UHU100" s="919"/>
      <c r="UHV100" s="919"/>
      <c r="UHW100" s="919"/>
      <c r="UHX100" s="919"/>
      <c r="UHY100" s="919"/>
      <c r="UHZ100" s="919"/>
      <c r="UIA100" s="919"/>
      <c r="UIB100" s="919"/>
      <c r="UIC100" s="919"/>
      <c r="UID100" s="919"/>
      <c r="UIE100" s="919"/>
      <c r="UIF100" s="919"/>
      <c r="UIG100" s="919"/>
      <c r="UIH100" s="919"/>
      <c r="UII100" s="919"/>
      <c r="UIJ100" s="919"/>
      <c r="UIK100" s="919"/>
      <c r="UIL100" s="919"/>
      <c r="UIM100" s="919"/>
      <c r="UIN100" s="919"/>
      <c r="UIO100" s="919"/>
      <c r="UIP100" s="919"/>
      <c r="UIQ100" s="919"/>
      <c r="UIR100" s="919"/>
      <c r="UIS100" s="919"/>
      <c r="UIT100" s="919"/>
      <c r="UIU100" s="919"/>
      <c r="UIV100" s="919"/>
      <c r="UIW100" s="919"/>
      <c r="UIX100" s="919"/>
      <c r="UIY100" s="919"/>
      <c r="UIZ100" s="919"/>
      <c r="UJA100" s="919"/>
      <c r="UJB100" s="919"/>
      <c r="UJC100" s="919"/>
      <c r="UJD100" s="919"/>
      <c r="UJE100" s="919"/>
      <c r="UJF100" s="919"/>
      <c r="UJG100" s="919"/>
      <c r="UJH100" s="919"/>
      <c r="UJI100" s="919"/>
      <c r="UJJ100" s="919"/>
      <c r="UJK100" s="919"/>
      <c r="UJL100" s="919"/>
      <c r="UJM100" s="919"/>
      <c r="UJN100" s="919"/>
      <c r="UJO100" s="919"/>
      <c r="UJP100" s="919"/>
      <c r="UJQ100" s="919"/>
      <c r="UJR100" s="919"/>
      <c r="UJS100" s="919"/>
      <c r="UJT100" s="919"/>
      <c r="UJU100" s="919"/>
      <c r="UJV100" s="919"/>
      <c r="UJW100" s="919"/>
      <c r="UJX100" s="919"/>
      <c r="UJY100" s="919"/>
      <c r="UJZ100" s="919"/>
      <c r="UKA100" s="919"/>
      <c r="UKB100" s="919"/>
      <c r="UKC100" s="919"/>
      <c r="UKD100" s="919"/>
      <c r="UKE100" s="919"/>
      <c r="UKF100" s="919"/>
      <c r="UKG100" s="919"/>
      <c r="UKH100" s="919"/>
      <c r="UKI100" s="919"/>
      <c r="UKJ100" s="919"/>
      <c r="UKK100" s="919"/>
      <c r="UKL100" s="919"/>
      <c r="UKM100" s="919"/>
      <c r="UKN100" s="919"/>
      <c r="UKO100" s="919"/>
      <c r="UKP100" s="919"/>
      <c r="UKQ100" s="919"/>
      <c r="UKR100" s="919"/>
      <c r="UKS100" s="919"/>
      <c r="UKT100" s="919"/>
      <c r="UKU100" s="919"/>
      <c r="UKV100" s="919"/>
      <c r="UKW100" s="919"/>
      <c r="UKX100" s="919"/>
      <c r="UKY100" s="919"/>
      <c r="UKZ100" s="919"/>
      <c r="ULA100" s="919"/>
      <c r="ULB100" s="919"/>
      <c r="ULC100" s="919"/>
      <c r="ULD100" s="919"/>
      <c r="ULE100" s="919"/>
      <c r="ULF100" s="919"/>
      <c r="ULG100" s="919"/>
      <c r="ULH100" s="919"/>
      <c r="ULI100" s="919"/>
      <c r="ULJ100" s="919"/>
      <c r="ULK100" s="919"/>
      <c r="ULL100" s="919"/>
      <c r="ULM100" s="919"/>
      <c r="ULN100" s="919"/>
      <c r="ULO100" s="919"/>
      <c r="ULP100" s="919"/>
      <c r="ULQ100" s="919"/>
      <c r="ULR100" s="919"/>
      <c r="ULS100" s="919"/>
      <c r="ULT100" s="919"/>
      <c r="ULU100" s="919"/>
      <c r="ULV100" s="919"/>
      <c r="ULW100" s="919"/>
      <c r="ULX100" s="919"/>
      <c r="ULY100" s="919"/>
      <c r="ULZ100" s="919"/>
      <c r="UMA100" s="919"/>
      <c r="UMB100" s="919"/>
      <c r="UMC100" s="919"/>
      <c r="UMD100" s="919"/>
      <c r="UME100" s="919"/>
      <c r="UMF100" s="919"/>
      <c r="UMG100" s="919"/>
      <c r="UMH100" s="919"/>
      <c r="UMI100" s="919"/>
      <c r="UMJ100" s="919"/>
      <c r="UMK100" s="919"/>
      <c r="UML100" s="919"/>
      <c r="UMM100" s="919"/>
      <c r="UMN100" s="919"/>
      <c r="UMO100" s="919"/>
      <c r="UMP100" s="919"/>
      <c r="UMQ100" s="919"/>
      <c r="UMR100" s="919"/>
      <c r="UMS100" s="919"/>
      <c r="UMT100" s="919"/>
      <c r="UMU100" s="919"/>
      <c r="UMV100" s="919"/>
      <c r="UMW100" s="919"/>
      <c r="UMX100" s="919"/>
      <c r="UMY100" s="919"/>
      <c r="UMZ100" s="919"/>
      <c r="UNA100" s="919"/>
      <c r="UNB100" s="919"/>
      <c r="UNC100" s="919"/>
      <c r="UND100" s="919"/>
      <c r="UNE100" s="919"/>
      <c r="UNF100" s="919"/>
      <c r="UNG100" s="919"/>
      <c r="UNH100" s="919"/>
      <c r="UNI100" s="919"/>
      <c r="UNJ100" s="919"/>
      <c r="UNK100" s="919"/>
      <c r="UNL100" s="919"/>
      <c r="UNM100" s="919"/>
      <c r="UNN100" s="919"/>
      <c r="UNO100" s="919"/>
      <c r="UNP100" s="919"/>
      <c r="UNQ100" s="919"/>
      <c r="UNR100" s="919"/>
      <c r="UNS100" s="919"/>
      <c r="UNT100" s="919"/>
      <c r="UNU100" s="919"/>
      <c r="UNV100" s="919"/>
      <c r="UNW100" s="919"/>
      <c r="UNX100" s="919"/>
      <c r="UNY100" s="919"/>
      <c r="UNZ100" s="919"/>
      <c r="UOA100" s="919"/>
      <c r="UOB100" s="919"/>
      <c r="UOC100" s="919"/>
      <c r="UOD100" s="919"/>
      <c r="UOE100" s="919"/>
      <c r="UOF100" s="919"/>
      <c r="UOG100" s="919"/>
      <c r="UOH100" s="919"/>
      <c r="UOI100" s="919"/>
      <c r="UOJ100" s="919"/>
      <c r="UOK100" s="919"/>
      <c r="UOL100" s="919"/>
      <c r="UOM100" s="919"/>
      <c r="UON100" s="919"/>
      <c r="UOO100" s="919"/>
      <c r="UOP100" s="919"/>
      <c r="UOQ100" s="919"/>
      <c r="UOR100" s="919"/>
      <c r="UOS100" s="919"/>
      <c r="UOT100" s="919"/>
      <c r="UOU100" s="919"/>
      <c r="UOV100" s="919"/>
      <c r="UOW100" s="919"/>
      <c r="UOX100" s="919"/>
      <c r="UOY100" s="919"/>
      <c r="UOZ100" s="919"/>
      <c r="UPA100" s="919"/>
      <c r="UPB100" s="919"/>
      <c r="UPC100" s="919"/>
      <c r="UPD100" s="919"/>
      <c r="UPE100" s="919"/>
      <c r="UPF100" s="919"/>
      <c r="UPG100" s="919"/>
      <c r="UPH100" s="919"/>
      <c r="UPI100" s="919"/>
      <c r="UPJ100" s="919"/>
      <c r="UPK100" s="919"/>
      <c r="UPL100" s="919"/>
      <c r="UPM100" s="919"/>
      <c r="UPN100" s="919"/>
      <c r="UPO100" s="919"/>
      <c r="UPP100" s="919"/>
      <c r="UPQ100" s="919"/>
      <c r="UPR100" s="919"/>
      <c r="UPS100" s="919"/>
      <c r="UPT100" s="919"/>
      <c r="UPU100" s="919"/>
      <c r="UPV100" s="919"/>
      <c r="UPW100" s="919"/>
      <c r="UPX100" s="919"/>
      <c r="UPY100" s="919"/>
      <c r="UPZ100" s="919"/>
      <c r="UQA100" s="919"/>
      <c r="UQB100" s="919"/>
      <c r="UQC100" s="919"/>
      <c r="UQD100" s="919"/>
      <c r="UQE100" s="919"/>
      <c r="UQF100" s="919"/>
      <c r="UQG100" s="919"/>
      <c r="UQH100" s="919"/>
      <c r="UQI100" s="919"/>
      <c r="UQJ100" s="919"/>
      <c r="UQK100" s="919"/>
      <c r="UQL100" s="919"/>
      <c r="UQM100" s="919"/>
      <c r="UQN100" s="919"/>
      <c r="UQO100" s="919"/>
      <c r="UQP100" s="919"/>
      <c r="UQQ100" s="919"/>
      <c r="UQR100" s="919"/>
      <c r="UQS100" s="919"/>
      <c r="UQT100" s="919"/>
      <c r="UQU100" s="919"/>
      <c r="UQV100" s="919"/>
      <c r="UQW100" s="919"/>
      <c r="UQX100" s="919"/>
      <c r="UQY100" s="919"/>
      <c r="UQZ100" s="919"/>
      <c r="URA100" s="919"/>
      <c r="URB100" s="919"/>
      <c r="URC100" s="919"/>
      <c r="URD100" s="919"/>
      <c r="URE100" s="919"/>
      <c r="URF100" s="919"/>
      <c r="URG100" s="919"/>
      <c r="URH100" s="919"/>
      <c r="URI100" s="919"/>
      <c r="URJ100" s="919"/>
      <c r="URK100" s="919"/>
      <c r="URL100" s="919"/>
      <c r="URM100" s="919"/>
      <c r="URN100" s="919"/>
      <c r="URO100" s="919"/>
      <c r="URP100" s="919"/>
      <c r="URQ100" s="919"/>
      <c r="URR100" s="919"/>
      <c r="URS100" s="919"/>
      <c r="URT100" s="919"/>
      <c r="URU100" s="919"/>
      <c r="URV100" s="919"/>
      <c r="URW100" s="919"/>
      <c r="URX100" s="919"/>
      <c r="URY100" s="919"/>
      <c r="URZ100" s="919"/>
      <c r="USA100" s="919"/>
      <c r="USB100" s="919"/>
      <c r="USC100" s="919"/>
      <c r="USD100" s="919"/>
      <c r="USE100" s="919"/>
      <c r="USF100" s="919"/>
      <c r="USG100" s="919"/>
      <c r="USH100" s="919"/>
      <c r="USI100" s="919"/>
      <c r="USJ100" s="919"/>
      <c r="USK100" s="919"/>
      <c r="USL100" s="919"/>
      <c r="USM100" s="919"/>
      <c r="USN100" s="919"/>
      <c r="USO100" s="919"/>
      <c r="USP100" s="919"/>
      <c r="USQ100" s="919"/>
      <c r="USR100" s="919"/>
      <c r="USS100" s="919"/>
      <c r="UST100" s="919"/>
      <c r="USU100" s="919"/>
      <c r="USV100" s="919"/>
      <c r="USW100" s="919"/>
      <c r="USX100" s="919"/>
      <c r="USY100" s="919"/>
      <c r="USZ100" s="919"/>
      <c r="UTA100" s="919"/>
      <c r="UTB100" s="919"/>
      <c r="UTC100" s="919"/>
      <c r="UTD100" s="919"/>
      <c r="UTE100" s="919"/>
      <c r="UTF100" s="919"/>
      <c r="UTG100" s="919"/>
      <c r="UTH100" s="919"/>
      <c r="UTI100" s="919"/>
      <c r="UTJ100" s="919"/>
      <c r="UTK100" s="919"/>
      <c r="UTL100" s="919"/>
      <c r="UTM100" s="919"/>
      <c r="UTN100" s="919"/>
      <c r="UTO100" s="919"/>
      <c r="UTP100" s="919"/>
      <c r="UTQ100" s="919"/>
      <c r="UTR100" s="919"/>
      <c r="UTS100" s="919"/>
      <c r="UTT100" s="919"/>
      <c r="UTU100" s="919"/>
      <c r="UTV100" s="919"/>
      <c r="UTW100" s="919"/>
      <c r="UTX100" s="919"/>
      <c r="UTY100" s="919"/>
      <c r="UTZ100" s="919"/>
      <c r="UUA100" s="919"/>
      <c r="UUB100" s="919"/>
      <c r="UUC100" s="919"/>
      <c r="UUD100" s="919"/>
      <c r="UUE100" s="919"/>
      <c r="UUF100" s="919"/>
      <c r="UUG100" s="919"/>
      <c r="UUH100" s="919"/>
      <c r="UUI100" s="919"/>
      <c r="UUJ100" s="919"/>
      <c r="UUK100" s="919"/>
      <c r="UUL100" s="919"/>
      <c r="UUM100" s="919"/>
      <c r="UUN100" s="919"/>
      <c r="UUO100" s="919"/>
      <c r="UUP100" s="919"/>
      <c r="UUQ100" s="919"/>
      <c r="UUR100" s="919"/>
      <c r="UUS100" s="919"/>
      <c r="UUT100" s="919"/>
      <c r="UUU100" s="919"/>
      <c r="UUV100" s="919"/>
      <c r="UUW100" s="919"/>
      <c r="UUX100" s="919"/>
      <c r="UUY100" s="919"/>
      <c r="UUZ100" s="919"/>
      <c r="UVA100" s="919"/>
      <c r="UVB100" s="919"/>
      <c r="UVC100" s="919"/>
      <c r="UVD100" s="919"/>
      <c r="UVE100" s="919"/>
      <c r="UVF100" s="919"/>
      <c r="UVG100" s="919"/>
      <c r="UVH100" s="919"/>
      <c r="UVI100" s="919"/>
      <c r="UVJ100" s="919"/>
      <c r="UVK100" s="919"/>
      <c r="UVL100" s="919"/>
      <c r="UVM100" s="919"/>
      <c r="UVN100" s="919"/>
      <c r="UVO100" s="919"/>
      <c r="UVP100" s="919"/>
      <c r="UVQ100" s="919"/>
      <c r="UVR100" s="919"/>
      <c r="UVS100" s="919"/>
      <c r="UVT100" s="919"/>
      <c r="UVU100" s="919"/>
      <c r="UVV100" s="919"/>
      <c r="UVW100" s="919"/>
      <c r="UVX100" s="919"/>
      <c r="UVY100" s="919"/>
      <c r="UVZ100" s="919"/>
      <c r="UWA100" s="919"/>
      <c r="UWB100" s="919"/>
      <c r="UWC100" s="919"/>
      <c r="UWD100" s="919"/>
      <c r="UWE100" s="919"/>
      <c r="UWF100" s="919"/>
      <c r="UWG100" s="919"/>
      <c r="UWH100" s="919"/>
      <c r="UWI100" s="919"/>
      <c r="UWJ100" s="919"/>
      <c r="UWK100" s="919"/>
      <c r="UWL100" s="919"/>
      <c r="UWM100" s="919"/>
      <c r="UWN100" s="919"/>
      <c r="UWO100" s="919"/>
      <c r="UWP100" s="919"/>
      <c r="UWQ100" s="919"/>
      <c r="UWR100" s="919"/>
      <c r="UWS100" s="919"/>
      <c r="UWT100" s="919"/>
      <c r="UWU100" s="919"/>
      <c r="UWV100" s="919"/>
      <c r="UWW100" s="919"/>
      <c r="UWX100" s="919"/>
      <c r="UWY100" s="919"/>
      <c r="UWZ100" s="919"/>
      <c r="UXA100" s="919"/>
      <c r="UXB100" s="919"/>
      <c r="UXC100" s="919"/>
      <c r="UXD100" s="919"/>
      <c r="UXE100" s="919"/>
      <c r="UXF100" s="919"/>
      <c r="UXG100" s="919"/>
      <c r="UXH100" s="919"/>
      <c r="UXI100" s="919"/>
      <c r="UXJ100" s="919"/>
      <c r="UXK100" s="919"/>
      <c r="UXL100" s="919"/>
      <c r="UXM100" s="919"/>
      <c r="UXN100" s="919"/>
      <c r="UXO100" s="919"/>
      <c r="UXP100" s="919"/>
      <c r="UXQ100" s="919"/>
      <c r="UXR100" s="919"/>
      <c r="UXS100" s="919"/>
      <c r="UXT100" s="919"/>
      <c r="UXU100" s="919"/>
      <c r="UXV100" s="919"/>
      <c r="UXW100" s="919"/>
      <c r="UXX100" s="919"/>
      <c r="UXY100" s="919"/>
      <c r="UXZ100" s="919"/>
      <c r="UYA100" s="919"/>
      <c r="UYB100" s="919"/>
      <c r="UYC100" s="919"/>
      <c r="UYD100" s="919"/>
      <c r="UYE100" s="919"/>
      <c r="UYF100" s="919"/>
      <c r="UYG100" s="919"/>
      <c r="UYH100" s="919"/>
      <c r="UYI100" s="919"/>
      <c r="UYJ100" s="919"/>
      <c r="UYK100" s="919"/>
      <c r="UYL100" s="919"/>
      <c r="UYM100" s="919"/>
      <c r="UYN100" s="919"/>
      <c r="UYO100" s="919"/>
      <c r="UYP100" s="919"/>
      <c r="UYQ100" s="919"/>
      <c r="UYR100" s="919"/>
      <c r="UYS100" s="919"/>
      <c r="UYT100" s="919"/>
      <c r="UYU100" s="919"/>
      <c r="UYV100" s="919"/>
      <c r="UYW100" s="919"/>
      <c r="UYX100" s="919"/>
      <c r="UYY100" s="919"/>
      <c r="UYZ100" s="919"/>
      <c r="UZA100" s="919"/>
      <c r="UZB100" s="919"/>
      <c r="UZC100" s="919"/>
      <c r="UZD100" s="919"/>
      <c r="UZE100" s="919"/>
      <c r="UZF100" s="919"/>
      <c r="UZG100" s="919"/>
      <c r="UZH100" s="919"/>
      <c r="UZI100" s="919"/>
      <c r="UZJ100" s="919"/>
      <c r="UZK100" s="919"/>
      <c r="UZL100" s="919"/>
      <c r="UZM100" s="919"/>
      <c r="UZN100" s="919"/>
      <c r="UZO100" s="919"/>
      <c r="UZP100" s="919"/>
      <c r="UZQ100" s="919"/>
      <c r="UZR100" s="919"/>
      <c r="UZS100" s="919"/>
      <c r="UZT100" s="919"/>
      <c r="UZU100" s="919"/>
      <c r="UZV100" s="919"/>
      <c r="UZW100" s="919"/>
      <c r="UZX100" s="919"/>
      <c r="UZY100" s="919"/>
      <c r="UZZ100" s="919"/>
      <c r="VAA100" s="919"/>
      <c r="VAB100" s="919"/>
      <c r="VAC100" s="919"/>
      <c r="VAD100" s="919"/>
      <c r="VAE100" s="919"/>
      <c r="VAF100" s="919"/>
      <c r="VAG100" s="919"/>
      <c r="VAH100" s="919"/>
      <c r="VAI100" s="919"/>
      <c r="VAJ100" s="919"/>
      <c r="VAK100" s="919"/>
      <c r="VAL100" s="919"/>
      <c r="VAM100" s="919"/>
      <c r="VAN100" s="919"/>
      <c r="VAO100" s="919"/>
      <c r="VAP100" s="919"/>
      <c r="VAQ100" s="919"/>
      <c r="VAR100" s="919"/>
      <c r="VAS100" s="919"/>
      <c r="VAT100" s="919"/>
      <c r="VAU100" s="919"/>
      <c r="VAV100" s="919"/>
      <c r="VAW100" s="919"/>
      <c r="VAX100" s="919"/>
      <c r="VAY100" s="919"/>
      <c r="VAZ100" s="919"/>
      <c r="VBA100" s="919"/>
      <c r="VBB100" s="919"/>
      <c r="VBC100" s="919"/>
      <c r="VBD100" s="919"/>
      <c r="VBE100" s="919"/>
      <c r="VBF100" s="919"/>
      <c r="VBG100" s="919"/>
      <c r="VBH100" s="919"/>
      <c r="VBI100" s="919"/>
      <c r="VBJ100" s="919"/>
      <c r="VBK100" s="919"/>
      <c r="VBL100" s="919"/>
      <c r="VBM100" s="919"/>
      <c r="VBN100" s="919"/>
      <c r="VBO100" s="919"/>
      <c r="VBP100" s="919"/>
      <c r="VBQ100" s="919"/>
      <c r="VBR100" s="919"/>
      <c r="VBS100" s="919"/>
      <c r="VBT100" s="919"/>
      <c r="VBU100" s="919"/>
      <c r="VBV100" s="919"/>
      <c r="VBW100" s="919"/>
      <c r="VBX100" s="919"/>
      <c r="VBY100" s="919"/>
      <c r="VBZ100" s="919"/>
      <c r="VCA100" s="919"/>
      <c r="VCB100" s="919"/>
      <c r="VCC100" s="919"/>
      <c r="VCD100" s="919"/>
      <c r="VCE100" s="919"/>
      <c r="VCF100" s="919"/>
      <c r="VCG100" s="919"/>
      <c r="VCH100" s="919"/>
      <c r="VCI100" s="919"/>
      <c r="VCJ100" s="919"/>
      <c r="VCK100" s="919"/>
      <c r="VCL100" s="919"/>
      <c r="VCM100" s="919"/>
      <c r="VCN100" s="919"/>
      <c r="VCO100" s="919"/>
      <c r="VCP100" s="919"/>
      <c r="VCQ100" s="919"/>
      <c r="VCR100" s="919"/>
      <c r="VCS100" s="919"/>
      <c r="VCT100" s="919"/>
      <c r="VCU100" s="919"/>
      <c r="VCV100" s="919"/>
      <c r="VCW100" s="919"/>
      <c r="VCX100" s="919"/>
      <c r="VCY100" s="919"/>
      <c r="VCZ100" s="919"/>
      <c r="VDA100" s="919"/>
      <c r="VDB100" s="919"/>
      <c r="VDC100" s="919"/>
      <c r="VDD100" s="919"/>
      <c r="VDE100" s="919"/>
      <c r="VDF100" s="919"/>
      <c r="VDG100" s="919"/>
      <c r="VDH100" s="919"/>
      <c r="VDI100" s="919"/>
      <c r="VDJ100" s="919"/>
      <c r="VDK100" s="919"/>
      <c r="VDL100" s="919"/>
      <c r="VDM100" s="919"/>
      <c r="VDN100" s="919"/>
      <c r="VDO100" s="919"/>
      <c r="VDP100" s="919"/>
      <c r="VDQ100" s="919"/>
      <c r="VDR100" s="919"/>
      <c r="VDS100" s="919"/>
      <c r="VDT100" s="919"/>
      <c r="VDU100" s="919"/>
      <c r="VDV100" s="919"/>
      <c r="VDW100" s="919"/>
      <c r="VDX100" s="919"/>
      <c r="VDY100" s="919"/>
      <c r="VDZ100" s="919"/>
      <c r="VEA100" s="919"/>
      <c r="VEB100" s="919"/>
      <c r="VEC100" s="919"/>
      <c r="VED100" s="919"/>
      <c r="VEE100" s="919"/>
      <c r="VEF100" s="919"/>
      <c r="VEG100" s="919"/>
      <c r="VEH100" s="919"/>
      <c r="VEI100" s="919"/>
      <c r="VEJ100" s="919"/>
      <c r="VEK100" s="919"/>
      <c r="VEL100" s="919"/>
      <c r="VEM100" s="919"/>
      <c r="VEN100" s="919"/>
      <c r="VEO100" s="919"/>
      <c r="VEP100" s="919"/>
      <c r="VEQ100" s="919"/>
      <c r="VER100" s="919"/>
      <c r="VES100" s="919"/>
      <c r="VET100" s="919"/>
      <c r="VEU100" s="919"/>
      <c r="VEV100" s="919"/>
      <c r="VEW100" s="919"/>
      <c r="VEX100" s="919"/>
      <c r="VEY100" s="919"/>
      <c r="VEZ100" s="919"/>
      <c r="VFA100" s="919"/>
      <c r="VFB100" s="919"/>
      <c r="VFC100" s="919"/>
      <c r="VFD100" s="919"/>
      <c r="VFE100" s="919"/>
      <c r="VFF100" s="919"/>
      <c r="VFG100" s="919"/>
      <c r="VFH100" s="919"/>
      <c r="VFI100" s="919"/>
      <c r="VFJ100" s="919"/>
      <c r="VFK100" s="919"/>
      <c r="VFL100" s="919"/>
      <c r="VFM100" s="919"/>
      <c r="VFN100" s="919"/>
      <c r="VFO100" s="919"/>
      <c r="VFP100" s="919"/>
      <c r="VFQ100" s="919"/>
      <c r="VFR100" s="919"/>
      <c r="VFS100" s="919"/>
      <c r="VFT100" s="919"/>
      <c r="VFU100" s="919"/>
      <c r="VFV100" s="919"/>
      <c r="VFW100" s="919"/>
      <c r="VFX100" s="919"/>
      <c r="VFY100" s="919"/>
      <c r="VFZ100" s="919"/>
      <c r="VGA100" s="919"/>
      <c r="VGB100" s="919"/>
      <c r="VGC100" s="919"/>
      <c r="VGD100" s="919"/>
      <c r="VGE100" s="919"/>
      <c r="VGF100" s="919"/>
      <c r="VGG100" s="919"/>
      <c r="VGH100" s="919"/>
      <c r="VGI100" s="919"/>
      <c r="VGJ100" s="919"/>
      <c r="VGK100" s="919"/>
      <c r="VGL100" s="919"/>
      <c r="VGM100" s="919"/>
      <c r="VGN100" s="919"/>
      <c r="VGO100" s="919"/>
      <c r="VGP100" s="919"/>
      <c r="VGQ100" s="919"/>
      <c r="VGR100" s="919"/>
      <c r="VGS100" s="919"/>
      <c r="VGT100" s="919"/>
      <c r="VGU100" s="919"/>
      <c r="VGV100" s="919"/>
      <c r="VGW100" s="919"/>
      <c r="VGX100" s="919"/>
      <c r="VGY100" s="919"/>
      <c r="VGZ100" s="919"/>
      <c r="VHA100" s="919"/>
      <c r="VHB100" s="919"/>
      <c r="VHC100" s="919"/>
      <c r="VHD100" s="919"/>
      <c r="VHE100" s="919"/>
      <c r="VHF100" s="919"/>
      <c r="VHG100" s="919"/>
      <c r="VHH100" s="919"/>
      <c r="VHI100" s="919"/>
      <c r="VHJ100" s="919"/>
      <c r="VHK100" s="919"/>
      <c r="VHL100" s="919"/>
      <c r="VHM100" s="919"/>
      <c r="VHN100" s="919"/>
      <c r="VHO100" s="919"/>
      <c r="VHP100" s="919"/>
      <c r="VHQ100" s="919"/>
      <c r="VHR100" s="919"/>
      <c r="VHS100" s="919"/>
      <c r="VHT100" s="919"/>
      <c r="VHU100" s="919"/>
      <c r="VHV100" s="919"/>
      <c r="VHW100" s="919"/>
      <c r="VHX100" s="919"/>
      <c r="VHY100" s="919"/>
      <c r="VHZ100" s="919"/>
      <c r="VIA100" s="919"/>
      <c r="VIB100" s="919"/>
      <c r="VIC100" s="919"/>
      <c r="VID100" s="919"/>
      <c r="VIE100" s="919"/>
      <c r="VIF100" s="919"/>
      <c r="VIG100" s="919"/>
      <c r="VIH100" s="919"/>
      <c r="VII100" s="919"/>
      <c r="VIJ100" s="919"/>
      <c r="VIK100" s="919"/>
      <c r="VIL100" s="919"/>
      <c r="VIM100" s="919"/>
      <c r="VIN100" s="919"/>
      <c r="VIO100" s="919"/>
      <c r="VIP100" s="919"/>
      <c r="VIQ100" s="919"/>
      <c r="VIR100" s="919"/>
      <c r="VIS100" s="919"/>
      <c r="VIT100" s="919"/>
      <c r="VIU100" s="919"/>
      <c r="VIV100" s="919"/>
      <c r="VIW100" s="919"/>
      <c r="VIX100" s="919"/>
      <c r="VIY100" s="919"/>
      <c r="VIZ100" s="919"/>
      <c r="VJA100" s="919"/>
      <c r="VJB100" s="919"/>
      <c r="VJC100" s="919"/>
      <c r="VJD100" s="919"/>
      <c r="VJE100" s="919"/>
      <c r="VJF100" s="919"/>
      <c r="VJG100" s="919"/>
      <c r="VJH100" s="919"/>
      <c r="VJI100" s="919"/>
      <c r="VJJ100" s="919"/>
      <c r="VJK100" s="919"/>
      <c r="VJL100" s="919"/>
      <c r="VJM100" s="919"/>
      <c r="VJN100" s="919"/>
      <c r="VJO100" s="919"/>
      <c r="VJP100" s="919"/>
      <c r="VJQ100" s="919"/>
      <c r="VJR100" s="919"/>
      <c r="VJS100" s="919"/>
      <c r="VJT100" s="919"/>
      <c r="VJU100" s="919"/>
      <c r="VJV100" s="919"/>
      <c r="VJW100" s="919"/>
      <c r="VJX100" s="919"/>
      <c r="VJY100" s="919"/>
      <c r="VJZ100" s="919"/>
      <c r="VKA100" s="919"/>
      <c r="VKB100" s="919"/>
      <c r="VKC100" s="919"/>
      <c r="VKD100" s="919"/>
      <c r="VKE100" s="919"/>
      <c r="VKF100" s="919"/>
      <c r="VKG100" s="919"/>
      <c r="VKH100" s="919"/>
      <c r="VKI100" s="919"/>
      <c r="VKJ100" s="919"/>
      <c r="VKK100" s="919"/>
      <c r="VKL100" s="919"/>
      <c r="VKM100" s="919"/>
      <c r="VKN100" s="919"/>
      <c r="VKO100" s="919"/>
      <c r="VKP100" s="919"/>
      <c r="VKQ100" s="919"/>
      <c r="VKR100" s="919"/>
      <c r="VKS100" s="919"/>
      <c r="VKT100" s="919"/>
      <c r="VKU100" s="919"/>
      <c r="VKV100" s="919"/>
      <c r="VKW100" s="919"/>
      <c r="VKX100" s="919"/>
      <c r="VKY100" s="919"/>
      <c r="VKZ100" s="919"/>
      <c r="VLA100" s="919"/>
      <c r="VLB100" s="919"/>
      <c r="VLC100" s="919"/>
      <c r="VLD100" s="919"/>
      <c r="VLE100" s="919"/>
      <c r="VLF100" s="919"/>
      <c r="VLG100" s="919"/>
      <c r="VLH100" s="919"/>
      <c r="VLI100" s="919"/>
      <c r="VLJ100" s="919"/>
      <c r="VLK100" s="919"/>
      <c r="VLL100" s="919"/>
      <c r="VLM100" s="919"/>
      <c r="VLN100" s="919"/>
      <c r="VLO100" s="919"/>
      <c r="VLP100" s="919"/>
      <c r="VLQ100" s="919"/>
      <c r="VLR100" s="919"/>
      <c r="VLS100" s="919"/>
      <c r="VLT100" s="919"/>
      <c r="VLU100" s="919"/>
      <c r="VLV100" s="919"/>
      <c r="VLW100" s="919"/>
      <c r="VLX100" s="919"/>
      <c r="VLY100" s="919"/>
      <c r="VLZ100" s="919"/>
      <c r="VMA100" s="919"/>
      <c r="VMB100" s="919"/>
      <c r="VMC100" s="919"/>
      <c r="VMD100" s="919"/>
      <c r="VME100" s="919"/>
      <c r="VMF100" s="919"/>
      <c r="VMG100" s="919"/>
      <c r="VMH100" s="919"/>
      <c r="VMI100" s="919"/>
      <c r="VMJ100" s="919"/>
      <c r="VMK100" s="919"/>
      <c r="VML100" s="919"/>
      <c r="VMM100" s="919"/>
      <c r="VMN100" s="919"/>
      <c r="VMO100" s="919"/>
      <c r="VMP100" s="919"/>
      <c r="VMQ100" s="919"/>
      <c r="VMR100" s="919"/>
      <c r="VMS100" s="919"/>
      <c r="VMT100" s="919"/>
      <c r="VMU100" s="919"/>
      <c r="VMV100" s="919"/>
      <c r="VMW100" s="919"/>
      <c r="VMX100" s="919"/>
      <c r="VMY100" s="919"/>
      <c r="VMZ100" s="919"/>
      <c r="VNA100" s="919"/>
      <c r="VNB100" s="919"/>
      <c r="VNC100" s="919"/>
      <c r="VND100" s="919"/>
      <c r="VNE100" s="919"/>
      <c r="VNF100" s="919"/>
      <c r="VNG100" s="919"/>
      <c r="VNH100" s="919"/>
      <c r="VNI100" s="919"/>
      <c r="VNJ100" s="919"/>
      <c r="VNK100" s="919"/>
      <c r="VNL100" s="919"/>
      <c r="VNM100" s="919"/>
      <c r="VNN100" s="919"/>
      <c r="VNO100" s="919"/>
      <c r="VNP100" s="919"/>
      <c r="VNQ100" s="919"/>
      <c r="VNR100" s="919"/>
      <c r="VNS100" s="919"/>
      <c r="VNT100" s="919"/>
      <c r="VNU100" s="919"/>
      <c r="VNV100" s="919"/>
      <c r="VNW100" s="919"/>
      <c r="VNX100" s="919"/>
      <c r="VNY100" s="919"/>
      <c r="VNZ100" s="919"/>
      <c r="VOA100" s="919"/>
      <c r="VOB100" s="919"/>
      <c r="VOC100" s="919"/>
      <c r="VOD100" s="919"/>
      <c r="VOE100" s="919"/>
      <c r="VOF100" s="919"/>
      <c r="VOG100" s="919"/>
      <c r="VOH100" s="919"/>
      <c r="VOI100" s="919"/>
      <c r="VOJ100" s="919"/>
      <c r="VOK100" s="919"/>
      <c r="VOL100" s="919"/>
      <c r="VOM100" s="919"/>
      <c r="VON100" s="919"/>
      <c r="VOO100" s="919"/>
      <c r="VOP100" s="919"/>
      <c r="VOQ100" s="919"/>
      <c r="VOR100" s="919"/>
      <c r="VOS100" s="919"/>
      <c r="VOT100" s="919"/>
      <c r="VOU100" s="919"/>
      <c r="VOV100" s="919"/>
      <c r="VOW100" s="919"/>
      <c r="VOX100" s="919"/>
      <c r="VOY100" s="919"/>
      <c r="VOZ100" s="919"/>
      <c r="VPA100" s="919"/>
      <c r="VPB100" s="919"/>
      <c r="VPC100" s="919"/>
      <c r="VPD100" s="919"/>
      <c r="VPE100" s="919"/>
      <c r="VPF100" s="919"/>
      <c r="VPG100" s="919"/>
      <c r="VPH100" s="919"/>
      <c r="VPI100" s="919"/>
      <c r="VPJ100" s="919"/>
      <c r="VPK100" s="919"/>
      <c r="VPL100" s="919"/>
      <c r="VPM100" s="919"/>
      <c r="VPN100" s="919"/>
      <c r="VPO100" s="919"/>
      <c r="VPP100" s="919"/>
      <c r="VPQ100" s="919"/>
      <c r="VPR100" s="919"/>
      <c r="VPS100" s="919"/>
      <c r="VPT100" s="919"/>
      <c r="VPU100" s="919"/>
      <c r="VPV100" s="919"/>
      <c r="VPW100" s="919"/>
      <c r="VPX100" s="919"/>
      <c r="VPY100" s="919"/>
      <c r="VPZ100" s="919"/>
      <c r="VQA100" s="919"/>
      <c r="VQB100" s="919"/>
      <c r="VQC100" s="919"/>
      <c r="VQD100" s="919"/>
      <c r="VQE100" s="919"/>
      <c r="VQF100" s="919"/>
      <c r="VQG100" s="919"/>
      <c r="VQH100" s="919"/>
      <c r="VQI100" s="919"/>
      <c r="VQJ100" s="919"/>
      <c r="VQK100" s="919"/>
      <c r="VQL100" s="919"/>
      <c r="VQM100" s="919"/>
      <c r="VQN100" s="919"/>
      <c r="VQO100" s="919"/>
      <c r="VQP100" s="919"/>
      <c r="VQQ100" s="919"/>
      <c r="VQR100" s="919"/>
      <c r="VQS100" s="919"/>
      <c r="VQT100" s="919"/>
      <c r="VQU100" s="919"/>
      <c r="VQV100" s="919"/>
      <c r="VQW100" s="919"/>
      <c r="VQX100" s="919"/>
      <c r="VQY100" s="919"/>
      <c r="VQZ100" s="919"/>
      <c r="VRA100" s="919"/>
      <c r="VRB100" s="919"/>
      <c r="VRC100" s="919"/>
      <c r="VRD100" s="919"/>
      <c r="VRE100" s="919"/>
      <c r="VRF100" s="919"/>
      <c r="VRG100" s="919"/>
      <c r="VRH100" s="919"/>
      <c r="VRI100" s="919"/>
      <c r="VRJ100" s="919"/>
      <c r="VRK100" s="919"/>
      <c r="VRL100" s="919"/>
      <c r="VRM100" s="919"/>
      <c r="VRN100" s="919"/>
      <c r="VRO100" s="919"/>
      <c r="VRP100" s="919"/>
      <c r="VRQ100" s="919"/>
      <c r="VRR100" s="919"/>
      <c r="VRS100" s="919"/>
      <c r="VRT100" s="919"/>
      <c r="VRU100" s="919"/>
      <c r="VRV100" s="919"/>
      <c r="VRW100" s="919"/>
      <c r="VRX100" s="919"/>
      <c r="VRY100" s="919"/>
      <c r="VRZ100" s="919"/>
      <c r="VSA100" s="919"/>
      <c r="VSB100" s="919"/>
      <c r="VSC100" s="919"/>
      <c r="VSD100" s="919"/>
      <c r="VSE100" s="919"/>
      <c r="VSF100" s="919"/>
      <c r="VSG100" s="919"/>
      <c r="VSH100" s="919"/>
      <c r="VSI100" s="919"/>
      <c r="VSJ100" s="919"/>
      <c r="VSK100" s="919"/>
      <c r="VSL100" s="919"/>
      <c r="VSM100" s="919"/>
      <c r="VSN100" s="919"/>
      <c r="VSO100" s="919"/>
      <c r="VSP100" s="919"/>
      <c r="VSQ100" s="919"/>
      <c r="VSR100" s="919"/>
      <c r="VSS100" s="919"/>
      <c r="VST100" s="919"/>
      <c r="VSU100" s="919"/>
      <c r="VSV100" s="919"/>
      <c r="VSW100" s="919"/>
      <c r="VSX100" s="919"/>
      <c r="VSY100" s="919"/>
      <c r="VSZ100" s="919"/>
      <c r="VTA100" s="919"/>
      <c r="VTB100" s="919"/>
      <c r="VTC100" s="919"/>
      <c r="VTD100" s="919"/>
      <c r="VTE100" s="919"/>
      <c r="VTF100" s="919"/>
      <c r="VTG100" s="919"/>
      <c r="VTH100" s="919"/>
      <c r="VTI100" s="919"/>
      <c r="VTJ100" s="919"/>
      <c r="VTK100" s="919"/>
      <c r="VTL100" s="919"/>
      <c r="VTM100" s="919"/>
      <c r="VTN100" s="919"/>
      <c r="VTO100" s="919"/>
      <c r="VTP100" s="919"/>
      <c r="VTQ100" s="919"/>
      <c r="VTR100" s="919"/>
      <c r="VTS100" s="919"/>
      <c r="VTT100" s="919"/>
      <c r="VTU100" s="919"/>
      <c r="VTV100" s="919"/>
      <c r="VTW100" s="919"/>
      <c r="VTX100" s="919"/>
      <c r="VTY100" s="919"/>
      <c r="VTZ100" s="919"/>
      <c r="VUA100" s="919"/>
      <c r="VUB100" s="919"/>
      <c r="VUC100" s="919"/>
      <c r="VUD100" s="919"/>
      <c r="VUE100" s="919"/>
      <c r="VUF100" s="919"/>
      <c r="VUG100" s="919"/>
      <c r="VUH100" s="919"/>
      <c r="VUI100" s="919"/>
      <c r="VUJ100" s="919"/>
      <c r="VUK100" s="919"/>
      <c r="VUL100" s="919"/>
      <c r="VUM100" s="919"/>
      <c r="VUN100" s="919"/>
      <c r="VUO100" s="919"/>
      <c r="VUP100" s="919"/>
      <c r="VUQ100" s="919"/>
      <c r="VUR100" s="919"/>
      <c r="VUS100" s="919"/>
      <c r="VUT100" s="919"/>
      <c r="VUU100" s="919"/>
      <c r="VUV100" s="919"/>
      <c r="VUW100" s="919"/>
      <c r="VUX100" s="919"/>
      <c r="VUY100" s="919"/>
      <c r="VUZ100" s="919"/>
      <c r="VVA100" s="919"/>
      <c r="VVB100" s="919"/>
      <c r="VVC100" s="919"/>
      <c r="VVD100" s="919"/>
      <c r="VVE100" s="919"/>
      <c r="VVF100" s="919"/>
      <c r="VVG100" s="919"/>
      <c r="VVH100" s="919"/>
      <c r="VVI100" s="919"/>
      <c r="VVJ100" s="919"/>
      <c r="VVK100" s="919"/>
      <c r="VVL100" s="919"/>
      <c r="VVM100" s="919"/>
      <c r="VVN100" s="919"/>
      <c r="VVO100" s="919"/>
      <c r="VVP100" s="919"/>
      <c r="VVQ100" s="919"/>
      <c r="VVR100" s="919"/>
      <c r="VVS100" s="919"/>
      <c r="VVT100" s="919"/>
      <c r="VVU100" s="919"/>
      <c r="VVV100" s="919"/>
      <c r="VVW100" s="919"/>
      <c r="VVX100" s="919"/>
      <c r="VVY100" s="919"/>
      <c r="VVZ100" s="919"/>
      <c r="VWA100" s="919"/>
      <c r="VWB100" s="919"/>
      <c r="VWC100" s="919"/>
      <c r="VWD100" s="919"/>
      <c r="VWE100" s="919"/>
      <c r="VWF100" s="919"/>
      <c r="VWG100" s="919"/>
      <c r="VWH100" s="919"/>
      <c r="VWI100" s="919"/>
      <c r="VWJ100" s="919"/>
      <c r="VWK100" s="919"/>
      <c r="VWL100" s="919"/>
      <c r="VWM100" s="919"/>
      <c r="VWN100" s="919"/>
      <c r="VWO100" s="919"/>
      <c r="VWP100" s="919"/>
      <c r="VWQ100" s="919"/>
      <c r="VWR100" s="919"/>
      <c r="VWS100" s="919"/>
      <c r="VWT100" s="919"/>
      <c r="VWU100" s="919"/>
      <c r="VWV100" s="919"/>
      <c r="VWW100" s="919"/>
      <c r="VWX100" s="919"/>
      <c r="VWY100" s="919"/>
      <c r="VWZ100" s="919"/>
      <c r="VXA100" s="919"/>
      <c r="VXB100" s="919"/>
      <c r="VXC100" s="919"/>
      <c r="VXD100" s="919"/>
      <c r="VXE100" s="919"/>
      <c r="VXF100" s="919"/>
      <c r="VXG100" s="919"/>
      <c r="VXH100" s="919"/>
      <c r="VXI100" s="919"/>
      <c r="VXJ100" s="919"/>
      <c r="VXK100" s="919"/>
      <c r="VXL100" s="919"/>
      <c r="VXM100" s="919"/>
      <c r="VXN100" s="919"/>
      <c r="VXO100" s="919"/>
      <c r="VXP100" s="919"/>
      <c r="VXQ100" s="919"/>
      <c r="VXR100" s="919"/>
      <c r="VXS100" s="919"/>
      <c r="VXT100" s="919"/>
      <c r="VXU100" s="919"/>
      <c r="VXV100" s="919"/>
      <c r="VXW100" s="919"/>
      <c r="VXX100" s="919"/>
      <c r="VXY100" s="919"/>
      <c r="VXZ100" s="919"/>
      <c r="VYA100" s="919"/>
      <c r="VYB100" s="919"/>
      <c r="VYC100" s="919"/>
      <c r="VYD100" s="919"/>
      <c r="VYE100" s="919"/>
      <c r="VYF100" s="919"/>
      <c r="VYG100" s="919"/>
      <c r="VYH100" s="919"/>
      <c r="VYI100" s="919"/>
      <c r="VYJ100" s="919"/>
      <c r="VYK100" s="919"/>
      <c r="VYL100" s="919"/>
      <c r="VYM100" s="919"/>
      <c r="VYN100" s="919"/>
      <c r="VYO100" s="919"/>
      <c r="VYP100" s="919"/>
      <c r="VYQ100" s="919"/>
      <c r="VYR100" s="919"/>
      <c r="VYS100" s="919"/>
      <c r="VYT100" s="919"/>
      <c r="VYU100" s="919"/>
      <c r="VYV100" s="919"/>
      <c r="VYW100" s="919"/>
      <c r="VYX100" s="919"/>
      <c r="VYY100" s="919"/>
      <c r="VYZ100" s="919"/>
      <c r="VZA100" s="919"/>
      <c r="VZB100" s="919"/>
      <c r="VZC100" s="919"/>
      <c r="VZD100" s="919"/>
      <c r="VZE100" s="919"/>
      <c r="VZF100" s="919"/>
      <c r="VZG100" s="919"/>
      <c r="VZH100" s="919"/>
      <c r="VZI100" s="919"/>
      <c r="VZJ100" s="919"/>
      <c r="VZK100" s="919"/>
      <c r="VZL100" s="919"/>
      <c r="VZM100" s="919"/>
      <c r="VZN100" s="919"/>
      <c r="VZO100" s="919"/>
      <c r="VZP100" s="919"/>
      <c r="VZQ100" s="919"/>
      <c r="VZR100" s="919"/>
      <c r="VZS100" s="919"/>
      <c r="VZT100" s="919"/>
      <c r="VZU100" s="919"/>
      <c r="VZV100" s="919"/>
      <c r="VZW100" s="919"/>
      <c r="VZX100" s="919"/>
      <c r="VZY100" s="919"/>
      <c r="VZZ100" s="919"/>
      <c r="WAA100" s="919"/>
      <c r="WAB100" s="919"/>
      <c r="WAC100" s="919"/>
      <c r="WAD100" s="919"/>
      <c r="WAE100" s="919"/>
      <c r="WAF100" s="919"/>
      <c r="WAG100" s="919"/>
      <c r="WAH100" s="919"/>
      <c r="WAI100" s="919"/>
      <c r="WAJ100" s="919"/>
      <c r="WAK100" s="919"/>
      <c r="WAL100" s="919"/>
      <c r="WAM100" s="919"/>
      <c r="WAN100" s="919"/>
      <c r="WAO100" s="919"/>
      <c r="WAP100" s="919"/>
      <c r="WAQ100" s="919"/>
      <c r="WAR100" s="919"/>
      <c r="WAS100" s="919"/>
      <c r="WAT100" s="919"/>
      <c r="WAU100" s="919"/>
      <c r="WAV100" s="919"/>
      <c r="WAW100" s="919"/>
      <c r="WAX100" s="919"/>
      <c r="WAY100" s="919"/>
      <c r="WAZ100" s="919"/>
      <c r="WBA100" s="919"/>
      <c r="WBB100" s="919"/>
      <c r="WBC100" s="919"/>
      <c r="WBD100" s="919"/>
      <c r="WBE100" s="919"/>
      <c r="WBF100" s="919"/>
      <c r="WBG100" s="919"/>
      <c r="WBH100" s="919"/>
      <c r="WBI100" s="919"/>
      <c r="WBJ100" s="919"/>
      <c r="WBK100" s="919"/>
      <c r="WBL100" s="919"/>
      <c r="WBM100" s="919"/>
      <c r="WBN100" s="919"/>
      <c r="WBO100" s="919"/>
      <c r="WBP100" s="919"/>
      <c r="WBQ100" s="919"/>
      <c r="WBR100" s="919"/>
      <c r="WBS100" s="919"/>
      <c r="WBT100" s="919"/>
      <c r="WBU100" s="919"/>
      <c r="WBV100" s="919"/>
      <c r="WBW100" s="919"/>
      <c r="WBX100" s="919"/>
      <c r="WBY100" s="919"/>
      <c r="WBZ100" s="919"/>
      <c r="WCA100" s="919"/>
      <c r="WCB100" s="919"/>
      <c r="WCC100" s="919"/>
      <c r="WCD100" s="919"/>
      <c r="WCE100" s="919"/>
      <c r="WCF100" s="919"/>
      <c r="WCG100" s="919"/>
      <c r="WCH100" s="919"/>
      <c r="WCI100" s="919"/>
      <c r="WCJ100" s="919"/>
      <c r="WCK100" s="919"/>
      <c r="WCL100" s="919"/>
      <c r="WCM100" s="919"/>
      <c r="WCN100" s="919"/>
      <c r="WCO100" s="919"/>
      <c r="WCP100" s="919"/>
      <c r="WCQ100" s="919"/>
      <c r="WCR100" s="919"/>
      <c r="WCS100" s="919"/>
      <c r="WCT100" s="919"/>
      <c r="WCU100" s="919"/>
      <c r="WCV100" s="919"/>
      <c r="WCW100" s="919"/>
      <c r="WCX100" s="919"/>
      <c r="WCY100" s="919"/>
      <c r="WCZ100" s="919"/>
      <c r="WDA100" s="919"/>
      <c r="WDB100" s="919"/>
      <c r="WDC100" s="919"/>
      <c r="WDD100" s="919"/>
      <c r="WDE100" s="919"/>
      <c r="WDF100" s="919"/>
      <c r="WDG100" s="919"/>
      <c r="WDH100" s="919"/>
      <c r="WDI100" s="919"/>
      <c r="WDJ100" s="919"/>
      <c r="WDK100" s="919"/>
      <c r="WDL100" s="919"/>
      <c r="WDM100" s="919"/>
      <c r="WDN100" s="919"/>
      <c r="WDO100" s="919"/>
      <c r="WDP100" s="919"/>
      <c r="WDQ100" s="919"/>
      <c r="WDR100" s="919"/>
      <c r="WDS100" s="919"/>
      <c r="WDT100" s="919"/>
      <c r="WDU100" s="919"/>
      <c r="WDV100" s="919"/>
      <c r="WDW100" s="919"/>
      <c r="WDX100" s="919"/>
      <c r="WDY100" s="919"/>
      <c r="WDZ100" s="919"/>
      <c r="WEA100" s="919"/>
      <c r="WEB100" s="919"/>
      <c r="WEC100" s="919"/>
      <c r="WED100" s="919"/>
      <c r="WEE100" s="919"/>
      <c r="WEF100" s="919"/>
      <c r="WEG100" s="919"/>
      <c r="WEH100" s="919"/>
      <c r="WEI100" s="919"/>
      <c r="WEJ100" s="919"/>
      <c r="WEK100" s="919"/>
      <c r="WEL100" s="919"/>
      <c r="WEM100" s="919"/>
      <c r="WEN100" s="919"/>
      <c r="WEO100" s="919"/>
      <c r="WEP100" s="919"/>
      <c r="WEQ100" s="919"/>
      <c r="WER100" s="919"/>
      <c r="WES100" s="919"/>
      <c r="WET100" s="919"/>
      <c r="WEU100" s="919"/>
      <c r="WEV100" s="919"/>
      <c r="WEW100" s="919"/>
      <c r="WEX100" s="919"/>
      <c r="WEY100" s="919"/>
      <c r="WEZ100" s="919"/>
      <c r="WFA100" s="919"/>
      <c r="WFB100" s="919"/>
      <c r="WFC100" s="919"/>
      <c r="WFD100" s="919"/>
      <c r="WFE100" s="919"/>
      <c r="WFF100" s="919"/>
      <c r="WFG100" s="919"/>
      <c r="WFH100" s="919"/>
      <c r="WFI100" s="919"/>
      <c r="WFJ100" s="919"/>
      <c r="WFK100" s="919"/>
      <c r="WFL100" s="919"/>
      <c r="WFM100" s="919"/>
      <c r="WFN100" s="919"/>
      <c r="WFO100" s="919"/>
      <c r="WFP100" s="919"/>
      <c r="WFQ100" s="919"/>
      <c r="WFR100" s="919"/>
      <c r="WFS100" s="919"/>
      <c r="WFT100" s="919"/>
      <c r="WFU100" s="919"/>
      <c r="WFV100" s="919"/>
      <c r="WFW100" s="919"/>
      <c r="WFX100" s="919"/>
      <c r="WFY100" s="919"/>
      <c r="WFZ100" s="919"/>
      <c r="WGA100" s="919"/>
      <c r="WGB100" s="919"/>
      <c r="WGC100" s="919"/>
      <c r="WGD100" s="919"/>
      <c r="WGE100" s="919"/>
      <c r="WGF100" s="919"/>
      <c r="WGG100" s="919"/>
      <c r="WGH100" s="919"/>
      <c r="WGI100" s="919"/>
      <c r="WGJ100" s="919"/>
      <c r="WGK100" s="919"/>
      <c r="WGL100" s="919"/>
      <c r="WGM100" s="919"/>
      <c r="WGN100" s="919"/>
      <c r="WGO100" s="919"/>
      <c r="WGP100" s="919"/>
      <c r="WGQ100" s="919"/>
      <c r="WGR100" s="919"/>
      <c r="WGS100" s="919"/>
      <c r="WGT100" s="919"/>
      <c r="WGU100" s="919"/>
      <c r="WGV100" s="919"/>
      <c r="WGW100" s="919"/>
      <c r="WGX100" s="919"/>
      <c r="WGY100" s="919"/>
      <c r="WGZ100" s="919"/>
      <c r="WHA100" s="919"/>
      <c r="WHB100" s="919"/>
      <c r="WHC100" s="919"/>
      <c r="WHD100" s="919"/>
      <c r="WHE100" s="919"/>
      <c r="WHF100" s="919"/>
      <c r="WHG100" s="919"/>
      <c r="WHH100" s="919"/>
      <c r="WHI100" s="919"/>
      <c r="WHJ100" s="919"/>
      <c r="WHK100" s="919"/>
      <c r="WHL100" s="919"/>
      <c r="WHM100" s="919"/>
      <c r="WHN100" s="919"/>
      <c r="WHO100" s="919"/>
      <c r="WHP100" s="919"/>
      <c r="WHQ100" s="919"/>
      <c r="WHR100" s="919"/>
      <c r="WHS100" s="919"/>
      <c r="WHT100" s="919"/>
      <c r="WHU100" s="919"/>
      <c r="WHV100" s="919"/>
      <c r="WHW100" s="919"/>
      <c r="WHX100" s="919"/>
      <c r="WHY100" s="919"/>
      <c r="WHZ100" s="919"/>
      <c r="WIA100" s="919"/>
      <c r="WIB100" s="919"/>
      <c r="WIC100" s="919"/>
      <c r="WID100" s="919"/>
      <c r="WIE100" s="919"/>
      <c r="WIF100" s="919"/>
      <c r="WIG100" s="919"/>
      <c r="WIH100" s="919"/>
      <c r="WII100" s="919"/>
      <c r="WIJ100" s="919"/>
      <c r="WIK100" s="919"/>
      <c r="WIL100" s="919"/>
      <c r="WIM100" s="919"/>
      <c r="WIN100" s="919"/>
      <c r="WIO100" s="919"/>
      <c r="WIP100" s="919"/>
      <c r="WIQ100" s="919"/>
      <c r="WIR100" s="919"/>
      <c r="WIS100" s="919"/>
      <c r="WIT100" s="919"/>
      <c r="WIU100" s="919"/>
      <c r="WIV100" s="919"/>
      <c r="WIW100" s="919"/>
      <c r="WIX100" s="919"/>
      <c r="WIY100" s="919"/>
      <c r="WIZ100" s="919"/>
      <c r="WJA100" s="919"/>
      <c r="WJB100" s="919"/>
      <c r="WJC100" s="919"/>
      <c r="WJD100" s="919"/>
      <c r="WJE100" s="919"/>
      <c r="WJF100" s="919"/>
      <c r="WJG100" s="919"/>
      <c r="WJH100" s="919"/>
      <c r="WJI100" s="919"/>
      <c r="WJJ100" s="919"/>
      <c r="WJK100" s="919"/>
      <c r="WJL100" s="919"/>
      <c r="WJM100" s="919"/>
      <c r="WJN100" s="919"/>
      <c r="WJO100" s="919"/>
      <c r="WJP100" s="919"/>
      <c r="WJQ100" s="919"/>
      <c r="WJR100" s="919"/>
      <c r="WJS100" s="919"/>
      <c r="WJT100" s="919"/>
      <c r="WJU100" s="919"/>
      <c r="WJV100" s="919"/>
      <c r="WJW100" s="919"/>
      <c r="WJX100" s="919"/>
      <c r="WJY100" s="919"/>
      <c r="WJZ100" s="919"/>
      <c r="WKA100" s="919"/>
      <c r="WKB100" s="919"/>
      <c r="WKC100" s="919"/>
      <c r="WKD100" s="919"/>
      <c r="WKE100" s="919"/>
      <c r="WKF100" s="919"/>
      <c r="WKG100" s="919"/>
      <c r="WKH100" s="919"/>
      <c r="WKI100" s="919"/>
      <c r="WKJ100" s="919"/>
      <c r="WKK100" s="919"/>
      <c r="WKL100" s="919"/>
      <c r="WKM100" s="919"/>
      <c r="WKN100" s="919"/>
      <c r="WKO100" s="919"/>
      <c r="WKP100" s="919"/>
      <c r="WKQ100" s="919"/>
      <c r="WKR100" s="919"/>
      <c r="WKS100" s="919"/>
      <c r="WKT100" s="919"/>
      <c r="WKU100" s="919"/>
      <c r="WKV100" s="919"/>
      <c r="WKW100" s="919"/>
      <c r="WKX100" s="919"/>
      <c r="WKY100" s="919"/>
      <c r="WKZ100" s="919"/>
      <c r="WLA100" s="919"/>
      <c r="WLB100" s="919"/>
      <c r="WLC100" s="919"/>
      <c r="WLD100" s="919"/>
      <c r="WLE100" s="919"/>
      <c r="WLF100" s="919"/>
      <c r="WLG100" s="919"/>
      <c r="WLH100" s="919"/>
      <c r="WLI100" s="919"/>
      <c r="WLJ100" s="919"/>
      <c r="WLK100" s="919"/>
      <c r="WLL100" s="919"/>
      <c r="WLM100" s="919"/>
      <c r="WLN100" s="919"/>
      <c r="WLO100" s="919"/>
      <c r="WLP100" s="919"/>
      <c r="WLQ100" s="919"/>
      <c r="WLR100" s="919"/>
      <c r="WLS100" s="919"/>
      <c r="WLT100" s="919"/>
      <c r="WLU100" s="919"/>
      <c r="WLV100" s="919"/>
      <c r="WLW100" s="919"/>
      <c r="WLX100" s="919"/>
      <c r="WLY100" s="919"/>
      <c r="WLZ100" s="919"/>
      <c r="WMA100" s="919"/>
      <c r="WMB100" s="919"/>
      <c r="WMC100" s="919"/>
      <c r="WMD100" s="919"/>
      <c r="WME100" s="919"/>
      <c r="WMF100" s="919"/>
      <c r="WMG100" s="919"/>
      <c r="WMH100" s="919"/>
      <c r="WMI100" s="919"/>
      <c r="WMJ100" s="919"/>
      <c r="WMK100" s="919"/>
      <c r="WML100" s="919"/>
      <c r="WMM100" s="919"/>
      <c r="WMN100" s="919"/>
      <c r="WMO100" s="919"/>
      <c r="WMP100" s="919"/>
      <c r="WMQ100" s="919"/>
      <c r="WMR100" s="919"/>
      <c r="WMS100" s="919"/>
      <c r="WMT100" s="919"/>
      <c r="WMU100" s="919"/>
      <c r="WMV100" s="919"/>
      <c r="WMW100" s="919"/>
      <c r="WMX100" s="919"/>
      <c r="WMY100" s="919"/>
      <c r="WMZ100" s="919"/>
      <c r="WNA100" s="919"/>
      <c r="WNB100" s="919"/>
      <c r="WNC100" s="919"/>
      <c r="WND100" s="919"/>
      <c r="WNE100" s="919"/>
      <c r="WNF100" s="919"/>
      <c r="WNG100" s="919"/>
      <c r="WNH100" s="919"/>
      <c r="WNI100" s="919"/>
      <c r="WNJ100" s="919"/>
      <c r="WNK100" s="919"/>
      <c r="WNL100" s="919"/>
      <c r="WNM100" s="919"/>
      <c r="WNN100" s="919"/>
      <c r="WNO100" s="919"/>
      <c r="WNP100" s="919"/>
      <c r="WNQ100" s="919"/>
      <c r="WNR100" s="919"/>
      <c r="WNS100" s="919"/>
      <c r="WNT100" s="919"/>
      <c r="WNU100" s="919"/>
      <c r="WNV100" s="919"/>
      <c r="WNW100" s="919"/>
      <c r="WNX100" s="919"/>
      <c r="WNY100" s="919"/>
      <c r="WNZ100" s="919"/>
      <c r="WOA100" s="919"/>
      <c r="WOB100" s="919"/>
      <c r="WOC100" s="919"/>
      <c r="WOD100" s="919"/>
      <c r="WOE100" s="919"/>
      <c r="WOF100" s="919"/>
      <c r="WOG100" s="919"/>
      <c r="WOH100" s="919"/>
      <c r="WOI100" s="919"/>
      <c r="WOJ100" s="919"/>
      <c r="WOK100" s="919"/>
      <c r="WOL100" s="919"/>
      <c r="WOM100" s="919"/>
      <c r="WON100" s="919"/>
      <c r="WOO100" s="919"/>
      <c r="WOP100" s="919"/>
      <c r="WOQ100" s="919"/>
      <c r="WOR100" s="919"/>
      <c r="WOS100" s="919"/>
      <c r="WOT100" s="919"/>
      <c r="WOU100" s="919"/>
      <c r="WOV100" s="919"/>
      <c r="WOW100" s="919"/>
      <c r="WOX100" s="919"/>
      <c r="WOY100" s="919"/>
      <c r="WOZ100" s="919"/>
      <c r="WPA100" s="919"/>
      <c r="WPB100" s="919"/>
      <c r="WPC100" s="919"/>
      <c r="WPD100" s="919"/>
      <c r="WPE100" s="919"/>
      <c r="WPF100" s="919"/>
      <c r="WPG100" s="919"/>
      <c r="WPH100" s="919"/>
      <c r="WPI100" s="919"/>
      <c r="WPJ100" s="919"/>
      <c r="WPK100" s="919"/>
      <c r="WPL100" s="919"/>
      <c r="WPM100" s="919"/>
      <c r="WPN100" s="919"/>
      <c r="WPO100" s="919"/>
      <c r="WPP100" s="919"/>
      <c r="WPQ100" s="919"/>
      <c r="WPR100" s="919"/>
      <c r="WPS100" s="919"/>
      <c r="WPT100" s="919"/>
      <c r="WPU100" s="919"/>
      <c r="WPV100" s="919"/>
      <c r="WPW100" s="919"/>
      <c r="WPX100" s="919"/>
      <c r="WPY100" s="919"/>
      <c r="WPZ100" s="919"/>
      <c r="WQA100" s="919"/>
      <c r="WQB100" s="919"/>
      <c r="WQC100" s="919"/>
      <c r="WQD100" s="919"/>
      <c r="WQE100" s="919"/>
      <c r="WQF100" s="919"/>
      <c r="WQG100" s="919"/>
      <c r="WQH100" s="919"/>
      <c r="WQI100" s="919"/>
      <c r="WQJ100" s="919"/>
      <c r="WQK100" s="919"/>
      <c r="WQL100" s="919"/>
      <c r="WQM100" s="919"/>
      <c r="WQN100" s="919"/>
      <c r="WQO100" s="919"/>
      <c r="WQP100" s="919"/>
      <c r="WQQ100" s="919"/>
      <c r="WQR100" s="919"/>
      <c r="WQS100" s="919"/>
      <c r="WQT100" s="919"/>
      <c r="WQU100" s="919"/>
      <c r="WQV100" s="919"/>
      <c r="WQW100" s="919"/>
      <c r="WQX100" s="919"/>
      <c r="WQY100" s="919"/>
      <c r="WQZ100" s="919"/>
      <c r="WRA100" s="919"/>
      <c r="WRB100" s="919"/>
      <c r="WRC100" s="919"/>
      <c r="WRD100" s="919"/>
      <c r="WRE100" s="919"/>
      <c r="WRF100" s="919"/>
      <c r="WRG100" s="919"/>
      <c r="WRH100" s="919"/>
      <c r="WRI100" s="919"/>
      <c r="WRJ100" s="919"/>
      <c r="WRK100" s="919"/>
      <c r="WRL100" s="919"/>
      <c r="WRM100" s="919"/>
      <c r="WRN100" s="919"/>
      <c r="WRO100" s="919"/>
      <c r="WRP100" s="919"/>
      <c r="WRQ100" s="919"/>
      <c r="WRR100" s="919"/>
      <c r="WRS100" s="919"/>
      <c r="WRT100" s="919"/>
      <c r="WRU100" s="919"/>
      <c r="WRV100" s="919"/>
      <c r="WRW100" s="919"/>
      <c r="WRX100" s="919"/>
      <c r="WRY100" s="919"/>
      <c r="WRZ100" s="919"/>
      <c r="WSA100" s="919"/>
      <c r="WSB100" s="919"/>
      <c r="WSC100" s="919"/>
      <c r="WSD100" s="919"/>
      <c r="WSE100" s="919"/>
      <c r="WSF100" s="919"/>
      <c r="WSG100" s="919"/>
      <c r="WSH100" s="919"/>
      <c r="WSI100" s="919"/>
      <c r="WSJ100" s="919"/>
      <c r="WSK100" s="919"/>
      <c r="WSL100" s="919"/>
      <c r="WSM100" s="919"/>
      <c r="WSN100" s="919"/>
      <c r="WSO100" s="919"/>
      <c r="WSP100" s="919"/>
      <c r="WSQ100" s="919"/>
      <c r="WSR100" s="919"/>
      <c r="WSS100" s="919"/>
      <c r="WST100" s="919"/>
      <c r="WSU100" s="919"/>
      <c r="WSV100" s="919"/>
      <c r="WSW100" s="919"/>
      <c r="WSX100" s="919"/>
      <c r="WSY100" s="919"/>
      <c r="WSZ100" s="919"/>
      <c r="WTA100" s="919"/>
      <c r="WTB100" s="919"/>
      <c r="WTC100" s="919"/>
      <c r="WTD100" s="919"/>
      <c r="WTE100" s="919"/>
      <c r="WTF100" s="919"/>
      <c r="WTG100" s="919"/>
      <c r="WTH100" s="919"/>
      <c r="WTI100" s="919"/>
      <c r="WTJ100" s="919"/>
      <c r="WTK100" s="919"/>
      <c r="WTL100" s="919"/>
      <c r="WTM100" s="919"/>
      <c r="WTN100" s="919"/>
      <c r="WTO100" s="919"/>
      <c r="WTP100" s="919"/>
      <c r="WTQ100" s="919"/>
      <c r="WTR100" s="919"/>
      <c r="WTS100" s="919"/>
      <c r="WTT100" s="919"/>
      <c r="WTU100" s="919"/>
      <c r="WTV100" s="919"/>
      <c r="WTW100" s="919"/>
      <c r="WTX100" s="919"/>
      <c r="WTY100" s="919"/>
      <c r="WTZ100" s="919"/>
      <c r="WUA100" s="919"/>
      <c r="WUB100" s="919"/>
      <c r="WUC100" s="919"/>
      <c r="WUD100" s="919"/>
      <c r="WUE100" s="919"/>
      <c r="WUF100" s="919"/>
      <c r="WUG100" s="919"/>
      <c r="WUH100" s="919"/>
      <c r="WUI100" s="919"/>
      <c r="WUJ100" s="919"/>
      <c r="WUK100" s="919"/>
      <c r="WUL100" s="919"/>
      <c r="WUM100" s="919"/>
      <c r="WUN100" s="919"/>
      <c r="WUO100" s="919"/>
      <c r="WUP100" s="919"/>
      <c r="WUQ100" s="919"/>
      <c r="WUR100" s="919"/>
      <c r="WUS100" s="919"/>
      <c r="WUT100" s="919"/>
      <c r="WUU100" s="919"/>
      <c r="WUV100" s="919"/>
      <c r="WUW100" s="919"/>
      <c r="WUX100" s="919"/>
      <c r="WUY100" s="919"/>
      <c r="WUZ100" s="919"/>
      <c r="WVA100" s="919"/>
      <c r="WVB100" s="919"/>
      <c r="WVC100" s="919"/>
      <c r="WVD100" s="919"/>
      <c r="WVE100" s="919"/>
      <c r="WVF100" s="919"/>
      <c r="WVG100" s="919"/>
      <c r="WVH100" s="919"/>
      <c r="WVI100" s="919"/>
      <c r="WVJ100" s="919"/>
      <c r="WVK100" s="919"/>
      <c r="WVL100" s="919"/>
      <c r="WVM100" s="919"/>
      <c r="WVN100" s="919"/>
      <c r="WVO100" s="919"/>
      <c r="WVP100" s="919"/>
      <c r="WVQ100" s="919"/>
      <c r="WVR100" s="919"/>
      <c r="WVS100" s="919"/>
      <c r="WVT100" s="919"/>
      <c r="WVU100" s="919"/>
      <c r="WVV100" s="919"/>
      <c r="WVW100" s="919"/>
      <c r="WVX100" s="919"/>
      <c r="WVY100" s="919"/>
      <c r="WVZ100" s="919"/>
      <c r="WWA100" s="919"/>
      <c r="WWB100" s="919"/>
      <c r="WWC100" s="919"/>
      <c r="WWD100" s="919"/>
      <c r="WWE100" s="919"/>
      <c r="WWF100" s="919"/>
      <c r="WWG100" s="919"/>
      <c r="WWH100" s="919"/>
      <c r="WWI100" s="919"/>
      <c r="WWJ100" s="919"/>
      <c r="WWK100" s="919"/>
      <c r="WWL100" s="919"/>
      <c r="WWM100" s="919"/>
      <c r="WWN100" s="919"/>
      <c r="WWO100" s="919"/>
      <c r="WWP100" s="919"/>
      <c r="WWQ100" s="919"/>
      <c r="WWR100" s="919"/>
      <c r="WWS100" s="919"/>
      <c r="WWT100" s="919"/>
      <c r="WWU100" s="919"/>
      <c r="WWV100" s="919"/>
      <c r="WWW100" s="919"/>
      <c r="WWX100" s="919"/>
      <c r="WWY100" s="919"/>
      <c r="WWZ100" s="919"/>
      <c r="WXA100" s="919"/>
      <c r="WXB100" s="919"/>
      <c r="WXC100" s="919"/>
      <c r="WXD100" s="919"/>
      <c r="WXE100" s="919"/>
      <c r="WXF100" s="919"/>
      <c r="WXG100" s="919"/>
      <c r="WXH100" s="919"/>
      <c r="WXI100" s="919"/>
      <c r="WXJ100" s="919"/>
      <c r="WXK100" s="919"/>
      <c r="WXL100" s="919"/>
      <c r="WXM100" s="919"/>
      <c r="WXN100" s="919"/>
      <c r="WXO100" s="919"/>
      <c r="WXP100" s="919"/>
      <c r="WXQ100" s="919"/>
      <c r="WXR100" s="919"/>
      <c r="WXS100" s="919"/>
      <c r="WXT100" s="919"/>
      <c r="WXU100" s="919"/>
      <c r="WXV100" s="919"/>
      <c r="WXW100" s="919"/>
      <c r="WXX100" s="919"/>
      <c r="WXY100" s="919"/>
      <c r="WXZ100" s="919"/>
      <c r="WYA100" s="919"/>
      <c r="WYB100" s="919"/>
      <c r="WYC100" s="919"/>
      <c r="WYD100" s="919"/>
      <c r="WYE100" s="919"/>
      <c r="WYF100" s="919"/>
      <c r="WYG100" s="919"/>
      <c r="WYH100" s="919"/>
      <c r="WYI100" s="919"/>
      <c r="WYJ100" s="919"/>
      <c r="WYK100" s="919"/>
      <c r="WYL100" s="919"/>
      <c r="WYM100" s="919"/>
      <c r="WYN100" s="919"/>
      <c r="WYO100" s="919"/>
      <c r="WYP100" s="919"/>
      <c r="WYQ100" s="919"/>
      <c r="WYR100" s="919"/>
      <c r="WYS100" s="919"/>
      <c r="WYT100" s="919"/>
      <c r="WYU100" s="919"/>
      <c r="WYV100" s="919"/>
      <c r="WYW100" s="919"/>
      <c r="WYX100" s="919"/>
      <c r="WYY100" s="919"/>
      <c r="WYZ100" s="919"/>
      <c r="WZA100" s="919"/>
      <c r="WZB100" s="919"/>
      <c r="WZC100" s="919"/>
      <c r="WZD100" s="919"/>
      <c r="WZE100" s="919"/>
      <c r="WZF100" s="919"/>
      <c r="WZG100" s="919"/>
      <c r="WZH100" s="919"/>
      <c r="WZI100" s="919"/>
      <c r="WZJ100" s="919"/>
      <c r="WZK100" s="919"/>
      <c r="WZL100" s="919"/>
      <c r="WZM100" s="919"/>
      <c r="WZN100" s="919"/>
      <c r="WZO100" s="919"/>
      <c r="WZP100" s="919"/>
      <c r="WZQ100" s="919"/>
      <c r="WZR100" s="919"/>
      <c r="WZS100" s="919"/>
      <c r="WZT100" s="919"/>
      <c r="WZU100" s="919"/>
      <c r="WZV100" s="919"/>
      <c r="WZW100" s="919"/>
      <c r="WZX100" s="919"/>
      <c r="WZY100" s="919"/>
      <c r="WZZ100" s="919"/>
      <c r="XAA100" s="919"/>
      <c r="XAB100" s="919"/>
      <c r="XAC100" s="919"/>
      <c r="XAD100" s="919"/>
      <c r="XAE100" s="919"/>
      <c r="XAF100" s="919"/>
      <c r="XAG100" s="919"/>
      <c r="XAH100" s="919"/>
      <c r="XAI100" s="919"/>
      <c r="XAJ100" s="919"/>
      <c r="XAK100" s="919"/>
      <c r="XAL100" s="919"/>
      <c r="XAM100" s="919"/>
      <c r="XAN100" s="919"/>
      <c r="XAO100" s="919"/>
      <c r="XAP100" s="919"/>
      <c r="XAQ100" s="919"/>
      <c r="XAR100" s="919"/>
      <c r="XAS100" s="919"/>
      <c r="XAT100" s="919"/>
      <c r="XAU100" s="919"/>
      <c r="XAV100" s="919"/>
      <c r="XAW100" s="919"/>
      <c r="XAX100" s="919"/>
      <c r="XAY100" s="919"/>
      <c r="XAZ100" s="919"/>
      <c r="XBA100" s="919"/>
      <c r="XBB100" s="919"/>
      <c r="XBC100" s="919"/>
      <c r="XBD100" s="919"/>
      <c r="XBE100" s="919"/>
      <c r="XBF100" s="919"/>
      <c r="XBG100" s="919"/>
      <c r="XBH100" s="919"/>
      <c r="XBI100" s="919"/>
      <c r="XBJ100" s="919"/>
      <c r="XBK100" s="919"/>
      <c r="XBL100" s="919"/>
      <c r="XBM100" s="919"/>
      <c r="XBN100" s="919"/>
      <c r="XBO100" s="919"/>
      <c r="XBP100" s="919"/>
      <c r="XBQ100" s="919"/>
      <c r="XBR100" s="919"/>
      <c r="XBS100" s="919"/>
      <c r="XBT100" s="919"/>
      <c r="XBU100" s="919"/>
      <c r="XBV100" s="919"/>
      <c r="XBW100" s="919"/>
      <c r="XBX100" s="919"/>
      <c r="XBY100" s="919"/>
      <c r="XBZ100" s="919"/>
      <c r="XCA100" s="919"/>
      <c r="XCB100" s="919"/>
      <c r="XCC100" s="919"/>
      <c r="XCD100" s="919"/>
      <c r="XCE100" s="919"/>
      <c r="XCF100" s="919"/>
      <c r="XCG100" s="919"/>
      <c r="XCH100" s="919"/>
      <c r="XCI100" s="919"/>
      <c r="XCJ100" s="919"/>
      <c r="XCK100" s="919"/>
      <c r="XCL100" s="919"/>
      <c r="XCM100" s="919"/>
      <c r="XCN100" s="919"/>
      <c r="XCO100" s="919"/>
      <c r="XCP100" s="919"/>
      <c r="XCQ100" s="919"/>
      <c r="XCR100" s="919"/>
      <c r="XCS100" s="919"/>
      <c r="XCT100" s="919"/>
      <c r="XCU100" s="919"/>
      <c r="XCV100" s="919"/>
      <c r="XCW100" s="919"/>
      <c r="XCX100" s="919"/>
      <c r="XCY100" s="919"/>
      <c r="XCZ100" s="919"/>
      <c r="XDA100" s="919"/>
      <c r="XDB100" s="919"/>
      <c r="XDC100" s="919"/>
      <c r="XDD100" s="919"/>
      <c r="XDE100" s="919"/>
      <c r="XDF100" s="919"/>
      <c r="XDG100" s="919"/>
      <c r="XDH100" s="919"/>
      <c r="XDI100" s="919"/>
      <c r="XDJ100" s="919"/>
      <c r="XDK100" s="919"/>
      <c r="XDL100" s="919"/>
      <c r="XDM100" s="919"/>
      <c r="XDN100" s="919"/>
      <c r="XDO100" s="919"/>
      <c r="XDP100" s="919"/>
      <c r="XDQ100" s="919"/>
      <c r="XDR100" s="919"/>
      <c r="XDS100" s="919"/>
      <c r="XDT100" s="919"/>
      <c r="XDU100" s="919"/>
      <c r="XDV100" s="919"/>
      <c r="XDW100" s="919"/>
      <c r="XDX100" s="919"/>
      <c r="XDY100" s="919"/>
      <c r="XDZ100" s="919"/>
      <c r="XEA100" s="919"/>
      <c r="XEB100" s="919"/>
      <c r="XEC100" s="919"/>
      <c r="XED100" s="919"/>
      <c r="XEE100" s="919"/>
      <c r="XEF100" s="919"/>
    </row>
    <row r="101" spans="1:16384" s="402" customFormat="1" ht="21.95" customHeight="1" thickTop="1" thickBot="1" x14ac:dyDescent="0.3">
      <c r="A101" s="894" t="s">
        <v>865</v>
      </c>
      <c r="B101" s="895">
        <f>SUM(B6:B100)</f>
        <v>0</v>
      </c>
      <c r="C101" s="895">
        <f>SUM(C6:C100)</f>
        <v>68.5</v>
      </c>
      <c r="D101" s="895">
        <f>D100</f>
        <v>157.5</v>
      </c>
      <c r="E101" s="895"/>
      <c r="F101" s="896">
        <f>SUM(F6:F100)</f>
        <v>209</v>
      </c>
      <c r="G101" s="897">
        <f>SUM(G6:G100)</f>
        <v>268</v>
      </c>
      <c r="H101" s="897">
        <f>H100</f>
        <v>75.5</v>
      </c>
      <c r="I101" s="898"/>
      <c r="J101" s="899">
        <f>SUM(J6:J100)</f>
        <v>627</v>
      </c>
      <c r="K101" s="900">
        <f>SUM(K6:K100)</f>
        <v>880.5</v>
      </c>
      <c r="L101" s="901">
        <f>L100</f>
        <v>54.5</v>
      </c>
      <c r="M101" s="902"/>
      <c r="N101" s="903">
        <f>SUM(N6:N100)</f>
        <v>0</v>
      </c>
      <c r="O101" s="904">
        <f>SUM(O6:O100)</f>
        <v>80.5</v>
      </c>
      <c r="P101" s="905">
        <f>P100</f>
        <v>86</v>
      </c>
      <c r="Q101" s="906"/>
      <c r="R101" s="907">
        <f>SUM(R6:R100)</f>
        <v>0</v>
      </c>
      <c r="S101" s="908">
        <f>SUM(S6:S100)</f>
        <v>227.5</v>
      </c>
      <c r="T101" s="908">
        <f>T100</f>
        <v>15.5</v>
      </c>
      <c r="U101" s="909"/>
      <c r="V101" s="910">
        <f>SUM(V6:V100)</f>
        <v>209</v>
      </c>
      <c r="W101" s="911">
        <f>SUM(W6:W100)</f>
        <v>76</v>
      </c>
      <c r="X101" s="911">
        <f>X100</f>
        <v>187.5</v>
      </c>
      <c r="Y101" s="912"/>
      <c r="Z101" s="913"/>
      <c r="AA101" s="914"/>
      <c r="AB101" s="914">
        <f>AB100</f>
        <v>209</v>
      </c>
      <c r="AC101" s="915"/>
      <c r="AD101" s="916">
        <f>SUM(AD6:AD100)</f>
        <v>0</v>
      </c>
      <c r="AE101" s="917">
        <f>SUM(AE6:AE100)</f>
        <v>40</v>
      </c>
      <c r="AF101" s="918">
        <f>AF100</f>
        <v>169</v>
      </c>
      <c r="AG101" s="918"/>
      <c r="AH101" s="916">
        <f>SUM(AH6:AH100)</f>
        <v>0</v>
      </c>
      <c r="AI101" s="917">
        <f>SUM(AI6:AI100)</f>
        <v>0</v>
      </c>
      <c r="AJ101" s="918">
        <f>AJ100</f>
        <v>75</v>
      </c>
      <c r="AK101" s="918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888" customFormat="1" ht="21.95" customHeight="1" x14ac:dyDescent="0.25">
      <c r="A102" s="888" t="s">
        <v>866</v>
      </c>
      <c r="D102" s="888">
        <v>120</v>
      </c>
      <c r="H102" s="888">
        <v>82.5</v>
      </c>
      <c r="L102" s="888">
        <v>99.5</v>
      </c>
      <c r="N102" s="889"/>
      <c r="O102" s="889"/>
      <c r="P102" s="890">
        <v>210</v>
      </c>
      <c r="Q102" s="889"/>
      <c r="R102" s="889"/>
      <c r="S102" s="889"/>
      <c r="T102" s="888">
        <v>102</v>
      </c>
      <c r="U102" s="889"/>
      <c r="V102" s="889"/>
      <c r="W102" s="889"/>
      <c r="X102" s="888">
        <v>100</v>
      </c>
      <c r="Y102" s="889"/>
      <c r="Z102" s="889"/>
      <c r="AA102" s="889"/>
      <c r="AB102" s="888">
        <v>73</v>
      </c>
      <c r="AC102" s="889"/>
      <c r="AD102" s="889"/>
      <c r="AE102" s="889"/>
      <c r="AF102" s="888">
        <v>159</v>
      </c>
      <c r="AG102" s="889"/>
      <c r="AH102" s="889"/>
      <c r="AI102" s="889"/>
      <c r="AJ102" s="888">
        <v>167</v>
      </c>
      <c r="AK102" s="889"/>
      <c r="AL102" s="889"/>
      <c r="AM102" s="889"/>
      <c r="AN102" s="889"/>
      <c r="AO102" s="889"/>
      <c r="AP102" s="889"/>
      <c r="AQ102" s="889"/>
      <c r="AR102" s="889"/>
      <c r="AS102" s="889"/>
      <c r="AT102" s="889"/>
      <c r="AU102" s="889"/>
      <c r="AV102" s="889"/>
      <c r="AW102" s="889"/>
      <c r="AX102" s="889"/>
      <c r="AY102" s="889"/>
      <c r="AZ102" s="889"/>
      <c r="BA102" s="889"/>
      <c r="BB102" s="889"/>
      <c r="BC102" s="889"/>
      <c r="BD102" s="889"/>
      <c r="BE102" s="889"/>
      <c r="BF102" s="889"/>
      <c r="BG102" s="889"/>
      <c r="BH102" s="889"/>
      <c r="BI102" s="889"/>
      <c r="BJ102" s="889"/>
      <c r="BK102" s="889"/>
      <c r="BL102" s="889"/>
      <c r="BM102" s="889"/>
      <c r="BN102" s="889"/>
      <c r="BO102" s="889"/>
      <c r="BP102" s="889"/>
      <c r="BQ102" s="889"/>
      <c r="BR102" s="889"/>
      <c r="BS102" s="889"/>
      <c r="BT102" s="889"/>
      <c r="BU102" s="889"/>
      <c r="BV102" s="889"/>
      <c r="BW102" s="889"/>
      <c r="BX102" s="889"/>
      <c r="BY102" s="889"/>
      <c r="BZ102" s="889"/>
      <c r="CA102" s="889"/>
      <c r="CB102" s="889"/>
      <c r="CC102" s="889"/>
      <c r="CD102" s="889"/>
      <c r="CE102" s="889"/>
      <c r="CF102" s="889"/>
      <c r="CG102" s="889"/>
      <c r="CH102" s="889"/>
      <c r="CI102" s="889"/>
      <c r="CJ102" s="889"/>
      <c r="CK102" s="889"/>
      <c r="CL102" s="889"/>
      <c r="CM102" s="889"/>
      <c r="CN102" s="889"/>
      <c r="CO102" s="889"/>
      <c r="CP102" s="889"/>
      <c r="CQ102" s="889"/>
      <c r="CR102" s="889"/>
      <c r="CS102" s="889"/>
      <c r="CT102" s="889"/>
      <c r="CU102" s="889"/>
      <c r="CV102" s="889"/>
      <c r="CW102" s="889"/>
      <c r="CX102" s="889"/>
      <c r="CY102" s="889"/>
      <c r="CZ102" s="889"/>
      <c r="DA102" s="889"/>
      <c r="DB102" s="889"/>
      <c r="DC102" s="889"/>
      <c r="DD102" s="889"/>
      <c r="DE102" s="889"/>
      <c r="DF102" s="889"/>
      <c r="DG102" s="889"/>
      <c r="DH102" s="889"/>
      <c r="DI102" s="889"/>
      <c r="DJ102" s="889"/>
      <c r="DK102" s="889"/>
      <c r="DL102" s="889"/>
      <c r="DM102" s="889"/>
      <c r="DN102" s="889"/>
      <c r="DO102" s="889"/>
      <c r="DP102" s="889"/>
      <c r="DQ102" s="889"/>
      <c r="DR102" s="889"/>
      <c r="DS102" s="889"/>
      <c r="DT102" s="889"/>
      <c r="DU102" s="889"/>
      <c r="DV102" s="889"/>
      <c r="DW102" s="889"/>
      <c r="DX102" s="889"/>
      <c r="DY102" s="889"/>
      <c r="DZ102" s="889"/>
      <c r="EA102" s="889"/>
      <c r="EB102" s="889"/>
      <c r="EC102" s="889"/>
      <c r="ED102" s="889"/>
      <c r="EE102" s="889"/>
      <c r="EF102" s="889"/>
      <c r="EG102" s="889"/>
      <c r="EH102" s="889"/>
      <c r="EI102" s="889"/>
      <c r="EJ102" s="889"/>
      <c r="EK102" s="889"/>
      <c r="EL102" s="889"/>
      <c r="EM102" s="889"/>
      <c r="EN102" s="889"/>
      <c r="EO102" s="889"/>
      <c r="EP102" s="889"/>
      <c r="EQ102" s="889"/>
      <c r="ER102" s="889"/>
      <c r="ES102" s="889"/>
      <c r="ET102" s="889"/>
      <c r="EU102" s="889"/>
      <c r="EV102" s="889"/>
      <c r="EW102" s="889"/>
      <c r="EX102" s="889"/>
      <c r="EY102" s="889"/>
      <c r="EZ102" s="889"/>
      <c r="FA102" s="889"/>
      <c r="FB102" s="889"/>
      <c r="FC102" s="889"/>
      <c r="FD102" s="889"/>
      <c r="FE102" s="889"/>
      <c r="FF102" s="889"/>
      <c r="FG102" s="889"/>
      <c r="FH102" s="889"/>
      <c r="FI102" s="889"/>
      <c r="FJ102" s="889"/>
      <c r="FK102" s="889"/>
      <c r="FL102" s="889"/>
      <c r="FM102" s="889"/>
      <c r="FN102" s="889"/>
      <c r="FO102" s="889"/>
      <c r="FP102" s="889"/>
      <c r="FQ102" s="889"/>
      <c r="FR102" s="889"/>
      <c r="FS102" s="889"/>
      <c r="FT102" s="889"/>
      <c r="FU102" s="889"/>
      <c r="FV102" s="889"/>
      <c r="FW102" s="889"/>
      <c r="FX102" s="889"/>
      <c r="FY102" s="889"/>
      <c r="FZ102" s="889"/>
      <c r="GA102" s="889"/>
      <c r="GB102" s="889"/>
      <c r="GC102" s="889"/>
      <c r="GD102" s="889"/>
      <c r="GE102" s="889"/>
      <c r="GF102" s="889"/>
      <c r="GG102" s="889"/>
      <c r="GH102" s="889"/>
      <c r="GI102" s="889"/>
      <c r="GJ102" s="889"/>
      <c r="GK102" s="889"/>
      <c r="GL102" s="889"/>
      <c r="GM102" s="889"/>
      <c r="GN102" s="889"/>
      <c r="GO102" s="889"/>
      <c r="GP102" s="889"/>
      <c r="GQ102" s="889"/>
      <c r="GR102" s="889"/>
      <c r="GS102" s="889"/>
      <c r="GT102" s="889"/>
      <c r="GU102" s="889"/>
      <c r="GV102" s="889"/>
      <c r="GW102" s="889"/>
      <c r="GX102" s="889"/>
      <c r="GY102" s="889"/>
      <c r="GZ102" s="889"/>
      <c r="HA102" s="889"/>
      <c r="HB102" s="889"/>
      <c r="HC102" s="889"/>
      <c r="HD102" s="889"/>
      <c r="HE102" s="889"/>
      <c r="HF102" s="889"/>
      <c r="HG102" s="889"/>
      <c r="HH102" s="889"/>
      <c r="HI102" s="889"/>
      <c r="HJ102" s="889"/>
      <c r="HK102" s="889"/>
      <c r="HL102" s="889"/>
      <c r="HM102" s="889"/>
      <c r="HN102" s="889"/>
      <c r="HO102" s="889"/>
      <c r="HP102" s="889"/>
      <c r="HQ102" s="889"/>
      <c r="HR102" s="889"/>
      <c r="HS102" s="889"/>
      <c r="HT102" s="889"/>
      <c r="HU102" s="889"/>
      <c r="HV102" s="889"/>
      <c r="HW102" s="889"/>
      <c r="HX102" s="889"/>
      <c r="HY102" s="889"/>
      <c r="HZ102" s="889"/>
      <c r="IA102" s="889"/>
      <c r="IB102" s="889"/>
      <c r="IC102" s="889"/>
      <c r="ID102" s="889"/>
      <c r="IE102" s="889"/>
      <c r="IF102" s="889"/>
      <c r="IG102" s="889"/>
      <c r="IH102" s="889"/>
      <c r="II102" s="889"/>
      <c r="IJ102" s="889"/>
      <c r="IK102" s="889"/>
      <c r="IL102" s="889"/>
      <c r="IM102" s="889"/>
      <c r="IN102" s="889"/>
      <c r="IO102" s="889"/>
      <c r="IP102" s="889"/>
      <c r="IQ102" s="889"/>
      <c r="IR102" s="889"/>
      <c r="IS102" s="889"/>
      <c r="IT102" s="889"/>
      <c r="IU102" s="889"/>
      <c r="IV102" s="889"/>
      <c r="IW102" s="889"/>
      <c r="IX102" s="889"/>
      <c r="IY102" s="889"/>
      <c r="IZ102" s="889"/>
      <c r="JA102" s="889"/>
      <c r="JB102" s="889"/>
      <c r="JC102" s="889"/>
      <c r="JD102" s="889"/>
      <c r="JE102" s="889"/>
      <c r="JF102" s="889"/>
      <c r="JG102" s="889"/>
      <c r="JH102" s="889"/>
      <c r="JI102" s="889"/>
      <c r="JJ102" s="889"/>
      <c r="JK102" s="889"/>
      <c r="JL102" s="889"/>
      <c r="JM102" s="889"/>
      <c r="JN102" s="889"/>
      <c r="JO102" s="889"/>
      <c r="JP102" s="889"/>
      <c r="JQ102" s="889"/>
      <c r="JR102" s="889"/>
      <c r="JS102" s="889"/>
      <c r="JT102" s="889"/>
      <c r="JU102" s="889"/>
      <c r="JV102" s="889"/>
      <c r="JW102" s="889"/>
      <c r="JX102" s="889"/>
      <c r="JY102" s="889"/>
      <c r="JZ102" s="889"/>
      <c r="KA102" s="889"/>
      <c r="KB102" s="889"/>
      <c r="KC102" s="889"/>
      <c r="KD102" s="889"/>
      <c r="KE102" s="889"/>
      <c r="KF102" s="889"/>
      <c r="KG102" s="889"/>
      <c r="KH102" s="889"/>
      <c r="KI102" s="889"/>
      <c r="KJ102" s="889"/>
      <c r="KK102" s="889"/>
      <c r="KL102" s="889"/>
      <c r="KM102" s="889"/>
      <c r="KN102" s="889"/>
      <c r="KO102" s="889"/>
      <c r="KP102" s="889"/>
      <c r="KQ102" s="889"/>
      <c r="KR102" s="889"/>
      <c r="KS102" s="889"/>
      <c r="KT102" s="889"/>
      <c r="KU102" s="889"/>
      <c r="KV102" s="889"/>
      <c r="KW102" s="889"/>
      <c r="KX102" s="889"/>
      <c r="KY102" s="889"/>
      <c r="KZ102" s="889"/>
      <c r="LA102" s="889"/>
      <c r="LB102" s="889"/>
      <c r="LC102" s="889"/>
      <c r="LD102" s="889"/>
      <c r="LE102" s="889"/>
      <c r="LF102" s="889"/>
      <c r="LG102" s="889"/>
      <c r="LH102" s="889"/>
      <c r="LI102" s="889"/>
      <c r="LJ102" s="889"/>
      <c r="LK102" s="889"/>
      <c r="LL102" s="889"/>
      <c r="LM102" s="889"/>
      <c r="LN102" s="889"/>
      <c r="LO102" s="889"/>
      <c r="LP102" s="889"/>
      <c r="LQ102" s="889"/>
      <c r="LR102" s="889"/>
      <c r="LS102" s="889"/>
      <c r="LT102" s="889"/>
      <c r="LU102" s="889"/>
      <c r="LV102" s="889"/>
      <c r="LW102" s="889"/>
      <c r="LX102" s="889"/>
      <c r="LY102" s="889"/>
      <c r="LZ102" s="889"/>
      <c r="MA102" s="889"/>
      <c r="MB102" s="889"/>
      <c r="MC102" s="889"/>
      <c r="MD102" s="889"/>
      <c r="ME102" s="889"/>
      <c r="MF102" s="889"/>
      <c r="MG102" s="889"/>
      <c r="MH102" s="889"/>
      <c r="MI102" s="889"/>
      <c r="MJ102" s="889"/>
      <c r="MK102" s="889"/>
      <c r="ML102" s="889"/>
      <c r="MM102" s="889"/>
      <c r="MN102" s="889"/>
      <c r="MO102" s="889"/>
      <c r="MP102" s="889"/>
      <c r="MQ102" s="889"/>
      <c r="MR102" s="889"/>
      <c r="MS102" s="889"/>
      <c r="MT102" s="889"/>
      <c r="MU102" s="889"/>
      <c r="MV102" s="889"/>
      <c r="MW102" s="889"/>
      <c r="MX102" s="889"/>
      <c r="MY102" s="889"/>
      <c r="MZ102" s="889"/>
      <c r="NA102" s="889"/>
      <c r="NB102" s="889"/>
      <c r="NC102" s="889"/>
      <c r="ND102" s="889"/>
      <c r="NE102" s="889"/>
      <c r="NF102" s="889"/>
      <c r="NG102" s="889"/>
      <c r="NH102" s="889"/>
      <c r="NI102" s="889"/>
      <c r="NJ102" s="889"/>
      <c r="NK102" s="889"/>
      <c r="NL102" s="889"/>
      <c r="NM102" s="889"/>
      <c r="NN102" s="889"/>
      <c r="NO102" s="889"/>
      <c r="NP102" s="889"/>
      <c r="NQ102" s="889"/>
      <c r="NR102" s="889"/>
      <c r="NS102" s="889"/>
      <c r="NT102" s="889"/>
      <c r="NU102" s="889"/>
      <c r="NV102" s="889"/>
      <c r="NW102" s="889"/>
      <c r="NX102" s="889"/>
      <c r="NY102" s="889"/>
      <c r="NZ102" s="889"/>
      <c r="OA102" s="889"/>
      <c r="OB102" s="889"/>
      <c r="OC102" s="889"/>
      <c r="OD102" s="889"/>
      <c r="OE102" s="889"/>
      <c r="OF102" s="889"/>
      <c r="OG102" s="889"/>
      <c r="OH102" s="889"/>
      <c r="OI102" s="889"/>
      <c r="OJ102" s="889"/>
      <c r="OK102" s="889"/>
      <c r="OL102" s="889"/>
      <c r="OM102" s="889"/>
      <c r="ON102" s="889"/>
      <c r="OO102" s="889"/>
      <c r="OP102" s="889"/>
      <c r="OQ102" s="889"/>
      <c r="OR102" s="889"/>
      <c r="OS102" s="889"/>
      <c r="OT102" s="889"/>
      <c r="OU102" s="889"/>
      <c r="OV102" s="889"/>
      <c r="OW102" s="889"/>
      <c r="OX102" s="889"/>
      <c r="OY102" s="889"/>
      <c r="OZ102" s="889"/>
      <c r="PA102" s="889"/>
      <c r="PB102" s="889"/>
      <c r="PC102" s="889"/>
      <c r="PD102" s="889"/>
      <c r="PE102" s="889"/>
      <c r="PF102" s="889"/>
      <c r="PG102" s="889"/>
      <c r="PH102" s="889"/>
      <c r="PI102" s="889"/>
      <c r="PJ102" s="889"/>
      <c r="PK102" s="889"/>
      <c r="PL102" s="889"/>
      <c r="PM102" s="889"/>
      <c r="PN102" s="889"/>
      <c r="PO102" s="889"/>
      <c r="PP102" s="889"/>
      <c r="PQ102" s="889"/>
      <c r="PR102" s="889"/>
      <c r="PS102" s="889"/>
      <c r="PT102" s="889"/>
      <c r="PU102" s="889"/>
      <c r="PV102" s="889"/>
      <c r="PW102" s="889"/>
      <c r="PX102" s="889"/>
      <c r="PY102" s="889"/>
      <c r="PZ102" s="889"/>
      <c r="QA102" s="889"/>
      <c r="QB102" s="889"/>
      <c r="QC102" s="889"/>
      <c r="QD102" s="889"/>
      <c r="QE102" s="889"/>
      <c r="QF102" s="889"/>
      <c r="QG102" s="889"/>
      <c r="QH102" s="889"/>
      <c r="QI102" s="889"/>
      <c r="QJ102" s="889"/>
      <c r="QK102" s="889"/>
      <c r="QL102" s="889"/>
      <c r="QM102" s="889"/>
      <c r="QN102" s="889"/>
      <c r="QO102" s="889"/>
      <c r="QP102" s="889"/>
      <c r="QQ102" s="889"/>
      <c r="QR102" s="889"/>
      <c r="QS102" s="889"/>
      <c r="QT102" s="889"/>
      <c r="QU102" s="889"/>
      <c r="QV102" s="889"/>
      <c r="QW102" s="889"/>
      <c r="QX102" s="889"/>
      <c r="QY102" s="889"/>
      <c r="QZ102" s="889"/>
      <c r="RA102" s="889"/>
      <c r="RB102" s="889"/>
      <c r="RC102" s="889"/>
      <c r="RD102" s="889"/>
      <c r="RE102" s="889"/>
      <c r="RF102" s="889"/>
      <c r="RG102" s="889"/>
      <c r="RH102" s="889"/>
      <c r="RI102" s="889"/>
      <c r="RJ102" s="889"/>
      <c r="RK102" s="889"/>
      <c r="RL102" s="889"/>
      <c r="RM102" s="889"/>
      <c r="RN102" s="889"/>
      <c r="RO102" s="889"/>
      <c r="RP102" s="889"/>
      <c r="RQ102" s="889"/>
      <c r="RR102" s="889"/>
      <c r="RS102" s="889"/>
      <c r="RT102" s="889"/>
      <c r="RU102" s="889"/>
      <c r="RV102" s="889"/>
      <c r="RW102" s="889"/>
      <c r="RX102" s="889"/>
      <c r="RY102" s="889"/>
      <c r="RZ102" s="889"/>
      <c r="SA102" s="889"/>
      <c r="SB102" s="889"/>
      <c r="SC102" s="889"/>
      <c r="SD102" s="889"/>
      <c r="SE102" s="889"/>
      <c r="SF102" s="889"/>
      <c r="SG102" s="889"/>
      <c r="SH102" s="889"/>
      <c r="SI102" s="889"/>
      <c r="SJ102" s="889"/>
      <c r="SK102" s="889"/>
      <c r="SL102" s="889"/>
      <c r="SM102" s="889"/>
      <c r="SN102" s="889"/>
      <c r="SO102" s="889"/>
      <c r="SP102" s="889"/>
      <c r="SQ102" s="889"/>
      <c r="SR102" s="889"/>
      <c r="SS102" s="889"/>
      <c r="ST102" s="889"/>
      <c r="SU102" s="889"/>
      <c r="SV102" s="889"/>
      <c r="SW102" s="889"/>
      <c r="SX102" s="889"/>
      <c r="SY102" s="889"/>
      <c r="SZ102" s="889"/>
      <c r="TA102" s="889"/>
      <c r="TB102" s="889"/>
      <c r="TC102" s="889"/>
      <c r="TD102" s="889"/>
      <c r="TE102" s="889"/>
      <c r="TF102" s="889"/>
      <c r="TG102" s="889"/>
      <c r="TH102" s="889"/>
      <c r="TI102" s="889"/>
      <c r="TJ102" s="889"/>
      <c r="TK102" s="889"/>
      <c r="TL102" s="889"/>
      <c r="TM102" s="889"/>
      <c r="TN102" s="889"/>
      <c r="TO102" s="889"/>
      <c r="TP102" s="889"/>
      <c r="TQ102" s="889"/>
      <c r="TR102" s="889"/>
      <c r="TS102" s="889"/>
      <c r="TT102" s="889"/>
      <c r="TU102" s="889"/>
      <c r="TV102" s="889"/>
      <c r="TW102" s="889"/>
      <c r="TX102" s="889"/>
      <c r="TY102" s="889"/>
      <c r="TZ102" s="889"/>
      <c r="UA102" s="889"/>
      <c r="UB102" s="889"/>
      <c r="UC102" s="889"/>
      <c r="UD102" s="889"/>
      <c r="UE102" s="889"/>
      <c r="UF102" s="889"/>
      <c r="UG102" s="889"/>
      <c r="UH102" s="889"/>
      <c r="UI102" s="889"/>
      <c r="UJ102" s="889"/>
      <c r="UK102" s="889"/>
      <c r="UL102" s="889"/>
      <c r="UM102" s="889"/>
      <c r="UN102" s="889"/>
      <c r="UO102" s="889"/>
      <c r="UP102" s="889"/>
      <c r="UQ102" s="889"/>
      <c r="UR102" s="889"/>
      <c r="US102" s="889"/>
      <c r="UT102" s="889"/>
      <c r="UU102" s="889"/>
      <c r="UV102" s="889"/>
      <c r="UW102" s="889"/>
      <c r="UX102" s="889"/>
      <c r="UY102" s="889"/>
      <c r="UZ102" s="889"/>
      <c r="VA102" s="889"/>
      <c r="VB102" s="889"/>
      <c r="VC102" s="889"/>
      <c r="VD102" s="889"/>
      <c r="VE102" s="889"/>
      <c r="VF102" s="889"/>
      <c r="VG102" s="889"/>
      <c r="VH102" s="889"/>
      <c r="VI102" s="889"/>
      <c r="VJ102" s="889"/>
      <c r="VK102" s="889"/>
      <c r="VL102" s="889"/>
      <c r="VM102" s="889"/>
      <c r="VN102" s="889"/>
      <c r="VO102" s="889"/>
      <c r="VP102" s="889"/>
      <c r="VQ102" s="889"/>
      <c r="VR102" s="889"/>
      <c r="VS102" s="889"/>
      <c r="VT102" s="889"/>
      <c r="VU102" s="889"/>
      <c r="VV102" s="889"/>
      <c r="VW102" s="889"/>
      <c r="VX102" s="889"/>
      <c r="VY102" s="889"/>
      <c r="VZ102" s="889"/>
      <c r="WA102" s="889"/>
      <c r="WB102" s="889"/>
      <c r="WC102" s="889"/>
      <c r="WD102" s="889"/>
      <c r="WE102" s="889"/>
      <c r="WF102" s="889"/>
      <c r="WG102" s="889"/>
      <c r="WH102" s="889"/>
      <c r="WI102" s="889"/>
      <c r="WJ102" s="889"/>
      <c r="WK102" s="889"/>
      <c r="WL102" s="889"/>
      <c r="WM102" s="889"/>
      <c r="WN102" s="889"/>
      <c r="WO102" s="889"/>
      <c r="WP102" s="889"/>
      <c r="WQ102" s="889"/>
      <c r="WR102" s="889"/>
      <c r="WS102" s="889"/>
      <c r="WT102" s="889"/>
      <c r="WU102" s="889"/>
      <c r="WV102" s="889"/>
      <c r="WW102" s="889"/>
      <c r="WX102" s="889"/>
      <c r="WY102" s="889"/>
      <c r="WZ102" s="889"/>
      <c r="XA102" s="889"/>
      <c r="XB102" s="889"/>
      <c r="XC102" s="889"/>
      <c r="XD102" s="889"/>
      <c r="XE102" s="889"/>
      <c r="XF102" s="889"/>
      <c r="XG102" s="889"/>
      <c r="XH102" s="889"/>
      <c r="XI102" s="889"/>
      <c r="XJ102" s="889"/>
      <c r="XK102" s="889"/>
      <c r="XL102" s="889"/>
      <c r="XM102" s="889"/>
      <c r="XN102" s="889"/>
      <c r="XO102" s="889"/>
      <c r="XP102" s="889"/>
      <c r="XQ102" s="889"/>
      <c r="XR102" s="889"/>
      <c r="XS102" s="889"/>
      <c r="XT102" s="889"/>
      <c r="XU102" s="889"/>
      <c r="XV102" s="889"/>
      <c r="XW102" s="889"/>
      <c r="XX102" s="889"/>
      <c r="XY102" s="889"/>
      <c r="XZ102" s="889"/>
      <c r="YA102" s="889"/>
      <c r="YB102" s="889"/>
      <c r="YC102" s="889"/>
      <c r="YD102" s="889"/>
      <c r="YE102" s="889"/>
      <c r="YF102" s="889"/>
      <c r="YG102" s="889"/>
      <c r="YH102" s="889"/>
      <c r="YI102" s="889"/>
      <c r="YJ102" s="889"/>
      <c r="YK102" s="889"/>
      <c r="YL102" s="889"/>
      <c r="YM102" s="889"/>
      <c r="YN102" s="889"/>
      <c r="YO102" s="889"/>
      <c r="YP102" s="889"/>
      <c r="YQ102" s="889"/>
      <c r="YR102" s="889"/>
      <c r="YS102" s="889"/>
      <c r="YT102" s="889"/>
      <c r="YU102" s="889"/>
      <c r="YV102" s="889"/>
      <c r="YW102" s="889"/>
      <c r="YX102" s="889"/>
      <c r="YY102" s="889"/>
      <c r="YZ102" s="889"/>
      <c r="ZA102" s="889"/>
      <c r="ZB102" s="889"/>
      <c r="ZC102" s="889"/>
      <c r="ZD102" s="889"/>
      <c r="ZE102" s="889"/>
      <c r="ZF102" s="889"/>
      <c r="ZG102" s="889"/>
      <c r="ZH102" s="889"/>
      <c r="ZI102" s="889"/>
      <c r="ZJ102" s="889"/>
      <c r="ZK102" s="889"/>
      <c r="ZL102" s="889"/>
      <c r="ZM102" s="889"/>
      <c r="ZN102" s="889"/>
      <c r="ZO102" s="889"/>
      <c r="ZP102" s="889"/>
      <c r="ZQ102" s="889"/>
      <c r="ZR102" s="889"/>
      <c r="ZS102" s="889"/>
      <c r="ZT102" s="889"/>
      <c r="ZU102" s="889"/>
      <c r="ZV102" s="889"/>
      <c r="ZW102" s="889"/>
      <c r="ZX102" s="889"/>
      <c r="ZY102" s="889"/>
      <c r="ZZ102" s="889"/>
      <c r="AAA102" s="889"/>
      <c r="AAB102" s="889"/>
      <c r="AAC102" s="889"/>
      <c r="AAD102" s="889"/>
      <c r="AAE102" s="889"/>
      <c r="AAF102" s="889"/>
      <c r="AAG102" s="889"/>
      <c r="AAH102" s="889"/>
      <c r="AAI102" s="889"/>
      <c r="AAJ102" s="889"/>
      <c r="AAK102" s="889"/>
      <c r="AAL102" s="889"/>
      <c r="AAM102" s="889"/>
      <c r="AAN102" s="889"/>
      <c r="AAO102" s="889"/>
      <c r="AAP102" s="889"/>
      <c r="AAQ102" s="889"/>
      <c r="AAR102" s="889"/>
      <c r="AAS102" s="889"/>
      <c r="AAT102" s="889"/>
      <c r="AAU102" s="889"/>
      <c r="AAV102" s="889"/>
      <c r="AAW102" s="889"/>
      <c r="AAX102" s="889"/>
      <c r="AAY102" s="889"/>
      <c r="AAZ102" s="889"/>
      <c r="ABA102" s="889"/>
      <c r="ABB102" s="889"/>
      <c r="ABC102" s="889"/>
      <c r="ABD102" s="889"/>
      <c r="ABE102" s="889"/>
      <c r="ABF102" s="889"/>
      <c r="ABG102" s="889"/>
      <c r="ABH102" s="889"/>
      <c r="ABI102" s="889"/>
      <c r="ABJ102" s="889"/>
      <c r="ABK102" s="889"/>
      <c r="ABL102" s="889"/>
      <c r="ABM102" s="889"/>
      <c r="ABN102" s="889"/>
      <c r="ABO102" s="889"/>
      <c r="ABP102" s="889"/>
      <c r="ABQ102" s="889"/>
      <c r="ABR102" s="889"/>
      <c r="ABS102" s="889"/>
      <c r="ABT102" s="889"/>
      <c r="ABU102" s="889"/>
      <c r="ABV102" s="889"/>
      <c r="ABW102" s="889"/>
      <c r="ABX102" s="889"/>
      <c r="ABY102" s="889"/>
      <c r="ABZ102" s="889"/>
      <c r="ACA102" s="889"/>
      <c r="ACB102" s="889"/>
      <c r="ACC102" s="889"/>
      <c r="ACD102" s="889"/>
      <c r="ACE102" s="889"/>
      <c r="ACF102" s="889"/>
      <c r="ACG102" s="889"/>
      <c r="ACH102" s="889"/>
      <c r="ACI102" s="889"/>
      <c r="ACJ102" s="889"/>
      <c r="ACK102" s="889"/>
      <c r="ACL102" s="889"/>
      <c r="ACM102" s="889"/>
      <c r="ACN102" s="889"/>
      <c r="ACO102" s="889"/>
      <c r="ACP102" s="889"/>
      <c r="ACQ102" s="889"/>
      <c r="ACR102" s="889"/>
      <c r="ACS102" s="889"/>
      <c r="ACT102" s="889"/>
      <c r="ACU102" s="889"/>
      <c r="ACV102" s="889"/>
      <c r="ACW102" s="889"/>
      <c r="ACX102" s="889"/>
      <c r="ACY102" s="889"/>
      <c r="ACZ102" s="889"/>
      <c r="ADA102" s="889"/>
      <c r="ADB102" s="889"/>
      <c r="ADC102" s="889"/>
      <c r="ADD102" s="889"/>
      <c r="ADE102" s="889"/>
      <c r="ADF102" s="889"/>
      <c r="ADG102" s="889"/>
      <c r="ADH102" s="889"/>
      <c r="ADI102" s="889"/>
      <c r="ADJ102" s="889"/>
      <c r="ADK102" s="889"/>
      <c r="ADL102" s="889"/>
      <c r="ADM102" s="889"/>
      <c r="ADN102" s="889"/>
      <c r="ADO102" s="889"/>
      <c r="ADP102" s="889"/>
      <c r="ADQ102" s="889"/>
      <c r="ADR102" s="889"/>
      <c r="ADS102" s="889"/>
      <c r="ADT102" s="889"/>
      <c r="ADU102" s="889"/>
      <c r="ADV102" s="889"/>
      <c r="ADW102" s="889"/>
      <c r="ADX102" s="889"/>
      <c r="ADY102" s="889"/>
      <c r="ADZ102" s="889"/>
      <c r="AEA102" s="889"/>
      <c r="AEB102" s="889"/>
      <c r="AEC102" s="889"/>
      <c r="AED102" s="889"/>
      <c r="AEE102" s="889"/>
      <c r="AEF102" s="889"/>
      <c r="AEG102" s="889"/>
      <c r="AEH102" s="889"/>
      <c r="AEI102" s="889"/>
      <c r="AEJ102" s="889"/>
      <c r="AEK102" s="889"/>
      <c r="AEL102" s="889"/>
      <c r="AEM102" s="889"/>
      <c r="AEN102" s="889"/>
      <c r="AEO102" s="889"/>
      <c r="AEP102" s="889"/>
      <c r="AEQ102" s="889"/>
      <c r="AER102" s="889"/>
      <c r="AES102" s="889"/>
      <c r="AET102" s="889"/>
      <c r="AEU102" s="889"/>
      <c r="AEV102" s="889"/>
      <c r="AEW102" s="889"/>
      <c r="AEX102" s="889"/>
      <c r="AEY102" s="889"/>
      <c r="AEZ102" s="889"/>
      <c r="AFA102" s="889"/>
      <c r="AFB102" s="889"/>
      <c r="AFC102" s="889"/>
      <c r="AFD102" s="889"/>
      <c r="AFE102" s="889"/>
      <c r="AFF102" s="889"/>
      <c r="AFG102" s="889"/>
      <c r="AFH102" s="889"/>
      <c r="AFI102" s="889"/>
      <c r="AFJ102" s="889"/>
      <c r="AFK102" s="889"/>
      <c r="AFL102" s="889"/>
      <c r="AFM102" s="889"/>
      <c r="AFN102" s="889"/>
      <c r="AFO102" s="889"/>
      <c r="AFP102" s="889"/>
      <c r="AFQ102" s="889"/>
      <c r="AFR102" s="889"/>
      <c r="AFS102" s="889"/>
      <c r="AFT102" s="889"/>
      <c r="AFU102" s="889"/>
      <c r="AFV102" s="889"/>
      <c r="AFW102" s="889"/>
      <c r="AFX102" s="889"/>
      <c r="AFY102" s="889"/>
      <c r="AFZ102" s="889"/>
      <c r="AGA102" s="889"/>
      <c r="AGB102" s="889"/>
      <c r="AGC102" s="889"/>
      <c r="AGD102" s="889"/>
      <c r="AGE102" s="889"/>
      <c r="AGF102" s="889"/>
      <c r="AGG102" s="889"/>
      <c r="AGH102" s="889"/>
      <c r="AGI102" s="889"/>
      <c r="AGJ102" s="889"/>
      <c r="AGK102" s="889"/>
      <c r="AGL102" s="889"/>
      <c r="AGM102" s="889"/>
      <c r="AGN102" s="889"/>
      <c r="AGO102" s="889"/>
      <c r="AGP102" s="889"/>
      <c r="AGQ102" s="889"/>
      <c r="AGR102" s="889"/>
      <c r="AGS102" s="889"/>
      <c r="AGT102" s="889"/>
      <c r="AGU102" s="889"/>
      <c r="AGV102" s="889"/>
      <c r="AGW102" s="889"/>
      <c r="AGX102" s="889"/>
      <c r="AGY102" s="889"/>
      <c r="AGZ102" s="889"/>
      <c r="AHA102" s="889"/>
      <c r="AHB102" s="889"/>
      <c r="AHC102" s="889"/>
      <c r="AHD102" s="889"/>
      <c r="AHE102" s="889"/>
      <c r="AHF102" s="889"/>
      <c r="AHG102" s="889"/>
      <c r="AHH102" s="889"/>
      <c r="AHI102" s="889"/>
      <c r="AHJ102" s="889"/>
      <c r="AHK102" s="889"/>
      <c r="AHL102" s="889"/>
      <c r="AHM102" s="889"/>
      <c r="AHN102" s="889"/>
      <c r="AHO102" s="889"/>
      <c r="AHP102" s="889"/>
      <c r="AHQ102" s="889"/>
      <c r="AHR102" s="889"/>
      <c r="AHS102" s="889"/>
      <c r="AHT102" s="889"/>
      <c r="AHU102" s="889"/>
      <c r="AHV102" s="889"/>
      <c r="AHW102" s="889"/>
      <c r="AHX102" s="889"/>
      <c r="AHY102" s="889"/>
      <c r="AHZ102" s="889"/>
      <c r="AIA102" s="889"/>
      <c r="AIB102" s="889"/>
      <c r="AIC102" s="889"/>
      <c r="AID102" s="889"/>
      <c r="AIE102" s="889"/>
      <c r="AIF102" s="889"/>
      <c r="AIG102" s="889"/>
      <c r="AIH102" s="889"/>
      <c r="AII102" s="889"/>
      <c r="AIJ102" s="889"/>
      <c r="AIK102" s="889"/>
      <c r="AIL102" s="889"/>
      <c r="AIM102" s="889"/>
      <c r="AIN102" s="889"/>
      <c r="AIO102" s="889"/>
      <c r="AIP102" s="889"/>
      <c r="AIQ102" s="889"/>
      <c r="AIR102" s="889"/>
      <c r="AIS102" s="889"/>
      <c r="AIT102" s="889"/>
      <c r="AIU102" s="889"/>
      <c r="AIV102" s="889"/>
      <c r="AIW102" s="889"/>
      <c r="AIX102" s="889"/>
      <c r="AIY102" s="889"/>
      <c r="AIZ102" s="889"/>
      <c r="AJA102" s="889"/>
      <c r="AJB102" s="889"/>
      <c r="AJC102" s="889"/>
      <c r="AJD102" s="889"/>
      <c r="AJE102" s="889"/>
      <c r="AJF102" s="889"/>
      <c r="AJG102" s="889"/>
      <c r="AJH102" s="889"/>
      <c r="AJI102" s="889"/>
      <c r="AJJ102" s="889"/>
      <c r="AJK102" s="889"/>
      <c r="AJL102" s="889"/>
      <c r="AJM102" s="889"/>
      <c r="AJN102" s="889"/>
      <c r="AJO102" s="889"/>
      <c r="AJP102" s="889"/>
      <c r="AJQ102" s="889"/>
      <c r="AJR102" s="889"/>
      <c r="AJS102" s="889"/>
      <c r="AJT102" s="889"/>
      <c r="AJU102" s="889"/>
      <c r="AJV102" s="889"/>
      <c r="AJW102" s="889"/>
      <c r="AJX102" s="889"/>
      <c r="AJY102" s="889"/>
      <c r="AJZ102" s="889"/>
      <c r="AKA102" s="889"/>
      <c r="AKB102" s="889"/>
      <c r="AKC102" s="889"/>
      <c r="AKD102" s="889"/>
      <c r="AKE102" s="889"/>
      <c r="AKF102" s="889"/>
      <c r="AKG102" s="889"/>
      <c r="AKH102" s="889"/>
      <c r="AKI102" s="889"/>
      <c r="AKJ102" s="889"/>
      <c r="AKK102" s="889"/>
      <c r="AKL102" s="889"/>
      <c r="AKM102" s="889"/>
      <c r="AKN102" s="889"/>
      <c r="AKO102" s="889"/>
      <c r="AKP102" s="889"/>
      <c r="AKQ102" s="889"/>
      <c r="AKR102" s="889"/>
      <c r="AKS102" s="889"/>
      <c r="AKT102" s="889"/>
      <c r="AKU102" s="889"/>
      <c r="AKV102" s="889"/>
      <c r="AKW102" s="889"/>
      <c r="AKX102" s="889"/>
      <c r="AKY102" s="889"/>
      <c r="AKZ102" s="889"/>
      <c r="ALA102" s="889"/>
      <c r="ALB102" s="889"/>
      <c r="ALC102" s="889"/>
      <c r="ALD102" s="889"/>
      <c r="ALE102" s="889"/>
      <c r="ALF102" s="889"/>
      <c r="ALG102" s="889"/>
      <c r="ALH102" s="889"/>
      <c r="ALI102" s="889"/>
      <c r="ALJ102" s="889"/>
      <c r="ALK102" s="889"/>
      <c r="ALL102" s="889"/>
      <c r="ALM102" s="889"/>
      <c r="ALN102" s="889"/>
      <c r="ALO102" s="889"/>
      <c r="ALP102" s="889"/>
      <c r="ALQ102" s="889"/>
      <c r="ALR102" s="889"/>
      <c r="ALS102" s="889"/>
      <c r="ALT102" s="889"/>
      <c r="ALU102" s="889"/>
      <c r="ALV102" s="889"/>
      <c r="ALW102" s="889"/>
      <c r="ALX102" s="889"/>
      <c r="ALY102" s="889"/>
      <c r="ALZ102" s="889"/>
      <c r="AMA102" s="889"/>
      <c r="AMB102" s="889"/>
      <c r="AMC102" s="889"/>
      <c r="AMD102" s="889"/>
      <c r="AME102" s="889"/>
      <c r="AMF102" s="889"/>
      <c r="AMG102" s="889"/>
      <c r="AMH102" s="889"/>
      <c r="AMI102" s="889"/>
      <c r="AMJ102" s="889"/>
      <c r="AMK102" s="889"/>
      <c r="AML102" s="889"/>
      <c r="AMM102" s="889"/>
      <c r="AMN102" s="889"/>
      <c r="AMO102" s="889"/>
      <c r="AMP102" s="889"/>
      <c r="AMQ102" s="889"/>
      <c r="AMR102" s="889"/>
      <c r="AMS102" s="889"/>
      <c r="AMT102" s="889"/>
      <c r="AMU102" s="889"/>
      <c r="AMV102" s="889"/>
      <c r="AMW102" s="889"/>
      <c r="AMX102" s="889"/>
      <c r="AMY102" s="889"/>
      <c r="AMZ102" s="889"/>
      <c r="ANA102" s="889"/>
      <c r="ANB102" s="889"/>
      <c r="ANC102" s="889"/>
      <c r="AND102" s="889"/>
      <c r="ANE102" s="889"/>
      <c r="ANF102" s="889"/>
      <c r="ANG102" s="889"/>
      <c r="ANH102" s="889"/>
      <c r="ANI102" s="889"/>
      <c r="ANJ102" s="889"/>
      <c r="ANK102" s="889"/>
      <c r="ANL102" s="889"/>
      <c r="ANM102" s="889"/>
      <c r="ANN102" s="889"/>
      <c r="ANO102" s="889"/>
      <c r="ANP102" s="889"/>
      <c r="ANQ102" s="889"/>
      <c r="ANR102" s="889"/>
      <c r="ANS102" s="889"/>
      <c r="ANT102" s="889"/>
      <c r="ANU102" s="889"/>
      <c r="ANV102" s="889"/>
      <c r="ANW102" s="889"/>
      <c r="ANX102" s="889"/>
      <c r="ANY102" s="889"/>
      <c r="ANZ102" s="889"/>
      <c r="AOA102" s="889"/>
      <c r="AOB102" s="889"/>
      <c r="AOC102" s="889"/>
      <c r="AOD102" s="889"/>
      <c r="AOE102" s="889"/>
      <c r="AOF102" s="889"/>
      <c r="AOG102" s="889"/>
      <c r="AOH102" s="889"/>
      <c r="AOI102" s="889"/>
      <c r="AOJ102" s="889"/>
      <c r="AOK102" s="889"/>
      <c r="AOL102" s="889"/>
      <c r="AOM102" s="889"/>
      <c r="AON102" s="889"/>
      <c r="AOO102" s="889"/>
      <c r="AOP102" s="889"/>
      <c r="AOQ102" s="889"/>
      <c r="AOR102" s="889"/>
      <c r="AOS102" s="889"/>
      <c r="AOT102" s="889"/>
      <c r="AOU102" s="889"/>
      <c r="AOV102" s="889"/>
      <c r="AOW102" s="889"/>
      <c r="AOX102" s="889"/>
      <c r="AOY102" s="889"/>
      <c r="AOZ102" s="889"/>
      <c r="APA102" s="889"/>
      <c r="APB102" s="889"/>
      <c r="APC102" s="889"/>
      <c r="APD102" s="889"/>
      <c r="APE102" s="889"/>
      <c r="APF102" s="889"/>
      <c r="APG102" s="889"/>
      <c r="APH102" s="889"/>
      <c r="API102" s="889"/>
      <c r="APJ102" s="889"/>
      <c r="APK102" s="889"/>
      <c r="APL102" s="889"/>
      <c r="APM102" s="889"/>
      <c r="APN102" s="889"/>
      <c r="APO102" s="889"/>
      <c r="APP102" s="889"/>
      <c r="APQ102" s="889"/>
      <c r="APR102" s="889"/>
      <c r="APS102" s="889"/>
      <c r="APT102" s="889"/>
      <c r="APU102" s="889"/>
      <c r="APV102" s="889"/>
      <c r="APW102" s="889"/>
      <c r="APX102" s="889"/>
      <c r="APY102" s="889"/>
      <c r="APZ102" s="889"/>
      <c r="AQA102" s="889"/>
      <c r="AQB102" s="889"/>
      <c r="AQC102" s="889"/>
      <c r="AQD102" s="889"/>
      <c r="AQE102" s="889"/>
      <c r="AQF102" s="889"/>
      <c r="AQG102" s="889"/>
      <c r="AQH102" s="889"/>
      <c r="AQI102" s="889"/>
      <c r="AQJ102" s="889"/>
      <c r="AQK102" s="889"/>
      <c r="AQL102" s="889"/>
      <c r="AQM102" s="889"/>
      <c r="AQN102" s="889"/>
      <c r="AQO102" s="889"/>
      <c r="AQP102" s="889"/>
      <c r="AQQ102" s="889"/>
      <c r="AQR102" s="889"/>
      <c r="AQS102" s="889"/>
      <c r="AQT102" s="889"/>
      <c r="AQU102" s="889"/>
      <c r="AQV102" s="889"/>
      <c r="AQW102" s="889"/>
      <c r="AQX102" s="889"/>
      <c r="AQY102" s="889"/>
      <c r="AQZ102" s="889"/>
      <c r="ARA102" s="889"/>
      <c r="ARB102" s="889"/>
      <c r="ARC102" s="889"/>
      <c r="ARD102" s="889"/>
      <c r="ARE102" s="889"/>
      <c r="ARF102" s="889"/>
      <c r="ARG102" s="889"/>
      <c r="ARH102" s="889"/>
      <c r="ARI102" s="889"/>
      <c r="ARJ102" s="889"/>
      <c r="ARK102" s="889"/>
      <c r="ARL102" s="889"/>
      <c r="ARM102" s="889"/>
      <c r="ARN102" s="889"/>
      <c r="ARO102" s="889"/>
      <c r="ARP102" s="889"/>
      <c r="ARQ102" s="889"/>
      <c r="ARR102" s="889"/>
      <c r="ARS102" s="889"/>
      <c r="ART102" s="889"/>
      <c r="ARU102" s="889"/>
      <c r="ARV102" s="889"/>
      <c r="ARW102" s="889"/>
      <c r="ARX102" s="889"/>
      <c r="ARY102" s="889"/>
      <c r="ARZ102" s="889"/>
      <c r="ASA102" s="889"/>
      <c r="ASB102" s="889"/>
      <c r="ASC102" s="889"/>
      <c r="ASD102" s="889"/>
      <c r="ASE102" s="889"/>
      <c r="ASF102" s="889"/>
      <c r="ASG102" s="889"/>
      <c r="ASH102" s="889"/>
      <c r="ASI102" s="889"/>
      <c r="ASJ102" s="889"/>
      <c r="ASK102" s="889"/>
      <c r="ASL102" s="889"/>
      <c r="ASM102" s="889"/>
      <c r="ASN102" s="889"/>
      <c r="ASO102" s="889"/>
      <c r="ASP102" s="889"/>
      <c r="ASQ102" s="889"/>
      <c r="ASR102" s="889"/>
      <c r="ASS102" s="889"/>
      <c r="AST102" s="889"/>
      <c r="ASU102" s="889"/>
      <c r="ASV102" s="889"/>
      <c r="ASW102" s="889"/>
      <c r="ASX102" s="889"/>
      <c r="ASY102" s="889"/>
      <c r="ASZ102" s="889"/>
      <c r="ATA102" s="889"/>
      <c r="ATB102" s="889"/>
      <c r="ATC102" s="889"/>
      <c r="ATD102" s="889"/>
      <c r="ATE102" s="889"/>
      <c r="ATF102" s="889"/>
      <c r="ATG102" s="889"/>
      <c r="ATH102" s="889"/>
      <c r="ATI102" s="889"/>
      <c r="ATJ102" s="889"/>
      <c r="ATK102" s="889"/>
      <c r="ATL102" s="889"/>
      <c r="ATM102" s="889"/>
      <c r="ATN102" s="889"/>
      <c r="ATO102" s="889"/>
      <c r="ATP102" s="889"/>
      <c r="ATQ102" s="889"/>
      <c r="ATR102" s="889"/>
      <c r="ATS102" s="889"/>
      <c r="ATT102" s="889"/>
      <c r="ATU102" s="889"/>
      <c r="ATV102" s="889"/>
      <c r="ATW102" s="889"/>
      <c r="ATX102" s="889"/>
      <c r="ATY102" s="889"/>
      <c r="ATZ102" s="889"/>
      <c r="AUA102" s="889"/>
      <c r="AUB102" s="889"/>
      <c r="AUC102" s="889"/>
      <c r="AUD102" s="889"/>
      <c r="AUE102" s="889"/>
      <c r="AUF102" s="889"/>
      <c r="AUG102" s="889"/>
      <c r="AUH102" s="889"/>
      <c r="AUI102" s="889"/>
      <c r="AUJ102" s="889"/>
      <c r="AUK102" s="889"/>
      <c r="AUL102" s="889"/>
      <c r="AUM102" s="889"/>
      <c r="AUN102" s="889"/>
      <c r="AUO102" s="889"/>
      <c r="AUP102" s="889"/>
      <c r="AUQ102" s="889"/>
      <c r="AUR102" s="889"/>
      <c r="AUS102" s="889"/>
      <c r="AUT102" s="889"/>
      <c r="AUU102" s="889"/>
      <c r="AUV102" s="889"/>
      <c r="AUW102" s="889"/>
      <c r="AUX102" s="889"/>
      <c r="AUY102" s="889"/>
      <c r="AUZ102" s="889"/>
      <c r="AVA102" s="889"/>
      <c r="AVB102" s="889"/>
      <c r="AVC102" s="889"/>
      <c r="AVD102" s="889"/>
      <c r="AVE102" s="889"/>
      <c r="AVF102" s="889"/>
      <c r="AVG102" s="889"/>
      <c r="AVH102" s="889"/>
      <c r="AVI102" s="889"/>
      <c r="AVJ102" s="889"/>
      <c r="AVK102" s="889"/>
      <c r="AVL102" s="889"/>
      <c r="AVM102" s="889"/>
      <c r="AVN102" s="889"/>
      <c r="AVO102" s="889"/>
      <c r="AVP102" s="889"/>
      <c r="AVQ102" s="889"/>
      <c r="AVR102" s="889"/>
      <c r="AVS102" s="889"/>
      <c r="AVT102" s="889"/>
      <c r="AVU102" s="889"/>
      <c r="AVV102" s="889"/>
      <c r="AVW102" s="889"/>
      <c r="AVX102" s="889"/>
      <c r="AVY102" s="889"/>
      <c r="AVZ102" s="889"/>
      <c r="AWA102" s="889"/>
      <c r="AWB102" s="889"/>
      <c r="AWC102" s="889"/>
      <c r="AWD102" s="889"/>
      <c r="AWE102" s="889"/>
      <c r="AWF102" s="889"/>
      <c r="AWG102" s="889"/>
      <c r="AWH102" s="889"/>
      <c r="AWI102" s="889"/>
      <c r="AWJ102" s="889"/>
      <c r="AWK102" s="889"/>
      <c r="AWL102" s="889"/>
      <c r="AWM102" s="889"/>
      <c r="AWN102" s="889"/>
      <c r="AWO102" s="889"/>
      <c r="AWP102" s="889"/>
      <c r="AWQ102" s="889"/>
      <c r="AWR102" s="889"/>
      <c r="AWS102" s="889"/>
      <c r="AWT102" s="889"/>
      <c r="AWU102" s="889"/>
      <c r="AWV102" s="889"/>
      <c r="AWW102" s="889"/>
      <c r="AWX102" s="889"/>
      <c r="AWY102" s="889"/>
      <c r="AWZ102" s="889"/>
      <c r="AXA102" s="889"/>
      <c r="AXB102" s="889"/>
      <c r="AXC102" s="889"/>
      <c r="AXD102" s="889"/>
      <c r="AXE102" s="889"/>
      <c r="AXF102" s="889"/>
      <c r="AXG102" s="889"/>
      <c r="AXH102" s="889"/>
      <c r="AXI102" s="889"/>
      <c r="AXJ102" s="889"/>
      <c r="AXK102" s="889"/>
      <c r="AXL102" s="889"/>
      <c r="AXM102" s="889"/>
      <c r="AXN102" s="889"/>
      <c r="AXO102" s="889"/>
      <c r="AXP102" s="889"/>
      <c r="AXQ102" s="889"/>
      <c r="AXR102" s="889"/>
      <c r="AXS102" s="889"/>
      <c r="AXT102" s="889"/>
      <c r="AXU102" s="889"/>
      <c r="AXV102" s="889"/>
      <c r="AXW102" s="889"/>
      <c r="AXX102" s="889"/>
      <c r="AXY102" s="889"/>
      <c r="AXZ102" s="889"/>
      <c r="AYA102" s="889"/>
      <c r="AYB102" s="889"/>
      <c r="AYC102" s="889"/>
      <c r="AYD102" s="889"/>
      <c r="AYE102" s="889"/>
      <c r="AYF102" s="889"/>
      <c r="AYG102" s="889"/>
      <c r="AYH102" s="889"/>
      <c r="AYI102" s="889"/>
      <c r="AYJ102" s="889"/>
      <c r="AYK102" s="889"/>
      <c r="AYL102" s="889"/>
      <c r="AYM102" s="889"/>
      <c r="AYN102" s="889"/>
      <c r="AYO102" s="889"/>
      <c r="AYP102" s="889"/>
      <c r="AYQ102" s="889"/>
      <c r="AYR102" s="889"/>
      <c r="AYS102" s="889"/>
      <c r="AYT102" s="889"/>
      <c r="AYU102" s="889"/>
      <c r="AYV102" s="889"/>
      <c r="AYW102" s="889"/>
      <c r="AYX102" s="889"/>
      <c r="AYY102" s="889"/>
      <c r="AYZ102" s="889"/>
      <c r="AZA102" s="889"/>
      <c r="AZB102" s="889"/>
      <c r="AZC102" s="889"/>
      <c r="AZD102" s="889"/>
      <c r="AZE102" s="889"/>
      <c r="AZF102" s="889"/>
      <c r="AZG102" s="889"/>
      <c r="AZH102" s="889"/>
      <c r="AZI102" s="889"/>
      <c r="AZJ102" s="889"/>
      <c r="AZK102" s="889"/>
      <c r="AZL102" s="889"/>
      <c r="AZM102" s="889"/>
      <c r="AZN102" s="889"/>
      <c r="AZO102" s="889"/>
      <c r="AZP102" s="889"/>
      <c r="AZQ102" s="889"/>
      <c r="AZR102" s="889"/>
      <c r="AZS102" s="889"/>
      <c r="AZT102" s="889"/>
      <c r="AZU102" s="889"/>
      <c r="AZV102" s="889"/>
      <c r="AZW102" s="889"/>
      <c r="AZX102" s="889"/>
      <c r="AZY102" s="889"/>
      <c r="AZZ102" s="889"/>
      <c r="BAA102" s="889"/>
      <c r="BAB102" s="889"/>
      <c r="BAC102" s="889"/>
      <c r="BAD102" s="889"/>
      <c r="BAE102" s="889"/>
      <c r="BAF102" s="889"/>
      <c r="BAG102" s="889"/>
      <c r="BAH102" s="889"/>
      <c r="BAI102" s="889"/>
      <c r="BAJ102" s="889"/>
      <c r="BAK102" s="889"/>
      <c r="BAL102" s="889"/>
      <c r="BAM102" s="889"/>
      <c r="BAN102" s="889"/>
      <c r="BAO102" s="889"/>
      <c r="BAP102" s="889"/>
      <c r="BAQ102" s="889"/>
      <c r="BAR102" s="889"/>
      <c r="BAS102" s="889"/>
      <c r="BAT102" s="889"/>
      <c r="BAU102" s="889"/>
      <c r="BAV102" s="889"/>
      <c r="BAW102" s="889"/>
      <c r="BAX102" s="889"/>
      <c r="BAY102" s="889"/>
      <c r="BAZ102" s="889"/>
      <c r="BBA102" s="889"/>
      <c r="BBB102" s="889"/>
      <c r="BBC102" s="889"/>
      <c r="BBD102" s="889"/>
      <c r="BBE102" s="889"/>
      <c r="BBF102" s="889"/>
      <c r="BBG102" s="889"/>
      <c r="BBH102" s="889"/>
      <c r="BBI102" s="889"/>
      <c r="BBJ102" s="889"/>
      <c r="BBK102" s="889"/>
      <c r="BBL102" s="889"/>
      <c r="BBM102" s="889"/>
      <c r="BBN102" s="889"/>
      <c r="BBO102" s="889"/>
      <c r="BBP102" s="889"/>
      <c r="BBQ102" s="889"/>
      <c r="BBR102" s="889"/>
      <c r="BBS102" s="889"/>
      <c r="BBT102" s="889"/>
      <c r="BBU102" s="889"/>
      <c r="BBV102" s="889"/>
      <c r="BBW102" s="889"/>
      <c r="BBX102" s="889"/>
      <c r="BBY102" s="889"/>
      <c r="BBZ102" s="889"/>
      <c r="BCA102" s="889"/>
      <c r="BCB102" s="889"/>
      <c r="BCC102" s="889"/>
      <c r="BCD102" s="889"/>
      <c r="BCE102" s="889"/>
      <c r="BCF102" s="889"/>
      <c r="BCG102" s="889"/>
      <c r="BCH102" s="889"/>
      <c r="BCI102" s="889"/>
      <c r="BCJ102" s="889"/>
      <c r="BCK102" s="889"/>
      <c r="BCL102" s="889"/>
      <c r="BCM102" s="889"/>
      <c r="BCN102" s="889"/>
      <c r="BCO102" s="889"/>
      <c r="BCP102" s="889"/>
      <c r="BCQ102" s="889"/>
      <c r="BCR102" s="889"/>
      <c r="BCS102" s="889"/>
      <c r="BCT102" s="889"/>
      <c r="BCU102" s="889"/>
      <c r="BCV102" s="889"/>
      <c r="BCW102" s="889"/>
      <c r="BCX102" s="889"/>
      <c r="BCY102" s="889"/>
      <c r="BCZ102" s="889"/>
      <c r="BDA102" s="889"/>
      <c r="BDB102" s="889"/>
      <c r="BDC102" s="889"/>
      <c r="BDD102" s="889"/>
      <c r="BDE102" s="889"/>
      <c r="BDF102" s="889"/>
      <c r="BDG102" s="889"/>
      <c r="BDH102" s="889"/>
      <c r="BDI102" s="889"/>
      <c r="BDJ102" s="889"/>
      <c r="BDK102" s="889"/>
      <c r="BDL102" s="889"/>
      <c r="BDM102" s="889"/>
      <c r="BDN102" s="889"/>
      <c r="BDO102" s="889"/>
      <c r="BDP102" s="889"/>
      <c r="BDQ102" s="889"/>
      <c r="BDR102" s="889"/>
      <c r="BDS102" s="889"/>
      <c r="BDT102" s="889"/>
      <c r="BDU102" s="889"/>
      <c r="BDV102" s="889"/>
      <c r="BDW102" s="889"/>
      <c r="BDX102" s="889"/>
      <c r="BDY102" s="889"/>
      <c r="BDZ102" s="889"/>
      <c r="BEA102" s="889"/>
      <c r="BEB102" s="889"/>
      <c r="BEC102" s="889"/>
      <c r="BED102" s="889"/>
      <c r="BEE102" s="889"/>
      <c r="BEF102" s="889"/>
      <c r="BEG102" s="889"/>
      <c r="BEH102" s="889"/>
      <c r="BEI102" s="889"/>
      <c r="BEJ102" s="889"/>
      <c r="BEK102" s="889"/>
      <c r="BEL102" s="889"/>
      <c r="BEM102" s="889"/>
      <c r="BEN102" s="889"/>
      <c r="BEO102" s="889"/>
      <c r="BEP102" s="889"/>
      <c r="BEQ102" s="889"/>
      <c r="BER102" s="889"/>
      <c r="BES102" s="889"/>
      <c r="BET102" s="889"/>
      <c r="BEU102" s="889"/>
      <c r="BEV102" s="889"/>
      <c r="BEW102" s="889"/>
      <c r="BEX102" s="889"/>
      <c r="BEY102" s="889"/>
      <c r="BEZ102" s="889"/>
      <c r="BFA102" s="889"/>
      <c r="BFB102" s="889"/>
      <c r="BFC102" s="889"/>
      <c r="BFD102" s="889"/>
      <c r="BFE102" s="889"/>
      <c r="BFF102" s="889"/>
      <c r="BFG102" s="889"/>
      <c r="BFH102" s="889"/>
      <c r="BFI102" s="889"/>
      <c r="BFJ102" s="889"/>
      <c r="BFK102" s="889"/>
      <c r="BFL102" s="889"/>
      <c r="BFM102" s="889"/>
      <c r="BFN102" s="889"/>
      <c r="BFO102" s="889"/>
      <c r="BFP102" s="889"/>
      <c r="BFQ102" s="889"/>
      <c r="BFR102" s="889"/>
      <c r="BFS102" s="889"/>
      <c r="BFT102" s="889"/>
      <c r="BFU102" s="889"/>
      <c r="BFV102" s="889"/>
      <c r="BFW102" s="889"/>
      <c r="BFX102" s="889"/>
      <c r="BFY102" s="889"/>
      <c r="BFZ102" s="889"/>
      <c r="BGA102" s="889"/>
      <c r="BGB102" s="889"/>
      <c r="BGC102" s="889"/>
      <c r="BGD102" s="889"/>
      <c r="BGE102" s="889"/>
      <c r="BGF102" s="889"/>
      <c r="BGG102" s="889"/>
      <c r="BGH102" s="889"/>
      <c r="BGI102" s="889"/>
      <c r="BGJ102" s="889"/>
      <c r="BGK102" s="889"/>
      <c r="BGL102" s="889"/>
      <c r="BGM102" s="889"/>
      <c r="BGN102" s="889"/>
      <c r="BGO102" s="889"/>
      <c r="BGP102" s="889"/>
      <c r="BGQ102" s="889"/>
      <c r="BGR102" s="889"/>
      <c r="BGS102" s="889"/>
      <c r="BGT102" s="889"/>
      <c r="BGU102" s="889"/>
      <c r="BGV102" s="889"/>
      <c r="BGW102" s="889"/>
      <c r="BGX102" s="889"/>
      <c r="BGY102" s="889"/>
      <c r="BGZ102" s="889"/>
      <c r="BHA102" s="889"/>
      <c r="BHB102" s="889"/>
      <c r="BHC102" s="889"/>
      <c r="BHD102" s="889"/>
      <c r="BHE102" s="889"/>
      <c r="BHF102" s="889"/>
      <c r="BHG102" s="889"/>
      <c r="BHH102" s="889"/>
      <c r="BHI102" s="889"/>
      <c r="BHJ102" s="889"/>
      <c r="BHK102" s="889"/>
      <c r="BHL102" s="889"/>
      <c r="BHM102" s="889"/>
      <c r="BHN102" s="889"/>
      <c r="BHO102" s="889"/>
      <c r="BHP102" s="889"/>
      <c r="BHQ102" s="889"/>
      <c r="BHR102" s="889"/>
      <c r="BHS102" s="889"/>
      <c r="BHT102" s="889"/>
      <c r="BHU102" s="889"/>
      <c r="BHV102" s="889"/>
      <c r="BHW102" s="889"/>
      <c r="BHX102" s="889"/>
      <c r="BHY102" s="889"/>
      <c r="BHZ102" s="889"/>
      <c r="BIA102" s="889"/>
      <c r="BIB102" s="889"/>
      <c r="BIC102" s="889"/>
      <c r="BID102" s="889"/>
      <c r="BIE102" s="889"/>
      <c r="BIF102" s="889"/>
      <c r="BIG102" s="889"/>
      <c r="BIH102" s="889"/>
      <c r="BII102" s="889"/>
      <c r="BIJ102" s="889"/>
      <c r="BIK102" s="889"/>
      <c r="BIL102" s="889"/>
      <c r="BIM102" s="889"/>
      <c r="BIN102" s="889"/>
      <c r="BIO102" s="889"/>
      <c r="BIP102" s="889"/>
      <c r="BIQ102" s="889"/>
      <c r="BIR102" s="889"/>
      <c r="BIS102" s="889"/>
      <c r="BIT102" s="889"/>
      <c r="BIU102" s="889"/>
      <c r="BIV102" s="889"/>
      <c r="BIW102" s="889"/>
      <c r="BIX102" s="889"/>
      <c r="BIY102" s="889"/>
      <c r="BIZ102" s="889"/>
      <c r="BJA102" s="889"/>
      <c r="BJB102" s="889"/>
      <c r="BJC102" s="889"/>
      <c r="BJD102" s="889"/>
      <c r="BJE102" s="889"/>
      <c r="BJF102" s="889"/>
      <c r="BJG102" s="889"/>
      <c r="BJH102" s="889"/>
      <c r="BJI102" s="889"/>
      <c r="BJJ102" s="889"/>
      <c r="BJK102" s="889"/>
      <c r="BJL102" s="889"/>
      <c r="BJM102" s="889"/>
      <c r="BJN102" s="889"/>
      <c r="BJO102" s="889"/>
      <c r="BJP102" s="889"/>
      <c r="BJQ102" s="889"/>
      <c r="BJR102" s="889"/>
      <c r="BJS102" s="889"/>
      <c r="BJT102" s="889"/>
      <c r="BJU102" s="889"/>
      <c r="BJV102" s="889"/>
      <c r="BJW102" s="889"/>
      <c r="BJX102" s="889"/>
      <c r="BJY102" s="889"/>
      <c r="BJZ102" s="889"/>
      <c r="BKA102" s="889"/>
      <c r="BKB102" s="889"/>
      <c r="BKC102" s="889"/>
      <c r="BKD102" s="889"/>
      <c r="BKE102" s="889"/>
      <c r="BKF102" s="889"/>
      <c r="BKG102" s="889"/>
      <c r="BKH102" s="889"/>
      <c r="BKI102" s="889"/>
      <c r="BKJ102" s="889"/>
      <c r="BKK102" s="889"/>
      <c r="BKL102" s="889"/>
      <c r="BKM102" s="889"/>
      <c r="BKN102" s="889"/>
      <c r="BKO102" s="889"/>
      <c r="BKP102" s="889"/>
      <c r="BKQ102" s="889"/>
      <c r="BKR102" s="889"/>
      <c r="BKS102" s="889"/>
      <c r="BKT102" s="889"/>
      <c r="BKU102" s="889"/>
      <c r="BKV102" s="889"/>
      <c r="BKW102" s="889"/>
      <c r="BKX102" s="889"/>
      <c r="BKY102" s="889"/>
      <c r="BKZ102" s="889"/>
      <c r="BLA102" s="889"/>
      <c r="BLB102" s="889"/>
      <c r="BLC102" s="889"/>
      <c r="BLD102" s="889"/>
      <c r="BLE102" s="889"/>
      <c r="BLF102" s="889"/>
      <c r="BLG102" s="889"/>
      <c r="BLH102" s="889"/>
      <c r="BLI102" s="889"/>
      <c r="BLJ102" s="889"/>
      <c r="BLK102" s="889"/>
      <c r="BLL102" s="889"/>
      <c r="BLM102" s="889"/>
      <c r="BLN102" s="889"/>
      <c r="BLO102" s="889"/>
      <c r="BLP102" s="889"/>
      <c r="BLQ102" s="889"/>
      <c r="BLR102" s="889"/>
      <c r="BLS102" s="889"/>
      <c r="BLT102" s="889"/>
      <c r="BLU102" s="889"/>
      <c r="BLV102" s="889"/>
      <c r="BLW102" s="889"/>
      <c r="BLX102" s="889"/>
      <c r="BLY102" s="889"/>
      <c r="BLZ102" s="889"/>
      <c r="BMA102" s="889"/>
      <c r="BMB102" s="889"/>
      <c r="BMC102" s="889"/>
      <c r="BMD102" s="889"/>
      <c r="BME102" s="889"/>
      <c r="BMF102" s="889"/>
      <c r="BMG102" s="889"/>
      <c r="BMH102" s="889"/>
      <c r="BMI102" s="889"/>
      <c r="BMJ102" s="889"/>
      <c r="BMK102" s="889"/>
      <c r="BML102" s="889"/>
      <c r="BMM102" s="889"/>
      <c r="BMN102" s="889"/>
      <c r="BMO102" s="889"/>
      <c r="BMP102" s="889"/>
      <c r="BMQ102" s="889"/>
      <c r="BMR102" s="889"/>
      <c r="BMS102" s="889"/>
      <c r="BMT102" s="889"/>
      <c r="BMU102" s="889"/>
      <c r="BMV102" s="889"/>
      <c r="BMW102" s="889"/>
      <c r="BMX102" s="889"/>
      <c r="BMY102" s="889"/>
      <c r="BMZ102" s="889"/>
      <c r="BNA102" s="889"/>
      <c r="BNB102" s="889"/>
      <c r="BNC102" s="889"/>
      <c r="BND102" s="889"/>
      <c r="BNE102" s="889"/>
      <c r="BNF102" s="889"/>
      <c r="BNG102" s="889"/>
      <c r="BNH102" s="889"/>
      <c r="BNI102" s="889"/>
      <c r="BNJ102" s="889"/>
      <c r="BNK102" s="889"/>
      <c r="BNL102" s="889"/>
      <c r="BNM102" s="889"/>
      <c r="BNN102" s="889"/>
      <c r="BNO102" s="889"/>
      <c r="BNP102" s="889"/>
      <c r="BNQ102" s="889"/>
      <c r="BNR102" s="889"/>
      <c r="BNS102" s="889"/>
      <c r="BNT102" s="889"/>
      <c r="BNU102" s="889"/>
      <c r="BNV102" s="889"/>
      <c r="BNW102" s="889"/>
      <c r="BNX102" s="889"/>
      <c r="BNY102" s="889"/>
      <c r="BNZ102" s="889"/>
      <c r="BOA102" s="889"/>
      <c r="BOB102" s="889"/>
      <c r="BOC102" s="889"/>
      <c r="BOD102" s="889"/>
      <c r="BOE102" s="889"/>
      <c r="BOF102" s="889"/>
      <c r="BOG102" s="889"/>
      <c r="BOH102" s="889"/>
      <c r="BOI102" s="889"/>
      <c r="BOJ102" s="889"/>
      <c r="BOK102" s="889"/>
      <c r="BOL102" s="889"/>
      <c r="BOM102" s="889"/>
      <c r="BON102" s="889"/>
      <c r="BOO102" s="889"/>
      <c r="BOP102" s="889"/>
      <c r="BOQ102" s="889"/>
      <c r="BOR102" s="889"/>
      <c r="BOS102" s="889"/>
      <c r="BOT102" s="889"/>
      <c r="BOU102" s="889"/>
      <c r="BOV102" s="889"/>
      <c r="BOW102" s="889"/>
      <c r="BOX102" s="889"/>
      <c r="BOY102" s="889"/>
      <c r="BOZ102" s="889"/>
      <c r="BPA102" s="889"/>
      <c r="BPB102" s="889"/>
      <c r="BPC102" s="889"/>
      <c r="BPD102" s="889"/>
      <c r="BPE102" s="889"/>
      <c r="BPF102" s="889"/>
      <c r="BPG102" s="889"/>
      <c r="BPH102" s="889"/>
      <c r="BPI102" s="889"/>
      <c r="BPJ102" s="889"/>
      <c r="BPK102" s="889"/>
      <c r="BPL102" s="889"/>
      <c r="BPM102" s="889"/>
      <c r="BPN102" s="889"/>
      <c r="BPO102" s="889"/>
      <c r="BPP102" s="889"/>
      <c r="BPQ102" s="889"/>
      <c r="BPR102" s="889"/>
      <c r="BPS102" s="889"/>
      <c r="BPT102" s="889"/>
      <c r="BPU102" s="889"/>
      <c r="BPV102" s="889"/>
      <c r="BPW102" s="889"/>
      <c r="BPX102" s="889"/>
      <c r="BPY102" s="889"/>
      <c r="BPZ102" s="889"/>
      <c r="BQA102" s="889"/>
      <c r="BQB102" s="889"/>
      <c r="BQC102" s="889"/>
      <c r="BQD102" s="889"/>
      <c r="BQE102" s="889"/>
      <c r="BQF102" s="889"/>
      <c r="BQG102" s="889"/>
      <c r="BQH102" s="889"/>
      <c r="BQI102" s="889"/>
      <c r="BQJ102" s="889"/>
      <c r="BQK102" s="889"/>
      <c r="BQL102" s="889"/>
      <c r="BQM102" s="889"/>
      <c r="BQN102" s="889"/>
      <c r="BQO102" s="889"/>
      <c r="BQP102" s="889"/>
      <c r="BQQ102" s="889"/>
      <c r="BQR102" s="889"/>
      <c r="BQS102" s="889"/>
      <c r="BQT102" s="889"/>
      <c r="BQU102" s="889"/>
      <c r="BQV102" s="889"/>
      <c r="BQW102" s="889"/>
      <c r="BQX102" s="889"/>
      <c r="BQY102" s="889"/>
      <c r="BQZ102" s="889"/>
      <c r="BRA102" s="889"/>
      <c r="BRB102" s="889"/>
      <c r="BRC102" s="889"/>
      <c r="BRD102" s="889"/>
      <c r="BRE102" s="889"/>
      <c r="BRF102" s="889"/>
      <c r="BRG102" s="889"/>
      <c r="BRH102" s="889"/>
      <c r="BRI102" s="889"/>
      <c r="BRJ102" s="889"/>
      <c r="BRK102" s="889"/>
      <c r="BRL102" s="889"/>
      <c r="BRM102" s="889"/>
      <c r="BRN102" s="889"/>
      <c r="BRO102" s="889"/>
      <c r="BRP102" s="889"/>
      <c r="BRQ102" s="889"/>
      <c r="BRR102" s="889"/>
      <c r="BRS102" s="889"/>
      <c r="BRT102" s="889"/>
      <c r="BRU102" s="889"/>
      <c r="BRV102" s="889"/>
      <c r="BRW102" s="889"/>
      <c r="BRX102" s="889"/>
      <c r="BRY102" s="889"/>
      <c r="BRZ102" s="889"/>
      <c r="BSA102" s="889"/>
      <c r="BSB102" s="889"/>
      <c r="BSC102" s="889"/>
      <c r="BSD102" s="889"/>
      <c r="BSE102" s="889"/>
      <c r="BSF102" s="889"/>
      <c r="BSG102" s="889"/>
      <c r="BSH102" s="889"/>
      <c r="BSI102" s="889"/>
      <c r="BSJ102" s="889"/>
      <c r="BSK102" s="889"/>
      <c r="BSL102" s="889"/>
      <c r="BSM102" s="889"/>
      <c r="BSN102" s="889"/>
      <c r="BSO102" s="889"/>
      <c r="BSP102" s="889"/>
      <c r="BSQ102" s="889"/>
      <c r="BSR102" s="889"/>
      <c r="BSS102" s="889"/>
      <c r="BST102" s="889"/>
      <c r="BSU102" s="889"/>
      <c r="BSV102" s="889"/>
      <c r="BSW102" s="889"/>
      <c r="BSX102" s="889"/>
      <c r="BSY102" s="889"/>
      <c r="BSZ102" s="889"/>
      <c r="BTA102" s="889"/>
      <c r="BTB102" s="889"/>
      <c r="BTC102" s="889"/>
      <c r="BTD102" s="889"/>
      <c r="BTE102" s="889"/>
      <c r="BTF102" s="889"/>
      <c r="BTG102" s="889"/>
      <c r="BTH102" s="889"/>
      <c r="BTI102" s="889"/>
      <c r="BTJ102" s="889"/>
      <c r="BTK102" s="889"/>
      <c r="BTL102" s="889"/>
      <c r="BTM102" s="889"/>
      <c r="BTN102" s="889"/>
      <c r="BTO102" s="889"/>
      <c r="BTP102" s="889"/>
      <c r="BTQ102" s="889"/>
      <c r="BTR102" s="889"/>
      <c r="BTS102" s="889"/>
      <c r="BTT102" s="889"/>
      <c r="BTU102" s="889"/>
      <c r="BTV102" s="889"/>
      <c r="BTW102" s="889"/>
      <c r="BTX102" s="889"/>
      <c r="BTY102" s="889"/>
      <c r="BTZ102" s="889"/>
      <c r="BUA102" s="889"/>
      <c r="BUB102" s="889"/>
      <c r="BUC102" s="889"/>
      <c r="BUD102" s="889"/>
      <c r="BUE102" s="889"/>
      <c r="BUF102" s="889"/>
      <c r="BUG102" s="889"/>
      <c r="BUH102" s="889"/>
      <c r="BUI102" s="889"/>
      <c r="BUJ102" s="889"/>
      <c r="BUK102" s="889"/>
      <c r="BUL102" s="889"/>
      <c r="BUM102" s="889"/>
      <c r="BUN102" s="889"/>
      <c r="BUO102" s="889"/>
      <c r="BUP102" s="889"/>
      <c r="BUQ102" s="889"/>
      <c r="BUR102" s="889"/>
      <c r="BUS102" s="889"/>
      <c r="BUT102" s="889"/>
      <c r="BUU102" s="889"/>
      <c r="BUV102" s="889"/>
      <c r="BUW102" s="889"/>
      <c r="BUX102" s="889"/>
      <c r="BUY102" s="889"/>
      <c r="BUZ102" s="889"/>
      <c r="BVA102" s="889"/>
      <c r="BVB102" s="889"/>
      <c r="BVC102" s="889"/>
      <c r="BVD102" s="889"/>
      <c r="BVE102" s="889"/>
      <c r="BVF102" s="889"/>
      <c r="BVG102" s="889"/>
      <c r="BVH102" s="889"/>
      <c r="BVI102" s="889"/>
      <c r="BVJ102" s="889"/>
      <c r="BVK102" s="889"/>
      <c r="BVL102" s="889"/>
      <c r="BVM102" s="889"/>
      <c r="BVN102" s="889"/>
      <c r="BVO102" s="889"/>
      <c r="BVP102" s="889"/>
      <c r="BVQ102" s="889"/>
      <c r="BVR102" s="889"/>
      <c r="BVS102" s="889"/>
      <c r="BVT102" s="889"/>
      <c r="BVU102" s="889"/>
      <c r="BVV102" s="889"/>
      <c r="BVW102" s="889"/>
      <c r="BVX102" s="889"/>
      <c r="BVY102" s="889"/>
      <c r="BVZ102" s="889"/>
      <c r="BWA102" s="889"/>
      <c r="BWB102" s="889"/>
      <c r="BWC102" s="889"/>
      <c r="BWD102" s="889"/>
      <c r="BWE102" s="889"/>
      <c r="BWF102" s="889"/>
      <c r="BWG102" s="889"/>
      <c r="BWH102" s="889"/>
      <c r="BWI102" s="889"/>
      <c r="BWJ102" s="889"/>
      <c r="BWK102" s="889"/>
      <c r="BWL102" s="889"/>
      <c r="BWM102" s="889"/>
      <c r="BWN102" s="889"/>
      <c r="BWO102" s="889"/>
      <c r="BWP102" s="889"/>
      <c r="BWQ102" s="889"/>
      <c r="BWR102" s="889"/>
      <c r="BWS102" s="889"/>
      <c r="BWT102" s="889"/>
      <c r="BWU102" s="889"/>
      <c r="BWV102" s="889"/>
      <c r="BWW102" s="889"/>
      <c r="BWX102" s="889"/>
      <c r="BWY102" s="889"/>
      <c r="BWZ102" s="889"/>
      <c r="BXA102" s="889"/>
      <c r="BXB102" s="889"/>
      <c r="BXC102" s="889"/>
      <c r="BXD102" s="889"/>
      <c r="BXE102" s="889"/>
      <c r="BXF102" s="889"/>
      <c r="BXG102" s="889"/>
      <c r="BXH102" s="889"/>
      <c r="BXI102" s="889"/>
      <c r="BXJ102" s="889"/>
      <c r="BXK102" s="889"/>
      <c r="BXL102" s="889"/>
      <c r="BXM102" s="889"/>
      <c r="BXN102" s="889"/>
      <c r="BXO102" s="889"/>
      <c r="BXP102" s="889"/>
      <c r="BXQ102" s="889"/>
      <c r="BXR102" s="889"/>
      <c r="BXS102" s="889"/>
      <c r="BXT102" s="889"/>
      <c r="BXU102" s="889"/>
      <c r="BXV102" s="889"/>
      <c r="BXW102" s="889"/>
      <c r="BXX102" s="889"/>
      <c r="BXY102" s="889"/>
      <c r="BXZ102" s="889"/>
      <c r="BYA102" s="889"/>
      <c r="BYB102" s="889"/>
      <c r="BYC102" s="889"/>
      <c r="BYD102" s="889"/>
      <c r="BYE102" s="889"/>
      <c r="BYF102" s="889"/>
      <c r="BYG102" s="889"/>
      <c r="BYH102" s="889"/>
      <c r="BYI102" s="889"/>
      <c r="BYJ102" s="889"/>
      <c r="BYK102" s="889"/>
      <c r="BYL102" s="889"/>
      <c r="BYM102" s="889"/>
      <c r="BYN102" s="889"/>
      <c r="BYO102" s="889"/>
      <c r="BYP102" s="889"/>
      <c r="BYQ102" s="889"/>
      <c r="BYR102" s="889"/>
      <c r="BYS102" s="889"/>
      <c r="BYT102" s="889"/>
      <c r="BYU102" s="889"/>
      <c r="BYV102" s="889"/>
      <c r="BYW102" s="889"/>
      <c r="BYX102" s="889"/>
      <c r="BYY102" s="889"/>
      <c r="BYZ102" s="889"/>
      <c r="BZA102" s="889"/>
      <c r="BZB102" s="889"/>
      <c r="BZC102" s="889"/>
      <c r="BZD102" s="889"/>
      <c r="BZE102" s="889"/>
      <c r="BZF102" s="889"/>
      <c r="BZG102" s="889"/>
      <c r="BZH102" s="889"/>
      <c r="BZI102" s="889"/>
      <c r="BZJ102" s="889"/>
      <c r="BZK102" s="889"/>
      <c r="BZL102" s="889"/>
      <c r="BZM102" s="889"/>
      <c r="BZN102" s="889"/>
      <c r="BZO102" s="889"/>
      <c r="BZP102" s="889"/>
      <c r="BZQ102" s="889"/>
      <c r="BZR102" s="889"/>
      <c r="BZS102" s="889"/>
      <c r="BZT102" s="889"/>
      <c r="BZU102" s="889"/>
      <c r="BZV102" s="889"/>
      <c r="BZW102" s="889"/>
      <c r="BZX102" s="889"/>
      <c r="BZY102" s="889"/>
      <c r="BZZ102" s="889"/>
      <c r="CAA102" s="889"/>
      <c r="CAB102" s="889"/>
      <c r="CAC102" s="889"/>
      <c r="CAD102" s="889"/>
      <c r="CAE102" s="889"/>
      <c r="CAF102" s="889"/>
      <c r="CAG102" s="889"/>
      <c r="CAH102" s="889"/>
      <c r="CAI102" s="889"/>
      <c r="CAJ102" s="889"/>
      <c r="CAK102" s="889"/>
      <c r="CAL102" s="889"/>
      <c r="CAM102" s="889"/>
      <c r="CAN102" s="889"/>
      <c r="CAO102" s="889"/>
      <c r="CAP102" s="889"/>
      <c r="CAQ102" s="889"/>
      <c r="CAR102" s="889"/>
      <c r="CAS102" s="889"/>
      <c r="CAT102" s="889"/>
      <c r="CAU102" s="889"/>
      <c r="CAV102" s="889"/>
      <c r="CAW102" s="889"/>
      <c r="CAX102" s="889"/>
      <c r="CAY102" s="889"/>
      <c r="CAZ102" s="889"/>
      <c r="CBA102" s="889"/>
      <c r="CBB102" s="889"/>
      <c r="CBC102" s="889"/>
      <c r="CBD102" s="889"/>
      <c r="CBE102" s="889"/>
      <c r="CBF102" s="889"/>
      <c r="CBG102" s="889"/>
      <c r="CBH102" s="889"/>
      <c r="CBI102" s="889"/>
      <c r="CBJ102" s="889"/>
      <c r="CBK102" s="889"/>
      <c r="CBL102" s="889"/>
      <c r="CBM102" s="889"/>
      <c r="CBN102" s="889"/>
      <c r="CBO102" s="889"/>
      <c r="CBP102" s="889"/>
      <c r="CBQ102" s="889"/>
      <c r="CBR102" s="889"/>
      <c r="CBS102" s="889"/>
      <c r="CBT102" s="889"/>
      <c r="CBU102" s="889"/>
      <c r="CBV102" s="889"/>
      <c r="CBW102" s="889"/>
      <c r="CBX102" s="889"/>
      <c r="CBY102" s="889"/>
      <c r="CBZ102" s="889"/>
      <c r="CCA102" s="889"/>
      <c r="CCB102" s="889"/>
      <c r="CCC102" s="889"/>
      <c r="CCD102" s="889"/>
      <c r="CCE102" s="889"/>
      <c r="CCF102" s="889"/>
      <c r="CCG102" s="889"/>
      <c r="CCH102" s="889"/>
      <c r="CCI102" s="889"/>
      <c r="CCJ102" s="889"/>
      <c r="CCK102" s="889"/>
      <c r="CCL102" s="889"/>
      <c r="CCM102" s="889"/>
      <c r="CCN102" s="889"/>
      <c r="CCO102" s="889"/>
      <c r="CCP102" s="889"/>
      <c r="CCQ102" s="889"/>
      <c r="CCR102" s="889"/>
      <c r="CCS102" s="889"/>
      <c r="CCT102" s="889"/>
      <c r="CCU102" s="889"/>
      <c r="CCV102" s="889"/>
      <c r="CCW102" s="889"/>
      <c r="CCX102" s="889"/>
      <c r="CCY102" s="889"/>
      <c r="CCZ102" s="889"/>
      <c r="CDA102" s="889"/>
      <c r="CDB102" s="889"/>
      <c r="CDC102" s="889"/>
      <c r="CDD102" s="889"/>
      <c r="CDE102" s="889"/>
      <c r="CDF102" s="889"/>
      <c r="CDG102" s="889"/>
      <c r="CDH102" s="889"/>
      <c r="CDI102" s="889"/>
      <c r="CDJ102" s="889"/>
      <c r="CDK102" s="889"/>
      <c r="CDL102" s="889"/>
      <c r="CDM102" s="889"/>
      <c r="CDN102" s="889"/>
      <c r="CDO102" s="889"/>
      <c r="CDP102" s="889"/>
      <c r="CDQ102" s="889"/>
      <c r="CDR102" s="889"/>
      <c r="CDS102" s="889"/>
      <c r="CDT102" s="889"/>
      <c r="CDU102" s="889"/>
      <c r="CDV102" s="889"/>
      <c r="CDW102" s="889"/>
      <c r="CDX102" s="889"/>
      <c r="CDY102" s="889"/>
      <c r="CDZ102" s="889"/>
      <c r="CEA102" s="889"/>
      <c r="CEB102" s="889"/>
      <c r="CEC102" s="889"/>
      <c r="CED102" s="889"/>
      <c r="CEE102" s="889"/>
      <c r="CEF102" s="889"/>
      <c r="CEG102" s="889"/>
      <c r="CEH102" s="889"/>
      <c r="CEI102" s="889"/>
      <c r="CEJ102" s="889"/>
      <c r="CEK102" s="889"/>
      <c r="CEL102" s="889"/>
      <c r="CEM102" s="889"/>
      <c r="CEN102" s="889"/>
      <c r="CEO102" s="889"/>
      <c r="CEP102" s="889"/>
      <c r="CEQ102" s="889"/>
      <c r="CER102" s="889"/>
      <c r="CES102" s="889"/>
      <c r="CET102" s="889"/>
      <c r="CEU102" s="889"/>
      <c r="CEV102" s="889"/>
      <c r="CEW102" s="889"/>
      <c r="CEX102" s="889"/>
      <c r="CEY102" s="889"/>
      <c r="CEZ102" s="889"/>
      <c r="CFA102" s="889"/>
      <c r="CFB102" s="889"/>
      <c r="CFC102" s="889"/>
      <c r="CFD102" s="889"/>
      <c r="CFE102" s="889"/>
      <c r="CFF102" s="889"/>
      <c r="CFG102" s="889"/>
      <c r="CFH102" s="889"/>
      <c r="CFI102" s="889"/>
      <c r="CFJ102" s="889"/>
      <c r="CFK102" s="889"/>
      <c r="CFL102" s="889"/>
      <c r="CFM102" s="889"/>
      <c r="CFN102" s="889"/>
      <c r="CFO102" s="889"/>
      <c r="CFP102" s="889"/>
      <c r="CFQ102" s="889"/>
      <c r="CFR102" s="889"/>
      <c r="CFS102" s="889"/>
      <c r="CFT102" s="889"/>
      <c r="CFU102" s="889"/>
      <c r="CFV102" s="889"/>
      <c r="CFW102" s="889"/>
      <c r="CFX102" s="889"/>
      <c r="CFY102" s="889"/>
      <c r="CFZ102" s="889"/>
      <c r="CGA102" s="889"/>
      <c r="CGB102" s="889"/>
      <c r="CGC102" s="889"/>
      <c r="CGD102" s="889"/>
      <c r="CGE102" s="889"/>
      <c r="CGF102" s="889"/>
      <c r="CGG102" s="889"/>
      <c r="CGH102" s="889"/>
      <c r="CGI102" s="889"/>
      <c r="CGJ102" s="889"/>
      <c r="CGK102" s="889"/>
      <c r="CGL102" s="889"/>
      <c r="CGM102" s="889"/>
      <c r="CGN102" s="889"/>
      <c r="CGO102" s="889"/>
      <c r="CGP102" s="889"/>
      <c r="CGQ102" s="889"/>
      <c r="CGR102" s="889"/>
      <c r="CGS102" s="889"/>
      <c r="CGT102" s="889"/>
      <c r="CGU102" s="889"/>
      <c r="CGV102" s="889"/>
      <c r="CGW102" s="889"/>
      <c r="CGX102" s="889"/>
      <c r="CGY102" s="889"/>
      <c r="CGZ102" s="889"/>
      <c r="CHA102" s="889"/>
      <c r="CHB102" s="889"/>
      <c r="CHC102" s="889"/>
      <c r="CHD102" s="889"/>
      <c r="CHE102" s="889"/>
      <c r="CHF102" s="889"/>
      <c r="CHG102" s="889"/>
      <c r="CHH102" s="889"/>
      <c r="CHI102" s="889"/>
      <c r="CHJ102" s="889"/>
      <c r="CHK102" s="889"/>
      <c r="CHL102" s="889"/>
      <c r="CHM102" s="889"/>
      <c r="CHN102" s="889"/>
      <c r="CHO102" s="889"/>
      <c r="CHP102" s="889"/>
      <c r="CHQ102" s="889"/>
      <c r="CHR102" s="889"/>
      <c r="CHS102" s="889"/>
      <c r="CHT102" s="889"/>
      <c r="CHU102" s="889"/>
      <c r="CHV102" s="889"/>
      <c r="CHW102" s="889"/>
      <c r="CHX102" s="889"/>
      <c r="CHY102" s="889"/>
      <c r="CHZ102" s="889"/>
      <c r="CIA102" s="889"/>
      <c r="CIB102" s="889"/>
      <c r="CIC102" s="889"/>
      <c r="CID102" s="889"/>
      <c r="CIE102" s="889"/>
      <c r="CIF102" s="889"/>
      <c r="CIG102" s="889"/>
      <c r="CIH102" s="889"/>
      <c r="CII102" s="889"/>
      <c r="CIJ102" s="889"/>
      <c r="CIK102" s="889"/>
      <c r="CIL102" s="889"/>
      <c r="CIM102" s="889"/>
      <c r="CIN102" s="889"/>
      <c r="CIO102" s="889"/>
      <c r="CIP102" s="889"/>
      <c r="CIQ102" s="889"/>
      <c r="CIR102" s="889"/>
      <c r="CIS102" s="889"/>
      <c r="CIT102" s="889"/>
      <c r="CIU102" s="889"/>
      <c r="CIV102" s="889"/>
      <c r="CIW102" s="889"/>
      <c r="CIX102" s="889"/>
      <c r="CIY102" s="889"/>
      <c r="CIZ102" s="889"/>
      <c r="CJA102" s="889"/>
      <c r="CJB102" s="889"/>
      <c r="CJC102" s="889"/>
      <c r="CJD102" s="889"/>
      <c r="CJE102" s="889"/>
      <c r="CJF102" s="889"/>
      <c r="CJG102" s="889"/>
      <c r="CJH102" s="889"/>
      <c r="CJI102" s="889"/>
      <c r="CJJ102" s="889"/>
      <c r="CJK102" s="889"/>
      <c r="CJL102" s="889"/>
      <c r="CJM102" s="889"/>
      <c r="CJN102" s="889"/>
      <c r="CJO102" s="889"/>
      <c r="CJP102" s="889"/>
      <c r="CJQ102" s="889"/>
      <c r="CJR102" s="889"/>
      <c r="CJS102" s="889"/>
      <c r="CJT102" s="889"/>
      <c r="CJU102" s="889"/>
      <c r="CJV102" s="889"/>
      <c r="CJW102" s="889"/>
      <c r="CJX102" s="889"/>
      <c r="CJY102" s="889"/>
      <c r="CJZ102" s="889"/>
      <c r="CKA102" s="889"/>
      <c r="CKB102" s="889"/>
      <c r="CKC102" s="889"/>
      <c r="CKD102" s="889"/>
      <c r="CKE102" s="889"/>
      <c r="CKF102" s="889"/>
      <c r="CKG102" s="889"/>
      <c r="CKH102" s="889"/>
      <c r="CKI102" s="889"/>
      <c r="CKJ102" s="889"/>
      <c r="CKK102" s="889"/>
      <c r="CKL102" s="889"/>
      <c r="CKM102" s="889"/>
      <c r="CKN102" s="889"/>
      <c r="CKO102" s="889"/>
      <c r="CKP102" s="889"/>
      <c r="CKQ102" s="889"/>
      <c r="CKR102" s="889"/>
      <c r="CKS102" s="889"/>
      <c r="CKT102" s="889"/>
      <c r="CKU102" s="889"/>
      <c r="CKV102" s="889"/>
      <c r="CKW102" s="889"/>
      <c r="CKX102" s="889"/>
      <c r="CKY102" s="889"/>
      <c r="CKZ102" s="889"/>
      <c r="CLA102" s="889"/>
      <c r="CLB102" s="889"/>
      <c r="CLC102" s="889"/>
      <c r="CLD102" s="889"/>
      <c r="CLE102" s="889"/>
      <c r="CLF102" s="889"/>
      <c r="CLG102" s="889"/>
      <c r="CLH102" s="889"/>
      <c r="CLI102" s="889"/>
      <c r="CLJ102" s="889"/>
      <c r="CLK102" s="889"/>
      <c r="CLL102" s="889"/>
      <c r="CLM102" s="889"/>
      <c r="CLN102" s="889"/>
      <c r="CLO102" s="889"/>
      <c r="CLP102" s="889"/>
      <c r="CLQ102" s="889"/>
      <c r="CLR102" s="889"/>
      <c r="CLS102" s="889"/>
      <c r="CLT102" s="889"/>
      <c r="CLU102" s="889"/>
      <c r="CLV102" s="889"/>
      <c r="CLW102" s="889"/>
      <c r="CLX102" s="889"/>
      <c r="CLY102" s="889"/>
      <c r="CLZ102" s="889"/>
      <c r="CMA102" s="889"/>
      <c r="CMB102" s="889"/>
      <c r="CMC102" s="889"/>
      <c r="CMD102" s="889"/>
      <c r="CME102" s="889"/>
      <c r="CMF102" s="889"/>
      <c r="CMG102" s="889"/>
      <c r="CMH102" s="889"/>
      <c r="CMI102" s="889"/>
      <c r="CMJ102" s="889"/>
      <c r="CMK102" s="889"/>
      <c r="CML102" s="889"/>
      <c r="CMM102" s="889"/>
      <c r="CMN102" s="889"/>
      <c r="CMO102" s="889"/>
      <c r="CMP102" s="889"/>
      <c r="CMQ102" s="889"/>
      <c r="CMR102" s="889"/>
      <c r="CMS102" s="889"/>
      <c r="CMT102" s="889"/>
      <c r="CMU102" s="889"/>
      <c r="CMV102" s="889"/>
      <c r="CMW102" s="889"/>
      <c r="CMX102" s="889"/>
      <c r="CMY102" s="889"/>
      <c r="CMZ102" s="889"/>
      <c r="CNA102" s="889"/>
      <c r="CNB102" s="889"/>
      <c r="CNC102" s="889"/>
      <c r="CND102" s="889"/>
      <c r="CNE102" s="889"/>
      <c r="CNF102" s="889"/>
      <c r="CNG102" s="889"/>
      <c r="CNH102" s="889"/>
      <c r="CNI102" s="889"/>
      <c r="CNJ102" s="889"/>
      <c r="CNK102" s="889"/>
      <c r="CNL102" s="889"/>
      <c r="CNM102" s="889"/>
      <c r="CNN102" s="889"/>
      <c r="CNO102" s="889"/>
      <c r="CNP102" s="889"/>
      <c r="CNQ102" s="889"/>
      <c r="CNR102" s="889"/>
      <c r="CNS102" s="889"/>
      <c r="CNT102" s="889"/>
      <c r="CNU102" s="889"/>
      <c r="CNV102" s="889"/>
      <c r="CNW102" s="889"/>
      <c r="CNX102" s="889"/>
      <c r="CNY102" s="889"/>
      <c r="CNZ102" s="889"/>
      <c r="COA102" s="889"/>
      <c r="COB102" s="889"/>
      <c r="COC102" s="889"/>
      <c r="COD102" s="889"/>
      <c r="COE102" s="889"/>
      <c r="COF102" s="889"/>
      <c r="COG102" s="889"/>
      <c r="COH102" s="889"/>
      <c r="COI102" s="889"/>
      <c r="COJ102" s="889"/>
      <c r="COK102" s="889"/>
      <c r="COL102" s="889"/>
      <c r="COM102" s="889"/>
      <c r="CON102" s="889"/>
      <c r="COO102" s="889"/>
      <c r="COP102" s="889"/>
      <c r="COQ102" s="889"/>
      <c r="COR102" s="889"/>
      <c r="COS102" s="889"/>
      <c r="COT102" s="889"/>
      <c r="COU102" s="889"/>
      <c r="COV102" s="889"/>
      <c r="COW102" s="889"/>
      <c r="COX102" s="889"/>
      <c r="COY102" s="889"/>
      <c r="COZ102" s="889"/>
      <c r="CPA102" s="889"/>
      <c r="CPB102" s="889"/>
      <c r="CPC102" s="889"/>
      <c r="CPD102" s="889"/>
      <c r="CPE102" s="889"/>
      <c r="CPF102" s="889"/>
      <c r="CPG102" s="889"/>
      <c r="CPH102" s="889"/>
      <c r="CPI102" s="889"/>
      <c r="CPJ102" s="889"/>
      <c r="CPK102" s="889"/>
      <c r="CPL102" s="889"/>
      <c r="CPM102" s="889"/>
      <c r="CPN102" s="889"/>
      <c r="CPO102" s="889"/>
      <c r="CPP102" s="889"/>
      <c r="CPQ102" s="889"/>
      <c r="CPR102" s="889"/>
      <c r="CPS102" s="889"/>
      <c r="CPT102" s="889"/>
      <c r="CPU102" s="889"/>
      <c r="CPV102" s="889"/>
      <c r="CPW102" s="889"/>
      <c r="CPX102" s="889"/>
      <c r="CPY102" s="889"/>
      <c r="CPZ102" s="889"/>
      <c r="CQA102" s="889"/>
      <c r="CQB102" s="889"/>
      <c r="CQC102" s="889"/>
      <c r="CQD102" s="889"/>
      <c r="CQE102" s="889"/>
      <c r="CQF102" s="889"/>
      <c r="CQG102" s="889"/>
      <c r="CQH102" s="889"/>
      <c r="CQI102" s="889"/>
      <c r="CQJ102" s="889"/>
      <c r="CQK102" s="889"/>
      <c r="CQL102" s="889"/>
      <c r="CQM102" s="889"/>
      <c r="CQN102" s="889"/>
      <c r="CQO102" s="889"/>
      <c r="CQP102" s="889"/>
      <c r="CQQ102" s="889"/>
      <c r="CQR102" s="889"/>
      <c r="CQS102" s="889"/>
      <c r="CQT102" s="889"/>
      <c r="CQU102" s="889"/>
      <c r="CQV102" s="889"/>
      <c r="CQW102" s="889"/>
      <c r="CQX102" s="889"/>
      <c r="CQY102" s="889"/>
      <c r="CQZ102" s="889"/>
      <c r="CRA102" s="889"/>
      <c r="CRB102" s="889"/>
      <c r="CRC102" s="889"/>
      <c r="CRD102" s="889"/>
      <c r="CRE102" s="889"/>
      <c r="CRF102" s="889"/>
      <c r="CRG102" s="889"/>
      <c r="CRH102" s="889"/>
      <c r="CRI102" s="889"/>
      <c r="CRJ102" s="889"/>
      <c r="CRK102" s="889"/>
      <c r="CRL102" s="889"/>
      <c r="CRM102" s="889"/>
      <c r="CRN102" s="889"/>
      <c r="CRO102" s="889"/>
      <c r="CRP102" s="889"/>
      <c r="CRQ102" s="889"/>
      <c r="CRR102" s="889"/>
      <c r="CRS102" s="889"/>
      <c r="CRT102" s="889"/>
      <c r="CRU102" s="889"/>
      <c r="CRV102" s="889"/>
      <c r="CRW102" s="889"/>
      <c r="CRX102" s="889"/>
      <c r="CRY102" s="889"/>
      <c r="CRZ102" s="889"/>
      <c r="CSA102" s="889"/>
      <c r="CSB102" s="889"/>
      <c r="CSC102" s="889"/>
      <c r="CSD102" s="889"/>
      <c r="CSE102" s="889"/>
      <c r="CSF102" s="889"/>
      <c r="CSG102" s="889"/>
      <c r="CSH102" s="889"/>
      <c r="CSI102" s="889"/>
      <c r="CSJ102" s="889"/>
      <c r="CSK102" s="889"/>
      <c r="CSL102" s="889"/>
      <c r="CSM102" s="889"/>
      <c r="CSN102" s="889"/>
      <c r="CSO102" s="889"/>
      <c r="CSP102" s="889"/>
      <c r="CSQ102" s="889"/>
      <c r="CSR102" s="889"/>
      <c r="CSS102" s="889"/>
      <c r="CST102" s="889"/>
      <c r="CSU102" s="889"/>
      <c r="CSV102" s="889"/>
      <c r="CSW102" s="889"/>
      <c r="CSX102" s="889"/>
      <c r="CSY102" s="889"/>
      <c r="CSZ102" s="889"/>
      <c r="CTA102" s="889"/>
      <c r="CTB102" s="889"/>
      <c r="CTC102" s="889"/>
      <c r="CTD102" s="889"/>
      <c r="CTE102" s="889"/>
      <c r="CTF102" s="889"/>
      <c r="CTG102" s="889"/>
      <c r="CTH102" s="889"/>
      <c r="CTI102" s="889"/>
      <c r="CTJ102" s="889"/>
      <c r="CTK102" s="889"/>
      <c r="CTL102" s="889"/>
      <c r="CTM102" s="889"/>
      <c r="CTN102" s="889"/>
      <c r="CTO102" s="889"/>
      <c r="CTP102" s="889"/>
      <c r="CTQ102" s="889"/>
      <c r="CTR102" s="889"/>
      <c r="CTS102" s="889"/>
      <c r="CTT102" s="889"/>
      <c r="CTU102" s="889"/>
      <c r="CTV102" s="889"/>
      <c r="CTW102" s="889"/>
      <c r="CTX102" s="889"/>
      <c r="CTY102" s="889"/>
      <c r="CTZ102" s="889"/>
      <c r="CUA102" s="889"/>
      <c r="CUB102" s="889"/>
      <c r="CUC102" s="889"/>
      <c r="CUD102" s="889"/>
      <c r="CUE102" s="889"/>
      <c r="CUF102" s="889"/>
      <c r="CUG102" s="889"/>
      <c r="CUH102" s="889"/>
      <c r="CUI102" s="889"/>
      <c r="CUJ102" s="889"/>
      <c r="CUK102" s="889"/>
      <c r="CUL102" s="889"/>
      <c r="CUM102" s="889"/>
      <c r="CUN102" s="889"/>
      <c r="CUO102" s="889"/>
      <c r="CUP102" s="889"/>
      <c r="CUQ102" s="889"/>
      <c r="CUR102" s="889"/>
      <c r="CUS102" s="889"/>
      <c r="CUT102" s="889"/>
      <c r="CUU102" s="889"/>
      <c r="CUV102" s="889"/>
      <c r="CUW102" s="889"/>
      <c r="CUX102" s="889"/>
      <c r="CUY102" s="889"/>
      <c r="CUZ102" s="889"/>
      <c r="CVA102" s="889"/>
      <c r="CVB102" s="889"/>
      <c r="CVC102" s="889"/>
      <c r="CVD102" s="889"/>
      <c r="CVE102" s="889"/>
      <c r="CVF102" s="889"/>
      <c r="CVG102" s="889"/>
      <c r="CVH102" s="889"/>
      <c r="CVI102" s="889"/>
      <c r="CVJ102" s="889"/>
      <c r="CVK102" s="889"/>
      <c r="CVL102" s="889"/>
      <c r="CVM102" s="889"/>
      <c r="CVN102" s="889"/>
      <c r="CVO102" s="889"/>
      <c r="CVP102" s="889"/>
      <c r="CVQ102" s="889"/>
      <c r="CVR102" s="889"/>
      <c r="CVS102" s="889"/>
      <c r="CVT102" s="889"/>
      <c r="CVU102" s="889"/>
      <c r="CVV102" s="889"/>
      <c r="CVW102" s="889"/>
      <c r="CVX102" s="889"/>
      <c r="CVY102" s="889"/>
      <c r="CVZ102" s="889"/>
      <c r="CWA102" s="889"/>
      <c r="CWB102" s="889"/>
      <c r="CWC102" s="889"/>
      <c r="CWD102" s="889"/>
      <c r="CWE102" s="889"/>
      <c r="CWF102" s="889"/>
      <c r="CWG102" s="889"/>
      <c r="CWH102" s="889"/>
      <c r="CWI102" s="889"/>
      <c r="CWJ102" s="889"/>
      <c r="CWK102" s="889"/>
      <c r="CWL102" s="889"/>
      <c r="CWM102" s="889"/>
      <c r="CWN102" s="889"/>
      <c r="CWO102" s="889"/>
      <c r="CWP102" s="889"/>
      <c r="CWQ102" s="889"/>
      <c r="CWR102" s="889"/>
      <c r="CWS102" s="889"/>
      <c r="CWT102" s="889"/>
      <c r="CWU102" s="889"/>
      <c r="CWV102" s="889"/>
      <c r="CWW102" s="889"/>
      <c r="CWX102" s="889"/>
      <c r="CWY102" s="889"/>
      <c r="CWZ102" s="889"/>
      <c r="CXA102" s="889"/>
      <c r="CXB102" s="889"/>
      <c r="CXC102" s="889"/>
      <c r="CXD102" s="889"/>
      <c r="CXE102" s="889"/>
      <c r="CXF102" s="889"/>
      <c r="CXG102" s="889"/>
      <c r="CXH102" s="889"/>
      <c r="CXI102" s="889"/>
      <c r="CXJ102" s="889"/>
      <c r="CXK102" s="889"/>
      <c r="CXL102" s="889"/>
      <c r="CXM102" s="889"/>
      <c r="CXN102" s="889"/>
      <c r="CXO102" s="889"/>
      <c r="CXP102" s="889"/>
      <c r="CXQ102" s="889"/>
      <c r="CXR102" s="889"/>
      <c r="CXS102" s="889"/>
      <c r="CXT102" s="889"/>
      <c r="CXU102" s="889"/>
      <c r="CXV102" s="889"/>
      <c r="CXW102" s="889"/>
      <c r="CXX102" s="889"/>
      <c r="CXY102" s="889"/>
      <c r="CXZ102" s="889"/>
      <c r="CYA102" s="889"/>
      <c r="CYB102" s="889"/>
      <c r="CYC102" s="889"/>
      <c r="CYD102" s="889"/>
      <c r="CYE102" s="889"/>
      <c r="CYF102" s="889"/>
      <c r="CYG102" s="889"/>
      <c r="CYH102" s="889"/>
      <c r="CYI102" s="889"/>
      <c r="CYJ102" s="889"/>
      <c r="CYK102" s="889"/>
      <c r="CYL102" s="889"/>
      <c r="CYM102" s="889"/>
      <c r="CYN102" s="889"/>
      <c r="CYO102" s="889"/>
      <c r="CYP102" s="889"/>
      <c r="CYQ102" s="889"/>
      <c r="CYR102" s="889"/>
      <c r="CYS102" s="889"/>
      <c r="CYT102" s="889"/>
      <c r="CYU102" s="889"/>
      <c r="CYV102" s="889"/>
      <c r="CYW102" s="889"/>
      <c r="CYX102" s="889"/>
      <c r="CYY102" s="889"/>
      <c r="CYZ102" s="889"/>
      <c r="CZA102" s="889"/>
      <c r="CZB102" s="889"/>
      <c r="CZC102" s="889"/>
      <c r="CZD102" s="889"/>
      <c r="CZE102" s="889"/>
      <c r="CZF102" s="889"/>
      <c r="CZG102" s="889"/>
      <c r="CZH102" s="889"/>
      <c r="CZI102" s="889"/>
      <c r="CZJ102" s="889"/>
      <c r="CZK102" s="889"/>
      <c r="CZL102" s="889"/>
      <c r="CZM102" s="889"/>
      <c r="CZN102" s="889"/>
      <c r="CZO102" s="889"/>
      <c r="CZP102" s="889"/>
      <c r="CZQ102" s="889"/>
      <c r="CZR102" s="889"/>
      <c r="CZS102" s="889"/>
      <c r="CZT102" s="889"/>
      <c r="CZU102" s="889"/>
      <c r="CZV102" s="889"/>
      <c r="CZW102" s="889"/>
      <c r="CZX102" s="889"/>
      <c r="CZY102" s="889"/>
      <c r="CZZ102" s="889"/>
      <c r="DAA102" s="889"/>
      <c r="DAB102" s="889"/>
      <c r="DAC102" s="889"/>
      <c r="DAD102" s="889"/>
      <c r="DAE102" s="889"/>
      <c r="DAF102" s="889"/>
      <c r="DAG102" s="889"/>
      <c r="DAH102" s="889"/>
      <c r="DAI102" s="889"/>
      <c r="DAJ102" s="889"/>
      <c r="DAK102" s="889"/>
      <c r="DAL102" s="889"/>
      <c r="DAM102" s="889"/>
      <c r="DAN102" s="889"/>
      <c r="DAO102" s="889"/>
      <c r="DAP102" s="889"/>
      <c r="DAQ102" s="889"/>
      <c r="DAR102" s="889"/>
      <c r="DAS102" s="889"/>
      <c r="DAT102" s="889"/>
      <c r="DAU102" s="889"/>
      <c r="DAV102" s="889"/>
      <c r="DAW102" s="889"/>
      <c r="DAX102" s="889"/>
      <c r="DAY102" s="889"/>
      <c r="DAZ102" s="889"/>
      <c r="DBA102" s="889"/>
      <c r="DBB102" s="889"/>
      <c r="DBC102" s="889"/>
      <c r="DBD102" s="889"/>
      <c r="DBE102" s="889"/>
      <c r="DBF102" s="889"/>
      <c r="DBG102" s="889"/>
      <c r="DBH102" s="889"/>
      <c r="DBI102" s="889"/>
      <c r="DBJ102" s="889"/>
      <c r="DBK102" s="889"/>
      <c r="DBL102" s="889"/>
      <c r="DBM102" s="889"/>
      <c r="DBN102" s="889"/>
      <c r="DBO102" s="889"/>
      <c r="DBP102" s="889"/>
      <c r="DBQ102" s="889"/>
      <c r="DBR102" s="889"/>
      <c r="DBS102" s="889"/>
      <c r="DBT102" s="889"/>
      <c r="DBU102" s="889"/>
      <c r="DBV102" s="889"/>
      <c r="DBW102" s="889"/>
      <c r="DBX102" s="889"/>
      <c r="DBY102" s="889"/>
      <c r="DBZ102" s="889"/>
      <c r="DCA102" s="889"/>
      <c r="DCB102" s="889"/>
      <c r="DCC102" s="889"/>
      <c r="DCD102" s="889"/>
      <c r="DCE102" s="889"/>
      <c r="DCF102" s="889"/>
      <c r="DCG102" s="889"/>
      <c r="DCH102" s="889"/>
      <c r="DCI102" s="889"/>
      <c r="DCJ102" s="889"/>
      <c r="DCK102" s="889"/>
      <c r="DCL102" s="889"/>
      <c r="DCM102" s="889"/>
      <c r="DCN102" s="889"/>
      <c r="DCO102" s="889"/>
      <c r="DCP102" s="889"/>
      <c r="DCQ102" s="889"/>
      <c r="DCR102" s="889"/>
      <c r="DCS102" s="889"/>
      <c r="DCT102" s="889"/>
      <c r="DCU102" s="889"/>
      <c r="DCV102" s="889"/>
      <c r="DCW102" s="889"/>
      <c r="DCX102" s="889"/>
      <c r="DCY102" s="889"/>
      <c r="DCZ102" s="889"/>
      <c r="DDA102" s="889"/>
      <c r="DDB102" s="889"/>
      <c r="DDC102" s="889"/>
      <c r="DDD102" s="889"/>
      <c r="DDE102" s="889"/>
      <c r="DDF102" s="889"/>
      <c r="DDG102" s="889"/>
      <c r="DDH102" s="889"/>
      <c r="DDI102" s="889"/>
      <c r="DDJ102" s="889"/>
      <c r="DDK102" s="889"/>
      <c r="DDL102" s="889"/>
      <c r="DDM102" s="889"/>
      <c r="DDN102" s="889"/>
      <c r="DDO102" s="889"/>
      <c r="DDP102" s="889"/>
      <c r="DDQ102" s="889"/>
      <c r="DDR102" s="889"/>
      <c r="DDS102" s="889"/>
      <c r="DDT102" s="889"/>
      <c r="DDU102" s="889"/>
      <c r="DDV102" s="889"/>
      <c r="DDW102" s="889"/>
      <c r="DDX102" s="889"/>
      <c r="DDY102" s="889"/>
      <c r="DDZ102" s="889"/>
      <c r="DEA102" s="889"/>
      <c r="DEB102" s="889"/>
      <c r="DEC102" s="889"/>
      <c r="DED102" s="889"/>
      <c r="DEE102" s="889"/>
      <c r="DEF102" s="889"/>
      <c r="DEG102" s="889"/>
      <c r="DEH102" s="889"/>
      <c r="DEI102" s="889"/>
      <c r="DEJ102" s="889"/>
      <c r="DEK102" s="889"/>
      <c r="DEL102" s="889"/>
      <c r="DEM102" s="889"/>
      <c r="DEN102" s="889"/>
      <c r="DEO102" s="889"/>
      <c r="DEP102" s="889"/>
      <c r="DEQ102" s="889"/>
      <c r="DER102" s="889"/>
      <c r="DES102" s="889"/>
      <c r="DET102" s="889"/>
      <c r="DEU102" s="889"/>
      <c r="DEV102" s="889"/>
      <c r="DEW102" s="889"/>
      <c r="DEX102" s="889"/>
      <c r="DEY102" s="889"/>
      <c r="DEZ102" s="889"/>
      <c r="DFA102" s="889"/>
      <c r="DFB102" s="889"/>
      <c r="DFC102" s="889"/>
      <c r="DFD102" s="889"/>
      <c r="DFE102" s="889"/>
      <c r="DFF102" s="889"/>
      <c r="DFG102" s="889"/>
      <c r="DFH102" s="889"/>
      <c r="DFI102" s="889"/>
      <c r="DFJ102" s="889"/>
      <c r="DFK102" s="889"/>
      <c r="DFL102" s="889"/>
      <c r="DFM102" s="889"/>
      <c r="DFN102" s="889"/>
      <c r="DFO102" s="889"/>
      <c r="DFP102" s="889"/>
      <c r="DFQ102" s="889"/>
      <c r="DFR102" s="889"/>
      <c r="DFS102" s="889"/>
      <c r="DFT102" s="889"/>
      <c r="DFU102" s="889"/>
      <c r="DFV102" s="889"/>
      <c r="DFW102" s="889"/>
      <c r="DFX102" s="889"/>
      <c r="DFY102" s="889"/>
      <c r="DFZ102" s="889"/>
      <c r="DGA102" s="889"/>
      <c r="DGB102" s="889"/>
      <c r="DGC102" s="889"/>
      <c r="DGD102" s="889"/>
      <c r="DGE102" s="889"/>
      <c r="DGF102" s="889"/>
      <c r="DGG102" s="889"/>
      <c r="DGH102" s="889"/>
      <c r="DGI102" s="889"/>
      <c r="DGJ102" s="889"/>
      <c r="DGK102" s="889"/>
      <c r="DGL102" s="889"/>
      <c r="DGM102" s="889"/>
      <c r="DGN102" s="889"/>
      <c r="DGO102" s="889"/>
      <c r="DGP102" s="889"/>
      <c r="DGQ102" s="889"/>
      <c r="DGR102" s="889"/>
      <c r="DGS102" s="889"/>
      <c r="DGT102" s="889"/>
      <c r="DGU102" s="889"/>
      <c r="DGV102" s="889"/>
      <c r="DGW102" s="889"/>
      <c r="DGX102" s="889"/>
      <c r="DGY102" s="889"/>
      <c r="DGZ102" s="889"/>
      <c r="DHA102" s="889"/>
      <c r="DHB102" s="889"/>
      <c r="DHC102" s="889"/>
      <c r="DHD102" s="889"/>
      <c r="DHE102" s="889"/>
      <c r="DHF102" s="889"/>
      <c r="DHG102" s="889"/>
      <c r="DHH102" s="889"/>
      <c r="DHI102" s="889"/>
      <c r="DHJ102" s="889"/>
      <c r="DHK102" s="889"/>
      <c r="DHL102" s="889"/>
      <c r="DHM102" s="889"/>
      <c r="DHN102" s="889"/>
      <c r="DHO102" s="889"/>
      <c r="DHP102" s="889"/>
      <c r="DHQ102" s="889"/>
      <c r="DHR102" s="889"/>
      <c r="DHS102" s="889"/>
      <c r="DHT102" s="889"/>
      <c r="DHU102" s="889"/>
      <c r="DHV102" s="889"/>
      <c r="DHW102" s="889"/>
      <c r="DHX102" s="889"/>
      <c r="DHY102" s="889"/>
      <c r="DHZ102" s="889"/>
      <c r="DIA102" s="889"/>
      <c r="DIB102" s="889"/>
      <c r="DIC102" s="889"/>
      <c r="DID102" s="889"/>
      <c r="DIE102" s="889"/>
      <c r="DIF102" s="889"/>
      <c r="DIG102" s="889"/>
      <c r="DIH102" s="889"/>
      <c r="DII102" s="889"/>
      <c r="DIJ102" s="889"/>
      <c r="DIK102" s="889"/>
      <c r="DIL102" s="889"/>
      <c r="DIM102" s="889"/>
      <c r="DIN102" s="889"/>
      <c r="DIO102" s="889"/>
      <c r="DIP102" s="889"/>
      <c r="DIQ102" s="889"/>
      <c r="DIR102" s="889"/>
      <c r="DIS102" s="889"/>
      <c r="DIT102" s="889"/>
      <c r="DIU102" s="889"/>
      <c r="DIV102" s="889"/>
      <c r="DIW102" s="889"/>
      <c r="DIX102" s="889"/>
      <c r="DIY102" s="889"/>
      <c r="DIZ102" s="889"/>
      <c r="DJA102" s="889"/>
      <c r="DJB102" s="889"/>
      <c r="DJC102" s="889"/>
      <c r="DJD102" s="889"/>
      <c r="DJE102" s="889"/>
      <c r="DJF102" s="889"/>
      <c r="DJG102" s="889"/>
      <c r="DJH102" s="889"/>
      <c r="DJI102" s="889"/>
      <c r="DJJ102" s="889"/>
      <c r="DJK102" s="889"/>
      <c r="DJL102" s="889"/>
      <c r="DJM102" s="889"/>
      <c r="DJN102" s="889"/>
      <c r="DJO102" s="889"/>
      <c r="DJP102" s="889"/>
      <c r="DJQ102" s="889"/>
      <c r="DJR102" s="889"/>
      <c r="DJS102" s="889"/>
      <c r="DJT102" s="889"/>
      <c r="DJU102" s="889"/>
      <c r="DJV102" s="889"/>
      <c r="DJW102" s="889"/>
      <c r="DJX102" s="889"/>
      <c r="DJY102" s="889"/>
      <c r="DJZ102" s="889"/>
      <c r="DKA102" s="889"/>
      <c r="DKB102" s="889"/>
      <c r="DKC102" s="889"/>
      <c r="DKD102" s="889"/>
      <c r="DKE102" s="889"/>
      <c r="DKF102" s="889"/>
      <c r="DKG102" s="889"/>
      <c r="DKH102" s="889"/>
      <c r="DKI102" s="889"/>
      <c r="DKJ102" s="889"/>
      <c r="DKK102" s="889"/>
      <c r="DKL102" s="889"/>
      <c r="DKM102" s="889"/>
      <c r="DKN102" s="889"/>
      <c r="DKO102" s="889"/>
      <c r="DKP102" s="889"/>
      <c r="DKQ102" s="889"/>
      <c r="DKR102" s="889"/>
      <c r="DKS102" s="889"/>
      <c r="DKT102" s="889"/>
      <c r="DKU102" s="889"/>
      <c r="DKV102" s="889"/>
      <c r="DKW102" s="889"/>
      <c r="DKX102" s="889"/>
      <c r="DKY102" s="889"/>
      <c r="DKZ102" s="889"/>
      <c r="DLA102" s="889"/>
      <c r="DLB102" s="889"/>
      <c r="DLC102" s="889"/>
      <c r="DLD102" s="889"/>
      <c r="DLE102" s="889"/>
      <c r="DLF102" s="889"/>
      <c r="DLG102" s="889"/>
      <c r="DLH102" s="889"/>
      <c r="DLI102" s="889"/>
      <c r="DLJ102" s="889"/>
      <c r="DLK102" s="889"/>
      <c r="DLL102" s="889"/>
      <c r="DLM102" s="889"/>
      <c r="DLN102" s="889"/>
      <c r="DLO102" s="889"/>
      <c r="DLP102" s="889"/>
      <c r="DLQ102" s="889"/>
      <c r="DLR102" s="889"/>
      <c r="DLS102" s="889"/>
      <c r="DLT102" s="889"/>
      <c r="DLU102" s="889"/>
      <c r="DLV102" s="889"/>
      <c r="DLW102" s="889"/>
      <c r="DLX102" s="889"/>
      <c r="DLY102" s="889"/>
      <c r="DLZ102" s="889"/>
      <c r="DMA102" s="889"/>
      <c r="DMB102" s="889"/>
      <c r="DMC102" s="889"/>
      <c r="DMD102" s="889"/>
      <c r="DME102" s="889"/>
      <c r="DMF102" s="889"/>
      <c r="DMG102" s="889"/>
      <c r="DMH102" s="889"/>
      <c r="DMI102" s="889"/>
      <c r="DMJ102" s="889"/>
      <c r="DMK102" s="889"/>
      <c r="DML102" s="889"/>
      <c r="DMM102" s="889"/>
      <c r="DMN102" s="889"/>
      <c r="DMO102" s="889"/>
      <c r="DMP102" s="889"/>
      <c r="DMQ102" s="889"/>
      <c r="DMR102" s="889"/>
      <c r="DMS102" s="889"/>
      <c r="DMT102" s="889"/>
      <c r="DMU102" s="889"/>
      <c r="DMV102" s="889"/>
      <c r="DMW102" s="889"/>
      <c r="DMX102" s="889"/>
      <c r="DMY102" s="889"/>
      <c r="DMZ102" s="889"/>
      <c r="DNA102" s="889"/>
      <c r="DNB102" s="889"/>
      <c r="DNC102" s="889"/>
      <c r="DND102" s="889"/>
      <c r="DNE102" s="889"/>
      <c r="DNF102" s="889"/>
      <c r="DNG102" s="889"/>
      <c r="DNH102" s="889"/>
      <c r="DNI102" s="889"/>
      <c r="DNJ102" s="889"/>
      <c r="DNK102" s="889"/>
      <c r="DNL102" s="889"/>
      <c r="DNM102" s="889"/>
      <c r="DNN102" s="889"/>
      <c r="DNO102" s="889"/>
      <c r="DNP102" s="889"/>
      <c r="DNQ102" s="889"/>
      <c r="DNR102" s="889"/>
      <c r="DNS102" s="889"/>
      <c r="DNT102" s="889"/>
      <c r="DNU102" s="889"/>
      <c r="DNV102" s="889"/>
      <c r="DNW102" s="889"/>
      <c r="DNX102" s="889"/>
      <c r="DNY102" s="889"/>
      <c r="DNZ102" s="889"/>
      <c r="DOA102" s="889"/>
      <c r="DOB102" s="889"/>
      <c r="DOC102" s="889"/>
      <c r="DOD102" s="889"/>
      <c r="DOE102" s="889"/>
      <c r="DOF102" s="889"/>
      <c r="DOG102" s="889"/>
      <c r="DOH102" s="889"/>
      <c r="DOI102" s="889"/>
      <c r="DOJ102" s="889"/>
      <c r="DOK102" s="889"/>
      <c r="DOL102" s="889"/>
      <c r="DOM102" s="889"/>
      <c r="DON102" s="889"/>
      <c r="DOO102" s="889"/>
      <c r="DOP102" s="889"/>
      <c r="DOQ102" s="889"/>
      <c r="DOR102" s="889"/>
      <c r="DOS102" s="889"/>
      <c r="DOT102" s="889"/>
      <c r="DOU102" s="889"/>
      <c r="DOV102" s="889"/>
      <c r="DOW102" s="889"/>
      <c r="DOX102" s="889"/>
      <c r="DOY102" s="889"/>
      <c r="DOZ102" s="889"/>
      <c r="DPA102" s="889"/>
      <c r="DPB102" s="889"/>
      <c r="DPC102" s="889"/>
      <c r="DPD102" s="889"/>
      <c r="DPE102" s="889"/>
      <c r="DPF102" s="889"/>
      <c r="DPG102" s="889"/>
      <c r="DPH102" s="889"/>
      <c r="DPI102" s="889"/>
      <c r="DPJ102" s="889"/>
      <c r="DPK102" s="889"/>
      <c r="DPL102" s="889"/>
      <c r="DPM102" s="889"/>
      <c r="DPN102" s="889"/>
      <c r="DPO102" s="889"/>
      <c r="DPP102" s="889"/>
      <c r="DPQ102" s="889"/>
      <c r="DPR102" s="889"/>
      <c r="DPS102" s="889"/>
      <c r="DPT102" s="889"/>
      <c r="DPU102" s="889"/>
      <c r="DPV102" s="889"/>
      <c r="DPW102" s="889"/>
      <c r="DPX102" s="889"/>
      <c r="DPY102" s="889"/>
      <c r="DPZ102" s="889"/>
      <c r="DQA102" s="889"/>
      <c r="DQB102" s="889"/>
      <c r="DQC102" s="889"/>
      <c r="DQD102" s="889"/>
      <c r="DQE102" s="889"/>
      <c r="DQF102" s="889"/>
      <c r="DQG102" s="889"/>
      <c r="DQH102" s="889"/>
      <c r="DQI102" s="889"/>
      <c r="DQJ102" s="889"/>
      <c r="DQK102" s="889"/>
      <c r="DQL102" s="889"/>
      <c r="DQM102" s="889"/>
      <c r="DQN102" s="889"/>
      <c r="DQO102" s="889"/>
      <c r="DQP102" s="889"/>
      <c r="DQQ102" s="889"/>
      <c r="DQR102" s="889"/>
      <c r="DQS102" s="889"/>
      <c r="DQT102" s="889"/>
      <c r="DQU102" s="889"/>
      <c r="DQV102" s="889"/>
      <c r="DQW102" s="889"/>
      <c r="DQX102" s="889"/>
      <c r="DQY102" s="889"/>
      <c r="DQZ102" s="889"/>
      <c r="DRA102" s="889"/>
      <c r="DRB102" s="889"/>
      <c r="DRC102" s="889"/>
      <c r="DRD102" s="889"/>
      <c r="DRE102" s="889"/>
      <c r="DRF102" s="889"/>
      <c r="DRG102" s="889"/>
      <c r="DRH102" s="889"/>
      <c r="DRI102" s="889"/>
      <c r="DRJ102" s="889"/>
      <c r="DRK102" s="889"/>
      <c r="DRL102" s="889"/>
      <c r="DRM102" s="889"/>
      <c r="DRN102" s="889"/>
      <c r="DRO102" s="889"/>
      <c r="DRP102" s="889"/>
      <c r="DRQ102" s="889"/>
      <c r="DRR102" s="889"/>
      <c r="DRS102" s="889"/>
      <c r="DRT102" s="889"/>
      <c r="DRU102" s="889"/>
      <c r="DRV102" s="889"/>
      <c r="DRW102" s="889"/>
      <c r="DRX102" s="889"/>
      <c r="DRY102" s="889"/>
      <c r="DRZ102" s="889"/>
      <c r="DSA102" s="889"/>
      <c r="DSB102" s="889"/>
      <c r="DSC102" s="889"/>
      <c r="DSD102" s="889"/>
      <c r="DSE102" s="889"/>
      <c r="DSF102" s="889"/>
      <c r="DSG102" s="889"/>
      <c r="DSH102" s="889"/>
      <c r="DSI102" s="889"/>
      <c r="DSJ102" s="889"/>
      <c r="DSK102" s="889"/>
      <c r="DSL102" s="889"/>
      <c r="DSM102" s="889"/>
      <c r="DSN102" s="889"/>
      <c r="DSO102" s="889"/>
      <c r="DSP102" s="889"/>
      <c r="DSQ102" s="889"/>
      <c r="DSR102" s="889"/>
      <c r="DSS102" s="889"/>
      <c r="DST102" s="889"/>
      <c r="DSU102" s="889"/>
      <c r="DSV102" s="889"/>
      <c r="DSW102" s="889"/>
      <c r="DSX102" s="889"/>
      <c r="DSY102" s="889"/>
      <c r="DSZ102" s="889"/>
      <c r="DTA102" s="889"/>
      <c r="DTB102" s="889"/>
      <c r="DTC102" s="889"/>
      <c r="DTD102" s="889"/>
      <c r="DTE102" s="889"/>
      <c r="DTF102" s="889"/>
      <c r="DTG102" s="889"/>
      <c r="DTH102" s="889"/>
      <c r="DTI102" s="889"/>
      <c r="DTJ102" s="889"/>
      <c r="DTK102" s="889"/>
      <c r="DTL102" s="889"/>
      <c r="DTM102" s="889"/>
      <c r="DTN102" s="889"/>
      <c r="DTO102" s="889"/>
      <c r="DTP102" s="889"/>
      <c r="DTQ102" s="889"/>
      <c r="DTR102" s="889"/>
      <c r="DTS102" s="889"/>
      <c r="DTT102" s="889"/>
      <c r="DTU102" s="889"/>
      <c r="DTV102" s="889"/>
      <c r="DTW102" s="889"/>
      <c r="DTX102" s="889"/>
      <c r="DTY102" s="889"/>
      <c r="DTZ102" s="889"/>
      <c r="DUA102" s="889"/>
      <c r="DUB102" s="889"/>
      <c r="DUC102" s="889"/>
      <c r="DUD102" s="889"/>
      <c r="DUE102" s="889"/>
      <c r="DUF102" s="889"/>
      <c r="DUG102" s="889"/>
      <c r="DUH102" s="889"/>
      <c r="DUI102" s="889"/>
      <c r="DUJ102" s="889"/>
      <c r="DUK102" s="889"/>
      <c r="DUL102" s="889"/>
      <c r="DUM102" s="889"/>
      <c r="DUN102" s="889"/>
      <c r="DUO102" s="889"/>
      <c r="DUP102" s="889"/>
      <c r="DUQ102" s="889"/>
      <c r="DUR102" s="889"/>
      <c r="DUS102" s="889"/>
      <c r="DUT102" s="889"/>
      <c r="DUU102" s="889"/>
      <c r="DUV102" s="889"/>
      <c r="DUW102" s="889"/>
      <c r="DUX102" s="889"/>
      <c r="DUY102" s="889"/>
      <c r="DUZ102" s="889"/>
      <c r="DVA102" s="889"/>
      <c r="DVB102" s="889"/>
      <c r="DVC102" s="889"/>
      <c r="DVD102" s="889"/>
      <c r="DVE102" s="889"/>
      <c r="DVF102" s="889"/>
      <c r="DVG102" s="889"/>
      <c r="DVH102" s="889"/>
      <c r="DVI102" s="889"/>
      <c r="DVJ102" s="889"/>
      <c r="DVK102" s="889"/>
      <c r="DVL102" s="889"/>
      <c r="DVM102" s="889"/>
      <c r="DVN102" s="889"/>
      <c r="DVO102" s="889"/>
      <c r="DVP102" s="889"/>
      <c r="DVQ102" s="889"/>
      <c r="DVR102" s="889"/>
      <c r="DVS102" s="889"/>
      <c r="DVT102" s="889"/>
      <c r="DVU102" s="889"/>
      <c r="DVV102" s="889"/>
      <c r="DVW102" s="889"/>
      <c r="DVX102" s="889"/>
      <c r="DVY102" s="889"/>
      <c r="DVZ102" s="889"/>
      <c r="DWA102" s="889"/>
      <c r="DWB102" s="889"/>
      <c r="DWC102" s="889"/>
      <c r="DWD102" s="889"/>
      <c r="DWE102" s="889"/>
      <c r="DWF102" s="889"/>
      <c r="DWG102" s="889"/>
      <c r="DWH102" s="889"/>
      <c r="DWI102" s="889"/>
      <c r="DWJ102" s="889"/>
      <c r="DWK102" s="889"/>
      <c r="DWL102" s="889"/>
      <c r="DWM102" s="889"/>
      <c r="DWN102" s="889"/>
      <c r="DWO102" s="889"/>
      <c r="DWP102" s="889"/>
      <c r="DWQ102" s="889"/>
      <c r="DWR102" s="889"/>
      <c r="DWS102" s="889"/>
      <c r="DWT102" s="889"/>
      <c r="DWU102" s="889"/>
      <c r="DWV102" s="889"/>
      <c r="DWW102" s="889"/>
      <c r="DWX102" s="889"/>
      <c r="DWY102" s="889"/>
      <c r="DWZ102" s="889"/>
      <c r="DXA102" s="889"/>
      <c r="DXB102" s="889"/>
      <c r="DXC102" s="889"/>
      <c r="DXD102" s="889"/>
      <c r="DXE102" s="889"/>
      <c r="DXF102" s="889"/>
      <c r="DXG102" s="889"/>
      <c r="DXH102" s="889"/>
      <c r="DXI102" s="889"/>
      <c r="DXJ102" s="889"/>
      <c r="DXK102" s="889"/>
      <c r="DXL102" s="889"/>
      <c r="DXM102" s="889"/>
      <c r="DXN102" s="889"/>
      <c r="DXO102" s="889"/>
      <c r="DXP102" s="889"/>
      <c r="DXQ102" s="889"/>
      <c r="DXR102" s="889"/>
      <c r="DXS102" s="889"/>
      <c r="DXT102" s="889"/>
      <c r="DXU102" s="889"/>
      <c r="DXV102" s="889"/>
      <c r="DXW102" s="889"/>
      <c r="DXX102" s="889"/>
      <c r="DXY102" s="889"/>
      <c r="DXZ102" s="889"/>
      <c r="DYA102" s="889"/>
      <c r="DYB102" s="889"/>
      <c r="DYC102" s="889"/>
      <c r="DYD102" s="889"/>
      <c r="DYE102" s="889"/>
      <c r="DYF102" s="889"/>
      <c r="DYG102" s="889"/>
      <c r="DYH102" s="889"/>
      <c r="DYI102" s="889"/>
      <c r="DYJ102" s="889"/>
      <c r="DYK102" s="889"/>
      <c r="DYL102" s="889"/>
      <c r="DYM102" s="889"/>
      <c r="DYN102" s="889"/>
      <c r="DYO102" s="889"/>
      <c r="DYP102" s="889"/>
      <c r="DYQ102" s="889"/>
      <c r="DYR102" s="889"/>
      <c r="DYS102" s="889"/>
      <c r="DYT102" s="889"/>
      <c r="DYU102" s="889"/>
      <c r="DYV102" s="889"/>
      <c r="DYW102" s="889"/>
      <c r="DYX102" s="889"/>
      <c r="DYY102" s="889"/>
      <c r="DYZ102" s="889"/>
      <c r="DZA102" s="889"/>
      <c r="DZB102" s="889"/>
      <c r="DZC102" s="889"/>
      <c r="DZD102" s="889"/>
      <c r="DZE102" s="889"/>
      <c r="DZF102" s="889"/>
      <c r="DZG102" s="889"/>
      <c r="DZH102" s="889"/>
      <c r="DZI102" s="889"/>
      <c r="DZJ102" s="889"/>
      <c r="DZK102" s="889"/>
      <c r="DZL102" s="889"/>
      <c r="DZM102" s="889"/>
      <c r="DZN102" s="889"/>
      <c r="DZO102" s="889"/>
      <c r="DZP102" s="889"/>
      <c r="DZQ102" s="889"/>
      <c r="DZR102" s="889"/>
      <c r="DZS102" s="889"/>
      <c r="DZT102" s="889"/>
      <c r="DZU102" s="889"/>
      <c r="DZV102" s="889"/>
      <c r="DZW102" s="889"/>
      <c r="DZX102" s="889"/>
      <c r="DZY102" s="889"/>
      <c r="DZZ102" s="889"/>
      <c r="EAA102" s="889"/>
      <c r="EAB102" s="889"/>
      <c r="EAC102" s="889"/>
      <c r="EAD102" s="889"/>
      <c r="EAE102" s="889"/>
      <c r="EAF102" s="889"/>
      <c r="EAG102" s="889"/>
      <c r="EAH102" s="889"/>
      <c r="EAI102" s="889"/>
      <c r="EAJ102" s="889"/>
      <c r="EAK102" s="889"/>
      <c r="EAL102" s="889"/>
      <c r="EAM102" s="889"/>
      <c r="EAN102" s="889"/>
      <c r="EAO102" s="889"/>
      <c r="EAP102" s="889"/>
      <c r="EAQ102" s="889"/>
      <c r="EAR102" s="889"/>
      <c r="EAS102" s="889"/>
      <c r="EAT102" s="889"/>
      <c r="EAU102" s="889"/>
      <c r="EAV102" s="889"/>
      <c r="EAW102" s="889"/>
      <c r="EAX102" s="889"/>
      <c r="EAY102" s="889"/>
      <c r="EAZ102" s="889"/>
      <c r="EBA102" s="889"/>
      <c r="EBB102" s="889"/>
      <c r="EBC102" s="889"/>
      <c r="EBD102" s="889"/>
      <c r="EBE102" s="889"/>
      <c r="EBF102" s="889"/>
      <c r="EBG102" s="889"/>
      <c r="EBH102" s="889"/>
      <c r="EBI102" s="889"/>
      <c r="EBJ102" s="889"/>
      <c r="EBK102" s="889"/>
      <c r="EBL102" s="889"/>
      <c r="EBM102" s="889"/>
      <c r="EBN102" s="889"/>
      <c r="EBO102" s="889"/>
      <c r="EBP102" s="889"/>
      <c r="EBQ102" s="889"/>
      <c r="EBR102" s="889"/>
      <c r="EBS102" s="889"/>
      <c r="EBT102" s="889"/>
      <c r="EBU102" s="889"/>
      <c r="EBV102" s="889"/>
      <c r="EBW102" s="889"/>
      <c r="EBX102" s="889"/>
      <c r="EBY102" s="889"/>
      <c r="EBZ102" s="889"/>
      <c r="ECA102" s="889"/>
      <c r="ECB102" s="889"/>
      <c r="ECC102" s="889"/>
      <c r="ECD102" s="889"/>
      <c r="ECE102" s="889"/>
      <c r="ECF102" s="889"/>
      <c r="ECG102" s="889"/>
      <c r="ECH102" s="889"/>
      <c r="ECI102" s="889"/>
      <c r="ECJ102" s="889"/>
      <c r="ECK102" s="889"/>
      <c r="ECL102" s="889"/>
      <c r="ECM102" s="889"/>
      <c r="ECN102" s="889"/>
      <c r="ECO102" s="889"/>
      <c r="ECP102" s="889"/>
      <c r="ECQ102" s="889"/>
      <c r="ECR102" s="889"/>
      <c r="ECS102" s="889"/>
      <c r="ECT102" s="889"/>
      <c r="ECU102" s="889"/>
      <c r="ECV102" s="889"/>
      <c r="ECW102" s="889"/>
      <c r="ECX102" s="889"/>
      <c r="ECY102" s="889"/>
      <c r="ECZ102" s="889"/>
      <c r="EDA102" s="889"/>
      <c r="EDB102" s="889"/>
      <c r="EDC102" s="889"/>
      <c r="EDD102" s="889"/>
      <c r="EDE102" s="889"/>
      <c r="EDF102" s="889"/>
      <c r="EDG102" s="889"/>
      <c r="EDH102" s="889"/>
      <c r="EDI102" s="889"/>
      <c r="EDJ102" s="889"/>
      <c r="EDK102" s="889"/>
      <c r="EDL102" s="889"/>
      <c r="EDM102" s="889"/>
      <c r="EDN102" s="889"/>
      <c r="EDO102" s="889"/>
      <c r="EDP102" s="889"/>
      <c r="EDQ102" s="889"/>
      <c r="EDR102" s="889"/>
      <c r="EDS102" s="889"/>
      <c r="EDT102" s="889"/>
      <c r="EDU102" s="889"/>
      <c r="EDV102" s="889"/>
      <c r="EDW102" s="889"/>
      <c r="EDX102" s="889"/>
      <c r="EDY102" s="889"/>
      <c r="EDZ102" s="889"/>
      <c r="EEA102" s="889"/>
      <c r="EEB102" s="889"/>
      <c r="EEC102" s="889"/>
      <c r="EED102" s="889"/>
      <c r="EEE102" s="889"/>
      <c r="EEF102" s="889"/>
      <c r="EEG102" s="889"/>
      <c r="EEH102" s="889"/>
      <c r="EEI102" s="889"/>
      <c r="EEJ102" s="889"/>
      <c r="EEK102" s="889"/>
      <c r="EEL102" s="889"/>
      <c r="EEM102" s="889"/>
      <c r="EEN102" s="889"/>
      <c r="EEO102" s="889"/>
      <c r="EEP102" s="889"/>
      <c r="EEQ102" s="889"/>
      <c r="EER102" s="889"/>
      <c r="EES102" s="889"/>
      <c r="EET102" s="889"/>
      <c r="EEU102" s="889"/>
      <c r="EEV102" s="889"/>
      <c r="EEW102" s="889"/>
      <c r="EEX102" s="889"/>
      <c r="EEY102" s="889"/>
      <c r="EEZ102" s="889"/>
      <c r="EFA102" s="889"/>
      <c r="EFB102" s="889"/>
      <c r="EFC102" s="889"/>
      <c r="EFD102" s="889"/>
      <c r="EFE102" s="889"/>
      <c r="EFF102" s="889"/>
      <c r="EFG102" s="889"/>
      <c r="EFH102" s="889"/>
      <c r="EFI102" s="889"/>
      <c r="EFJ102" s="889"/>
      <c r="EFK102" s="889"/>
      <c r="EFL102" s="889"/>
      <c r="EFM102" s="889"/>
      <c r="EFN102" s="889"/>
      <c r="EFO102" s="889"/>
      <c r="EFP102" s="889"/>
      <c r="EFQ102" s="889"/>
      <c r="EFR102" s="889"/>
      <c r="EFS102" s="889"/>
      <c r="EFT102" s="889"/>
      <c r="EFU102" s="889"/>
      <c r="EFV102" s="889"/>
      <c r="EFW102" s="889"/>
      <c r="EFX102" s="889"/>
      <c r="EFY102" s="889"/>
      <c r="EFZ102" s="889"/>
      <c r="EGA102" s="889"/>
      <c r="EGB102" s="889"/>
      <c r="EGC102" s="889"/>
      <c r="EGD102" s="889"/>
      <c r="EGE102" s="889"/>
      <c r="EGF102" s="889"/>
      <c r="EGG102" s="889"/>
      <c r="EGH102" s="889"/>
      <c r="EGI102" s="889"/>
      <c r="EGJ102" s="889"/>
      <c r="EGK102" s="889"/>
      <c r="EGL102" s="889"/>
      <c r="EGM102" s="889"/>
      <c r="EGN102" s="889"/>
      <c r="EGO102" s="889"/>
      <c r="EGP102" s="889"/>
      <c r="EGQ102" s="889"/>
      <c r="EGR102" s="889"/>
      <c r="EGS102" s="889"/>
      <c r="EGT102" s="889"/>
      <c r="EGU102" s="889"/>
      <c r="EGV102" s="889"/>
      <c r="EGW102" s="889"/>
      <c r="EGX102" s="889"/>
      <c r="EGY102" s="889"/>
      <c r="EGZ102" s="889"/>
      <c r="EHA102" s="889"/>
      <c r="EHB102" s="889"/>
      <c r="EHC102" s="889"/>
      <c r="EHD102" s="889"/>
      <c r="EHE102" s="889"/>
      <c r="EHF102" s="889"/>
      <c r="EHG102" s="889"/>
      <c r="EHH102" s="889"/>
      <c r="EHI102" s="889"/>
      <c r="EHJ102" s="889"/>
      <c r="EHK102" s="889"/>
      <c r="EHL102" s="889"/>
      <c r="EHM102" s="889"/>
      <c r="EHN102" s="889"/>
      <c r="EHO102" s="889"/>
      <c r="EHP102" s="889"/>
      <c r="EHQ102" s="889"/>
      <c r="EHR102" s="889"/>
      <c r="EHS102" s="889"/>
      <c r="EHT102" s="889"/>
      <c r="EHU102" s="889"/>
      <c r="EHV102" s="889"/>
      <c r="EHW102" s="889"/>
      <c r="EHX102" s="889"/>
      <c r="EHY102" s="889"/>
      <c r="EHZ102" s="889"/>
      <c r="EIA102" s="889"/>
      <c r="EIB102" s="889"/>
      <c r="EIC102" s="889"/>
      <c r="EID102" s="889"/>
      <c r="EIE102" s="889"/>
      <c r="EIF102" s="889"/>
      <c r="EIG102" s="889"/>
      <c r="EIH102" s="889"/>
      <c r="EII102" s="889"/>
      <c r="EIJ102" s="889"/>
      <c r="EIK102" s="889"/>
      <c r="EIL102" s="889"/>
      <c r="EIM102" s="889"/>
      <c r="EIN102" s="889"/>
      <c r="EIO102" s="889"/>
      <c r="EIP102" s="889"/>
      <c r="EIQ102" s="889"/>
      <c r="EIR102" s="889"/>
      <c r="EIS102" s="889"/>
      <c r="EIT102" s="889"/>
      <c r="EIU102" s="889"/>
      <c r="EIV102" s="889"/>
      <c r="EIW102" s="889"/>
      <c r="EIX102" s="889"/>
      <c r="EIY102" s="889"/>
      <c r="EIZ102" s="889"/>
      <c r="EJA102" s="889"/>
      <c r="EJB102" s="889"/>
      <c r="EJC102" s="889"/>
      <c r="EJD102" s="889"/>
      <c r="EJE102" s="889"/>
      <c r="EJF102" s="889"/>
      <c r="EJG102" s="889"/>
      <c r="EJH102" s="889"/>
      <c r="EJI102" s="889"/>
      <c r="EJJ102" s="889"/>
      <c r="EJK102" s="889"/>
      <c r="EJL102" s="889"/>
      <c r="EJM102" s="889"/>
      <c r="EJN102" s="889"/>
      <c r="EJO102" s="889"/>
      <c r="EJP102" s="889"/>
      <c r="EJQ102" s="889"/>
      <c r="EJR102" s="889"/>
      <c r="EJS102" s="889"/>
      <c r="EJT102" s="889"/>
      <c r="EJU102" s="889"/>
      <c r="EJV102" s="889"/>
      <c r="EJW102" s="889"/>
      <c r="EJX102" s="889"/>
      <c r="EJY102" s="889"/>
      <c r="EJZ102" s="889"/>
      <c r="EKA102" s="889"/>
      <c r="EKB102" s="889"/>
      <c r="EKC102" s="889"/>
      <c r="EKD102" s="889"/>
      <c r="EKE102" s="889"/>
      <c r="EKF102" s="889"/>
      <c r="EKG102" s="889"/>
      <c r="EKH102" s="889"/>
      <c r="EKI102" s="889"/>
      <c r="EKJ102" s="889"/>
      <c r="EKK102" s="889"/>
      <c r="EKL102" s="889"/>
      <c r="EKM102" s="889"/>
      <c r="EKN102" s="889"/>
      <c r="EKO102" s="889"/>
      <c r="EKP102" s="889"/>
      <c r="EKQ102" s="889"/>
      <c r="EKR102" s="889"/>
      <c r="EKS102" s="889"/>
      <c r="EKT102" s="889"/>
      <c r="EKU102" s="889"/>
      <c r="EKV102" s="889"/>
      <c r="EKW102" s="889"/>
      <c r="EKX102" s="889"/>
      <c r="EKY102" s="889"/>
      <c r="EKZ102" s="889"/>
      <c r="ELA102" s="889"/>
      <c r="ELB102" s="889"/>
      <c r="ELC102" s="889"/>
      <c r="ELD102" s="889"/>
      <c r="ELE102" s="889"/>
      <c r="ELF102" s="889"/>
      <c r="ELG102" s="889"/>
      <c r="ELH102" s="889"/>
      <c r="ELI102" s="889"/>
      <c r="ELJ102" s="889"/>
      <c r="ELK102" s="889"/>
      <c r="ELL102" s="889"/>
      <c r="ELM102" s="889"/>
      <c r="ELN102" s="889"/>
      <c r="ELO102" s="889"/>
      <c r="ELP102" s="889"/>
      <c r="ELQ102" s="889"/>
      <c r="ELR102" s="889"/>
      <c r="ELS102" s="889"/>
      <c r="ELT102" s="889"/>
      <c r="ELU102" s="889"/>
      <c r="ELV102" s="889"/>
      <c r="ELW102" s="889"/>
      <c r="ELX102" s="889"/>
      <c r="ELY102" s="889"/>
      <c r="ELZ102" s="889"/>
      <c r="EMA102" s="889"/>
      <c r="EMB102" s="889"/>
      <c r="EMC102" s="889"/>
      <c r="EMD102" s="889"/>
      <c r="EME102" s="889"/>
      <c r="EMF102" s="889"/>
      <c r="EMG102" s="889"/>
      <c r="EMH102" s="889"/>
      <c r="EMI102" s="889"/>
      <c r="EMJ102" s="889"/>
      <c r="EMK102" s="889"/>
      <c r="EML102" s="889"/>
      <c r="EMM102" s="889"/>
      <c r="EMN102" s="889"/>
      <c r="EMO102" s="889"/>
      <c r="EMP102" s="889"/>
      <c r="EMQ102" s="889"/>
      <c r="EMR102" s="889"/>
      <c r="EMS102" s="889"/>
      <c r="EMT102" s="889"/>
      <c r="EMU102" s="889"/>
      <c r="EMV102" s="889"/>
      <c r="EMW102" s="889"/>
      <c r="EMX102" s="889"/>
      <c r="EMY102" s="889"/>
      <c r="EMZ102" s="889"/>
      <c r="ENA102" s="889"/>
      <c r="ENB102" s="889"/>
      <c r="ENC102" s="889"/>
      <c r="END102" s="889"/>
      <c r="ENE102" s="889"/>
      <c r="ENF102" s="889"/>
      <c r="ENG102" s="889"/>
      <c r="ENH102" s="889"/>
      <c r="ENI102" s="889"/>
      <c r="ENJ102" s="889"/>
      <c r="ENK102" s="889"/>
      <c r="ENL102" s="889"/>
      <c r="ENM102" s="889"/>
      <c r="ENN102" s="889"/>
      <c r="ENO102" s="889"/>
      <c r="ENP102" s="889"/>
      <c r="ENQ102" s="889"/>
      <c r="ENR102" s="889"/>
      <c r="ENS102" s="889"/>
      <c r="ENT102" s="889"/>
      <c r="ENU102" s="889"/>
      <c r="ENV102" s="889"/>
      <c r="ENW102" s="889"/>
      <c r="ENX102" s="889"/>
      <c r="ENY102" s="889"/>
      <c r="ENZ102" s="889"/>
      <c r="EOA102" s="889"/>
      <c r="EOB102" s="889"/>
      <c r="EOC102" s="889"/>
      <c r="EOD102" s="889"/>
      <c r="EOE102" s="889"/>
      <c r="EOF102" s="889"/>
      <c r="EOG102" s="889"/>
      <c r="EOH102" s="889"/>
      <c r="EOI102" s="889"/>
      <c r="EOJ102" s="889"/>
      <c r="EOK102" s="889"/>
      <c r="EOL102" s="889"/>
      <c r="EOM102" s="889"/>
      <c r="EON102" s="889"/>
      <c r="EOO102" s="889"/>
      <c r="EOP102" s="889"/>
      <c r="EOQ102" s="889"/>
      <c r="EOR102" s="889"/>
      <c r="EOS102" s="889"/>
      <c r="EOT102" s="889"/>
      <c r="EOU102" s="889"/>
      <c r="EOV102" s="889"/>
      <c r="EOW102" s="889"/>
      <c r="EOX102" s="889"/>
      <c r="EOY102" s="889"/>
      <c r="EOZ102" s="889"/>
      <c r="EPA102" s="889"/>
      <c r="EPB102" s="889"/>
      <c r="EPC102" s="889"/>
      <c r="EPD102" s="889"/>
      <c r="EPE102" s="889"/>
      <c r="EPF102" s="889"/>
      <c r="EPG102" s="889"/>
      <c r="EPH102" s="889"/>
      <c r="EPI102" s="889"/>
      <c r="EPJ102" s="889"/>
      <c r="EPK102" s="889"/>
      <c r="EPL102" s="889"/>
      <c r="EPM102" s="889"/>
      <c r="EPN102" s="889"/>
      <c r="EPO102" s="889"/>
      <c r="EPP102" s="889"/>
      <c r="EPQ102" s="889"/>
      <c r="EPR102" s="889"/>
      <c r="EPS102" s="889"/>
      <c r="EPT102" s="889"/>
      <c r="EPU102" s="889"/>
      <c r="EPV102" s="889"/>
      <c r="EPW102" s="889"/>
      <c r="EPX102" s="889"/>
      <c r="EPY102" s="889"/>
      <c r="EPZ102" s="889"/>
      <c r="EQA102" s="889"/>
      <c r="EQB102" s="889"/>
      <c r="EQC102" s="889"/>
      <c r="EQD102" s="889"/>
      <c r="EQE102" s="889"/>
      <c r="EQF102" s="889"/>
      <c r="EQG102" s="889"/>
      <c r="EQH102" s="889"/>
      <c r="EQI102" s="889"/>
      <c r="EQJ102" s="889"/>
      <c r="EQK102" s="889"/>
      <c r="EQL102" s="889"/>
      <c r="EQM102" s="889"/>
      <c r="EQN102" s="889"/>
      <c r="EQO102" s="889"/>
      <c r="EQP102" s="889"/>
      <c r="EQQ102" s="889"/>
      <c r="EQR102" s="889"/>
      <c r="EQS102" s="889"/>
      <c r="EQT102" s="889"/>
      <c r="EQU102" s="889"/>
      <c r="EQV102" s="889"/>
      <c r="EQW102" s="889"/>
      <c r="EQX102" s="889"/>
      <c r="EQY102" s="889"/>
      <c r="EQZ102" s="889"/>
      <c r="ERA102" s="889"/>
      <c r="ERB102" s="889"/>
      <c r="ERC102" s="889"/>
      <c r="ERD102" s="889"/>
      <c r="ERE102" s="889"/>
      <c r="ERF102" s="889"/>
      <c r="ERG102" s="889"/>
      <c r="ERH102" s="889"/>
      <c r="ERI102" s="889"/>
      <c r="ERJ102" s="889"/>
      <c r="ERK102" s="889"/>
      <c r="ERL102" s="889"/>
      <c r="ERM102" s="889"/>
      <c r="ERN102" s="889"/>
      <c r="ERO102" s="889"/>
      <c r="ERP102" s="889"/>
      <c r="ERQ102" s="889"/>
      <c r="ERR102" s="889"/>
      <c r="ERS102" s="889"/>
      <c r="ERT102" s="889"/>
      <c r="ERU102" s="889"/>
      <c r="ERV102" s="889"/>
      <c r="ERW102" s="889"/>
      <c r="ERX102" s="889"/>
      <c r="ERY102" s="889"/>
      <c r="ERZ102" s="889"/>
      <c r="ESA102" s="889"/>
      <c r="ESB102" s="889"/>
      <c r="ESC102" s="889"/>
      <c r="ESD102" s="889"/>
      <c r="ESE102" s="889"/>
      <c r="ESF102" s="889"/>
      <c r="ESG102" s="889"/>
      <c r="ESH102" s="889"/>
      <c r="ESI102" s="889"/>
      <c r="ESJ102" s="889"/>
      <c r="ESK102" s="889"/>
      <c r="ESL102" s="889"/>
      <c r="ESM102" s="889"/>
      <c r="ESN102" s="889"/>
      <c r="ESO102" s="889"/>
      <c r="ESP102" s="889"/>
      <c r="ESQ102" s="889"/>
      <c r="ESR102" s="889"/>
      <c r="ESS102" s="889"/>
      <c r="EST102" s="889"/>
      <c r="ESU102" s="889"/>
      <c r="ESV102" s="889"/>
      <c r="ESW102" s="889"/>
      <c r="ESX102" s="889"/>
      <c r="ESY102" s="889"/>
      <c r="ESZ102" s="889"/>
      <c r="ETA102" s="889"/>
      <c r="ETB102" s="889"/>
      <c r="ETC102" s="889"/>
      <c r="ETD102" s="889"/>
      <c r="ETE102" s="889"/>
      <c r="ETF102" s="889"/>
      <c r="ETG102" s="889"/>
      <c r="ETH102" s="889"/>
      <c r="ETI102" s="889"/>
      <c r="ETJ102" s="889"/>
      <c r="ETK102" s="889"/>
      <c r="ETL102" s="889"/>
      <c r="ETM102" s="889"/>
      <c r="ETN102" s="889"/>
      <c r="ETO102" s="889"/>
      <c r="ETP102" s="889"/>
      <c r="ETQ102" s="889"/>
      <c r="ETR102" s="889"/>
      <c r="ETS102" s="889"/>
      <c r="ETT102" s="889"/>
      <c r="ETU102" s="889"/>
      <c r="ETV102" s="889"/>
      <c r="ETW102" s="889"/>
      <c r="ETX102" s="889"/>
      <c r="ETY102" s="889"/>
      <c r="ETZ102" s="889"/>
      <c r="EUA102" s="889"/>
      <c r="EUB102" s="889"/>
      <c r="EUC102" s="889"/>
      <c r="EUD102" s="889"/>
      <c r="EUE102" s="889"/>
      <c r="EUF102" s="889"/>
      <c r="EUG102" s="889"/>
      <c r="EUH102" s="889"/>
      <c r="EUI102" s="889"/>
      <c r="EUJ102" s="889"/>
      <c r="EUK102" s="889"/>
      <c r="EUL102" s="889"/>
      <c r="EUM102" s="889"/>
      <c r="EUN102" s="889"/>
      <c r="EUO102" s="889"/>
      <c r="EUP102" s="889"/>
      <c r="EUQ102" s="889"/>
      <c r="EUR102" s="889"/>
      <c r="EUS102" s="889"/>
      <c r="EUT102" s="889"/>
      <c r="EUU102" s="889"/>
      <c r="EUV102" s="889"/>
      <c r="EUW102" s="889"/>
      <c r="EUX102" s="889"/>
      <c r="EUY102" s="889"/>
      <c r="EUZ102" s="889"/>
      <c r="EVA102" s="889"/>
      <c r="EVB102" s="889"/>
      <c r="EVC102" s="889"/>
      <c r="EVD102" s="889"/>
      <c r="EVE102" s="889"/>
      <c r="EVF102" s="889"/>
      <c r="EVG102" s="889"/>
      <c r="EVH102" s="889"/>
      <c r="EVI102" s="889"/>
      <c r="EVJ102" s="889"/>
      <c r="EVK102" s="889"/>
      <c r="EVL102" s="889"/>
      <c r="EVM102" s="889"/>
      <c r="EVN102" s="889"/>
      <c r="EVO102" s="889"/>
      <c r="EVP102" s="889"/>
      <c r="EVQ102" s="889"/>
      <c r="EVR102" s="889"/>
      <c r="EVS102" s="889"/>
      <c r="EVT102" s="889"/>
      <c r="EVU102" s="889"/>
      <c r="EVV102" s="889"/>
      <c r="EVW102" s="889"/>
      <c r="EVX102" s="889"/>
      <c r="EVY102" s="889"/>
      <c r="EVZ102" s="889"/>
      <c r="EWA102" s="889"/>
      <c r="EWB102" s="889"/>
      <c r="EWC102" s="889"/>
      <c r="EWD102" s="889"/>
      <c r="EWE102" s="889"/>
      <c r="EWF102" s="889"/>
      <c r="EWG102" s="889"/>
      <c r="EWH102" s="889"/>
      <c r="EWI102" s="889"/>
      <c r="EWJ102" s="889"/>
      <c r="EWK102" s="889"/>
      <c r="EWL102" s="889"/>
      <c r="EWM102" s="889"/>
      <c r="EWN102" s="889"/>
      <c r="EWO102" s="889"/>
      <c r="EWP102" s="889"/>
      <c r="EWQ102" s="889"/>
      <c r="EWR102" s="889"/>
      <c r="EWS102" s="889"/>
      <c r="EWT102" s="889"/>
      <c r="EWU102" s="889"/>
      <c r="EWV102" s="889"/>
      <c r="EWW102" s="889"/>
      <c r="EWX102" s="889"/>
      <c r="EWY102" s="889"/>
      <c r="EWZ102" s="889"/>
      <c r="EXA102" s="889"/>
      <c r="EXB102" s="889"/>
      <c r="EXC102" s="889"/>
      <c r="EXD102" s="889"/>
      <c r="EXE102" s="889"/>
      <c r="EXF102" s="889"/>
      <c r="EXG102" s="889"/>
      <c r="EXH102" s="889"/>
      <c r="EXI102" s="889"/>
      <c r="EXJ102" s="889"/>
      <c r="EXK102" s="889"/>
      <c r="EXL102" s="889"/>
      <c r="EXM102" s="889"/>
      <c r="EXN102" s="889"/>
      <c r="EXO102" s="889"/>
      <c r="EXP102" s="889"/>
      <c r="EXQ102" s="889"/>
      <c r="EXR102" s="889"/>
      <c r="EXS102" s="889"/>
      <c r="EXT102" s="889"/>
      <c r="EXU102" s="889"/>
      <c r="EXV102" s="889"/>
      <c r="EXW102" s="889"/>
      <c r="EXX102" s="889"/>
      <c r="EXY102" s="889"/>
      <c r="EXZ102" s="889"/>
      <c r="EYA102" s="889"/>
      <c r="EYB102" s="889"/>
      <c r="EYC102" s="889"/>
      <c r="EYD102" s="889"/>
      <c r="EYE102" s="889"/>
      <c r="EYF102" s="889"/>
      <c r="EYG102" s="889"/>
      <c r="EYH102" s="889"/>
      <c r="EYI102" s="889"/>
      <c r="EYJ102" s="889"/>
      <c r="EYK102" s="889"/>
      <c r="EYL102" s="889"/>
      <c r="EYM102" s="889"/>
      <c r="EYN102" s="889"/>
      <c r="EYO102" s="889"/>
      <c r="EYP102" s="889"/>
      <c r="EYQ102" s="889"/>
      <c r="EYR102" s="889"/>
      <c r="EYS102" s="889"/>
      <c r="EYT102" s="889"/>
      <c r="EYU102" s="889"/>
      <c r="EYV102" s="889"/>
      <c r="EYW102" s="889"/>
      <c r="EYX102" s="889"/>
      <c r="EYY102" s="889"/>
      <c r="EYZ102" s="889"/>
      <c r="EZA102" s="889"/>
      <c r="EZB102" s="889"/>
      <c r="EZC102" s="889"/>
      <c r="EZD102" s="889"/>
      <c r="EZE102" s="889"/>
      <c r="EZF102" s="889"/>
      <c r="EZG102" s="889"/>
      <c r="EZH102" s="889"/>
      <c r="EZI102" s="889"/>
      <c r="EZJ102" s="889"/>
      <c r="EZK102" s="889"/>
      <c r="EZL102" s="889"/>
      <c r="EZM102" s="889"/>
      <c r="EZN102" s="889"/>
      <c r="EZO102" s="889"/>
      <c r="EZP102" s="889"/>
      <c r="EZQ102" s="889"/>
      <c r="EZR102" s="889"/>
      <c r="EZS102" s="889"/>
      <c r="EZT102" s="889"/>
      <c r="EZU102" s="889"/>
      <c r="EZV102" s="889"/>
      <c r="EZW102" s="889"/>
      <c r="EZX102" s="889"/>
      <c r="EZY102" s="889"/>
      <c r="EZZ102" s="889"/>
      <c r="FAA102" s="889"/>
      <c r="FAB102" s="889"/>
      <c r="FAC102" s="889"/>
      <c r="FAD102" s="889"/>
      <c r="FAE102" s="889"/>
      <c r="FAF102" s="889"/>
      <c r="FAG102" s="889"/>
      <c r="FAH102" s="889"/>
      <c r="FAI102" s="889"/>
      <c r="FAJ102" s="889"/>
      <c r="FAK102" s="889"/>
      <c r="FAL102" s="889"/>
      <c r="FAM102" s="889"/>
      <c r="FAN102" s="889"/>
      <c r="FAO102" s="889"/>
      <c r="FAP102" s="889"/>
      <c r="FAQ102" s="889"/>
      <c r="FAR102" s="889"/>
      <c r="FAS102" s="889"/>
      <c r="FAT102" s="889"/>
      <c r="FAU102" s="889"/>
      <c r="FAV102" s="889"/>
      <c r="FAW102" s="889"/>
      <c r="FAX102" s="889"/>
      <c r="FAY102" s="889"/>
      <c r="FAZ102" s="889"/>
      <c r="FBA102" s="889"/>
      <c r="FBB102" s="889"/>
      <c r="FBC102" s="889"/>
      <c r="FBD102" s="889"/>
      <c r="FBE102" s="889"/>
      <c r="FBF102" s="889"/>
      <c r="FBG102" s="889"/>
      <c r="FBH102" s="889"/>
      <c r="FBI102" s="889"/>
      <c r="FBJ102" s="889"/>
      <c r="FBK102" s="889"/>
      <c r="FBL102" s="889"/>
      <c r="FBM102" s="889"/>
      <c r="FBN102" s="889"/>
      <c r="FBO102" s="889"/>
      <c r="FBP102" s="889"/>
      <c r="FBQ102" s="889"/>
      <c r="FBR102" s="889"/>
      <c r="FBS102" s="889"/>
      <c r="FBT102" s="889"/>
      <c r="FBU102" s="889"/>
      <c r="FBV102" s="889"/>
      <c r="FBW102" s="889"/>
      <c r="FBX102" s="889"/>
      <c r="FBY102" s="889"/>
      <c r="FBZ102" s="889"/>
      <c r="FCA102" s="889"/>
      <c r="FCB102" s="889"/>
      <c r="FCC102" s="889"/>
      <c r="FCD102" s="889"/>
      <c r="FCE102" s="889"/>
      <c r="FCF102" s="889"/>
      <c r="FCG102" s="889"/>
      <c r="FCH102" s="889"/>
      <c r="FCI102" s="889"/>
      <c r="FCJ102" s="889"/>
      <c r="FCK102" s="889"/>
      <c r="FCL102" s="889"/>
      <c r="FCM102" s="889"/>
      <c r="FCN102" s="889"/>
      <c r="FCO102" s="889"/>
      <c r="FCP102" s="889"/>
      <c r="FCQ102" s="889"/>
      <c r="FCR102" s="889"/>
      <c r="FCS102" s="889"/>
      <c r="FCT102" s="889"/>
      <c r="FCU102" s="889"/>
      <c r="FCV102" s="889"/>
      <c r="FCW102" s="889"/>
      <c r="FCX102" s="889"/>
      <c r="FCY102" s="889"/>
      <c r="FCZ102" s="889"/>
      <c r="FDA102" s="889"/>
      <c r="FDB102" s="889"/>
      <c r="FDC102" s="889"/>
      <c r="FDD102" s="889"/>
      <c r="FDE102" s="889"/>
      <c r="FDF102" s="889"/>
      <c r="FDG102" s="889"/>
      <c r="FDH102" s="889"/>
      <c r="FDI102" s="889"/>
      <c r="FDJ102" s="889"/>
      <c r="FDK102" s="889"/>
      <c r="FDL102" s="889"/>
      <c r="FDM102" s="889"/>
      <c r="FDN102" s="889"/>
      <c r="FDO102" s="889"/>
      <c r="FDP102" s="889"/>
      <c r="FDQ102" s="889"/>
      <c r="FDR102" s="889"/>
      <c r="FDS102" s="889"/>
      <c r="FDT102" s="889"/>
      <c r="FDU102" s="889"/>
      <c r="FDV102" s="889"/>
      <c r="FDW102" s="889"/>
      <c r="FDX102" s="889"/>
      <c r="FDY102" s="889"/>
      <c r="FDZ102" s="889"/>
      <c r="FEA102" s="889"/>
      <c r="FEB102" s="889"/>
      <c r="FEC102" s="889"/>
      <c r="FED102" s="889"/>
      <c r="FEE102" s="889"/>
      <c r="FEF102" s="889"/>
      <c r="FEG102" s="889"/>
      <c r="FEH102" s="889"/>
      <c r="FEI102" s="889"/>
      <c r="FEJ102" s="889"/>
      <c r="FEK102" s="889"/>
      <c r="FEL102" s="889"/>
      <c r="FEM102" s="889"/>
      <c r="FEN102" s="889"/>
      <c r="FEO102" s="889"/>
      <c r="FEP102" s="889"/>
      <c r="FEQ102" s="889"/>
      <c r="FER102" s="889"/>
      <c r="FES102" s="889"/>
      <c r="FET102" s="889"/>
      <c r="FEU102" s="889"/>
      <c r="FEV102" s="889"/>
      <c r="FEW102" s="889"/>
      <c r="FEX102" s="889"/>
      <c r="FEY102" s="889"/>
      <c r="FEZ102" s="889"/>
      <c r="FFA102" s="889"/>
      <c r="FFB102" s="889"/>
      <c r="FFC102" s="889"/>
      <c r="FFD102" s="889"/>
      <c r="FFE102" s="889"/>
      <c r="FFF102" s="889"/>
      <c r="FFG102" s="889"/>
      <c r="FFH102" s="889"/>
      <c r="FFI102" s="889"/>
      <c r="FFJ102" s="889"/>
      <c r="FFK102" s="889"/>
      <c r="FFL102" s="889"/>
      <c r="FFM102" s="889"/>
      <c r="FFN102" s="889"/>
      <c r="FFO102" s="889"/>
      <c r="FFP102" s="889"/>
      <c r="FFQ102" s="889"/>
      <c r="FFR102" s="889"/>
      <c r="FFS102" s="889"/>
      <c r="FFT102" s="889"/>
      <c r="FFU102" s="889"/>
      <c r="FFV102" s="889"/>
      <c r="FFW102" s="889"/>
      <c r="FFX102" s="889"/>
      <c r="FFY102" s="889"/>
      <c r="FFZ102" s="889"/>
      <c r="FGA102" s="889"/>
      <c r="FGB102" s="889"/>
      <c r="FGC102" s="889"/>
      <c r="FGD102" s="889"/>
      <c r="FGE102" s="889"/>
      <c r="FGF102" s="889"/>
      <c r="FGG102" s="889"/>
      <c r="FGH102" s="889"/>
      <c r="FGI102" s="889"/>
      <c r="FGJ102" s="889"/>
      <c r="FGK102" s="889"/>
      <c r="FGL102" s="889"/>
      <c r="FGM102" s="889"/>
      <c r="FGN102" s="889"/>
      <c r="FGO102" s="889"/>
      <c r="FGP102" s="889"/>
      <c r="FGQ102" s="889"/>
      <c r="FGR102" s="889"/>
      <c r="FGS102" s="889"/>
      <c r="FGT102" s="889"/>
      <c r="FGU102" s="889"/>
      <c r="FGV102" s="889"/>
      <c r="FGW102" s="889"/>
      <c r="FGX102" s="889"/>
      <c r="FGY102" s="889"/>
      <c r="FGZ102" s="889"/>
      <c r="FHA102" s="889"/>
      <c r="FHB102" s="889"/>
      <c r="FHC102" s="889"/>
      <c r="FHD102" s="889"/>
      <c r="FHE102" s="889"/>
      <c r="FHF102" s="889"/>
      <c r="FHG102" s="889"/>
      <c r="FHH102" s="889"/>
      <c r="FHI102" s="889"/>
      <c r="FHJ102" s="889"/>
      <c r="FHK102" s="889"/>
      <c r="FHL102" s="889"/>
      <c r="FHM102" s="889"/>
      <c r="FHN102" s="889"/>
      <c r="FHO102" s="889"/>
      <c r="FHP102" s="889"/>
      <c r="FHQ102" s="889"/>
      <c r="FHR102" s="889"/>
      <c r="FHS102" s="889"/>
      <c r="FHT102" s="889"/>
      <c r="FHU102" s="889"/>
      <c r="FHV102" s="889"/>
      <c r="FHW102" s="889"/>
      <c r="FHX102" s="889"/>
      <c r="FHY102" s="889"/>
      <c r="FHZ102" s="889"/>
      <c r="FIA102" s="889"/>
      <c r="FIB102" s="889"/>
      <c r="FIC102" s="889"/>
      <c r="FID102" s="889"/>
      <c r="FIE102" s="889"/>
      <c r="FIF102" s="889"/>
      <c r="FIG102" s="889"/>
      <c r="FIH102" s="889"/>
      <c r="FII102" s="889"/>
      <c r="FIJ102" s="889"/>
      <c r="FIK102" s="889"/>
      <c r="FIL102" s="889"/>
      <c r="FIM102" s="889"/>
      <c r="FIN102" s="889"/>
      <c r="FIO102" s="889"/>
      <c r="FIP102" s="889"/>
      <c r="FIQ102" s="889"/>
      <c r="FIR102" s="889"/>
      <c r="FIS102" s="889"/>
      <c r="FIT102" s="889"/>
      <c r="FIU102" s="889"/>
      <c r="FIV102" s="889"/>
      <c r="FIW102" s="889"/>
      <c r="FIX102" s="889"/>
      <c r="FIY102" s="889"/>
      <c r="FIZ102" s="889"/>
      <c r="FJA102" s="889"/>
      <c r="FJB102" s="889"/>
      <c r="FJC102" s="889"/>
      <c r="FJD102" s="889"/>
      <c r="FJE102" s="889"/>
      <c r="FJF102" s="889"/>
      <c r="FJG102" s="889"/>
      <c r="FJH102" s="889"/>
      <c r="FJI102" s="889"/>
      <c r="FJJ102" s="889"/>
      <c r="FJK102" s="889"/>
      <c r="FJL102" s="889"/>
      <c r="FJM102" s="889"/>
      <c r="FJN102" s="889"/>
      <c r="FJO102" s="889"/>
      <c r="FJP102" s="889"/>
      <c r="FJQ102" s="889"/>
      <c r="FJR102" s="889"/>
      <c r="FJS102" s="889"/>
      <c r="FJT102" s="889"/>
      <c r="FJU102" s="889"/>
      <c r="FJV102" s="889"/>
      <c r="FJW102" s="889"/>
      <c r="FJX102" s="889"/>
      <c r="FJY102" s="889"/>
      <c r="FJZ102" s="889"/>
      <c r="FKA102" s="889"/>
      <c r="FKB102" s="889"/>
      <c r="FKC102" s="889"/>
      <c r="FKD102" s="889"/>
      <c r="FKE102" s="889"/>
      <c r="FKF102" s="889"/>
      <c r="FKG102" s="889"/>
      <c r="FKH102" s="889"/>
      <c r="FKI102" s="889"/>
      <c r="FKJ102" s="889"/>
      <c r="FKK102" s="889"/>
      <c r="FKL102" s="889"/>
      <c r="FKM102" s="889"/>
      <c r="FKN102" s="889"/>
      <c r="FKO102" s="889"/>
      <c r="FKP102" s="889"/>
      <c r="FKQ102" s="889"/>
      <c r="FKR102" s="889"/>
      <c r="FKS102" s="889"/>
      <c r="FKT102" s="889"/>
      <c r="FKU102" s="889"/>
      <c r="FKV102" s="889"/>
      <c r="FKW102" s="889"/>
      <c r="FKX102" s="889"/>
      <c r="FKY102" s="889"/>
      <c r="FKZ102" s="889"/>
      <c r="FLA102" s="889"/>
      <c r="FLB102" s="889"/>
      <c r="FLC102" s="889"/>
      <c r="FLD102" s="889"/>
      <c r="FLE102" s="889"/>
      <c r="FLF102" s="889"/>
      <c r="FLG102" s="889"/>
      <c r="FLH102" s="889"/>
      <c r="FLI102" s="889"/>
      <c r="FLJ102" s="889"/>
      <c r="FLK102" s="889"/>
      <c r="FLL102" s="889"/>
      <c r="FLM102" s="889"/>
      <c r="FLN102" s="889"/>
      <c r="FLO102" s="889"/>
      <c r="FLP102" s="889"/>
      <c r="FLQ102" s="889"/>
      <c r="FLR102" s="889"/>
      <c r="FLS102" s="889"/>
      <c r="FLT102" s="889"/>
      <c r="FLU102" s="889"/>
      <c r="FLV102" s="889"/>
      <c r="FLW102" s="889"/>
      <c r="FLX102" s="889"/>
      <c r="FLY102" s="889"/>
      <c r="FLZ102" s="889"/>
      <c r="FMA102" s="889"/>
      <c r="FMB102" s="889"/>
      <c r="FMC102" s="889"/>
      <c r="FMD102" s="889"/>
      <c r="FME102" s="889"/>
      <c r="FMF102" s="889"/>
      <c r="FMG102" s="889"/>
      <c r="FMH102" s="889"/>
      <c r="FMI102" s="889"/>
      <c r="FMJ102" s="889"/>
      <c r="FMK102" s="889"/>
      <c r="FML102" s="889"/>
      <c r="FMM102" s="889"/>
      <c r="FMN102" s="889"/>
      <c r="FMO102" s="889"/>
      <c r="FMP102" s="889"/>
      <c r="FMQ102" s="889"/>
      <c r="FMR102" s="889"/>
      <c r="FMS102" s="889"/>
      <c r="FMT102" s="889"/>
      <c r="FMU102" s="889"/>
      <c r="FMV102" s="889"/>
      <c r="FMW102" s="889"/>
      <c r="FMX102" s="889"/>
      <c r="FMY102" s="889"/>
      <c r="FMZ102" s="889"/>
      <c r="FNA102" s="889"/>
      <c r="FNB102" s="889"/>
      <c r="FNC102" s="889"/>
      <c r="FND102" s="889"/>
      <c r="FNE102" s="889"/>
      <c r="FNF102" s="889"/>
      <c r="FNG102" s="889"/>
      <c r="FNH102" s="889"/>
      <c r="FNI102" s="889"/>
      <c r="FNJ102" s="889"/>
      <c r="FNK102" s="889"/>
      <c r="FNL102" s="889"/>
      <c r="FNM102" s="889"/>
      <c r="FNN102" s="889"/>
      <c r="FNO102" s="889"/>
      <c r="FNP102" s="889"/>
      <c r="FNQ102" s="889"/>
      <c r="FNR102" s="889"/>
      <c r="FNS102" s="889"/>
      <c r="FNT102" s="889"/>
      <c r="FNU102" s="889"/>
      <c r="FNV102" s="889"/>
      <c r="FNW102" s="889"/>
      <c r="FNX102" s="889"/>
      <c r="FNY102" s="889"/>
      <c r="FNZ102" s="889"/>
      <c r="FOA102" s="889"/>
      <c r="FOB102" s="889"/>
      <c r="FOC102" s="889"/>
      <c r="FOD102" s="889"/>
      <c r="FOE102" s="889"/>
      <c r="FOF102" s="889"/>
      <c r="FOG102" s="889"/>
      <c r="FOH102" s="889"/>
      <c r="FOI102" s="889"/>
      <c r="FOJ102" s="889"/>
      <c r="FOK102" s="889"/>
      <c r="FOL102" s="889"/>
      <c r="FOM102" s="889"/>
      <c r="FON102" s="889"/>
      <c r="FOO102" s="889"/>
      <c r="FOP102" s="889"/>
      <c r="FOQ102" s="889"/>
      <c r="FOR102" s="889"/>
      <c r="FOS102" s="889"/>
      <c r="FOT102" s="889"/>
      <c r="FOU102" s="889"/>
      <c r="FOV102" s="889"/>
      <c r="FOW102" s="889"/>
      <c r="FOX102" s="889"/>
      <c r="FOY102" s="889"/>
      <c r="FOZ102" s="889"/>
      <c r="FPA102" s="889"/>
      <c r="FPB102" s="889"/>
      <c r="FPC102" s="889"/>
      <c r="FPD102" s="889"/>
      <c r="FPE102" s="889"/>
      <c r="FPF102" s="889"/>
      <c r="FPG102" s="889"/>
      <c r="FPH102" s="889"/>
      <c r="FPI102" s="889"/>
      <c r="FPJ102" s="889"/>
      <c r="FPK102" s="889"/>
      <c r="FPL102" s="889"/>
      <c r="FPM102" s="889"/>
      <c r="FPN102" s="889"/>
      <c r="FPO102" s="889"/>
      <c r="FPP102" s="889"/>
      <c r="FPQ102" s="889"/>
      <c r="FPR102" s="889"/>
      <c r="FPS102" s="889"/>
      <c r="FPT102" s="889"/>
      <c r="FPU102" s="889"/>
      <c r="FPV102" s="889"/>
      <c r="FPW102" s="889"/>
      <c r="FPX102" s="889"/>
      <c r="FPY102" s="889"/>
      <c r="FPZ102" s="889"/>
      <c r="FQA102" s="889"/>
      <c r="FQB102" s="889"/>
      <c r="FQC102" s="889"/>
      <c r="FQD102" s="889"/>
      <c r="FQE102" s="889"/>
      <c r="FQF102" s="889"/>
      <c r="FQG102" s="889"/>
      <c r="FQH102" s="889"/>
      <c r="FQI102" s="889"/>
      <c r="FQJ102" s="889"/>
      <c r="FQK102" s="889"/>
      <c r="FQL102" s="889"/>
      <c r="FQM102" s="889"/>
      <c r="FQN102" s="889"/>
      <c r="FQO102" s="889"/>
      <c r="FQP102" s="889"/>
      <c r="FQQ102" s="889"/>
      <c r="FQR102" s="889"/>
      <c r="FQS102" s="889"/>
      <c r="FQT102" s="889"/>
      <c r="FQU102" s="889"/>
      <c r="FQV102" s="889"/>
      <c r="FQW102" s="889"/>
      <c r="FQX102" s="889"/>
      <c r="FQY102" s="889"/>
      <c r="FQZ102" s="889"/>
      <c r="FRA102" s="889"/>
      <c r="FRB102" s="889"/>
      <c r="FRC102" s="889"/>
      <c r="FRD102" s="889"/>
      <c r="FRE102" s="889"/>
      <c r="FRF102" s="889"/>
      <c r="FRG102" s="889"/>
      <c r="FRH102" s="889"/>
      <c r="FRI102" s="889"/>
      <c r="FRJ102" s="889"/>
      <c r="FRK102" s="889"/>
      <c r="FRL102" s="889"/>
      <c r="FRM102" s="889"/>
      <c r="FRN102" s="889"/>
      <c r="FRO102" s="889"/>
      <c r="FRP102" s="889"/>
      <c r="FRQ102" s="889"/>
      <c r="FRR102" s="889"/>
      <c r="FRS102" s="889"/>
      <c r="FRT102" s="889"/>
      <c r="FRU102" s="889"/>
      <c r="FRV102" s="889"/>
      <c r="FRW102" s="889"/>
      <c r="FRX102" s="889"/>
      <c r="FRY102" s="889"/>
      <c r="FRZ102" s="889"/>
      <c r="FSA102" s="889"/>
      <c r="FSB102" s="889"/>
      <c r="FSC102" s="889"/>
      <c r="FSD102" s="889"/>
      <c r="FSE102" s="889"/>
      <c r="FSF102" s="889"/>
      <c r="FSG102" s="889"/>
      <c r="FSH102" s="889"/>
      <c r="FSI102" s="889"/>
      <c r="FSJ102" s="889"/>
      <c r="FSK102" s="889"/>
      <c r="FSL102" s="889"/>
      <c r="FSM102" s="889"/>
      <c r="FSN102" s="889"/>
      <c r="FSO102" s="889"/>
      <c r="FSP102" s="889"/>
      <c r="FSQ102" s="889"/>
      <c r="FSR102" s="889"/>
      <c r="FSS102" s="889"/>
      <c r="FST102" s="889"/>
      <c r="FSU102" s="889"/>
      <c r="FSV102" s="889"/>
      <c r="FSW102" s="889"/>
      <c r="FSX102" s="889"/>
      <c r="FSY102" s="889"/>
      <c r="FSZ102" s="889"/>
      <c r="FTA102" s="889"/>
      <c r="FTB102" s="889"/>
      <c r="FTC102" s="889"/>
      <c r="FTD102" s="889"/>
      <c r="FTE102" s="889"/>
      <c r="FTF102" s="889"/>
      <c r="FTG102" s="889"/>
      <c r="FTH102" s="889"/>
      <c r="FTI102" s="889"/>
      <c r="FTJ102" s="889"/>
      <c r="FTK102" s="889"/>
      <c r="FTL102" s="889"/>
      <c r="FTM102" s="889"/>
      <c r="FTN102" s="889"/>
      <c r="FTO102" s="889"/>
      <c r="FTP102" s="889"/>
      <c r="FTQ102" s="889"/>
      <c r="FTR102" s="889"/>
      <c r="FTS102" s="889"/>
      <c r="FTT102" s="889"/>
      <c r="FTU102" s="889"/>
      <c r="FTV102" s="889"/>
      <c r="FTW102" s="889"/>
      <c r="FTX102" s="889"/>
      <c r="FTY102" s="889"/>
      <c r="FTZ102" s="889"/>
      <c r="FUA102" s="889"/>
      <c r="FUB102" s="889"/>
      <c r="FUC102" s="889"/>
      <c r="FUD102" s="889"/>
      <c r="FUE102" s="889"/>
      <c r="FUF102" s="889"/>
      <c r="FUG102" s="889"/>
      <c r="FUH102" s="889"/>
      <c r="FUI102" s="889"/>
      <c r="FUJ102" s="889"/>
      <c r="FUK102" s="889"/>
      <c r="FUL102" s="889"/>
      <c r="FUM102" s="889"/>
      <c r="FUN102" s="889"/>
      <c r="FUO102" s="889"/>
      <c r="FUP102" s="889"/>
      <c r="FUQ102" s="889"/>
      <c r="FUR102" s="889"/>
      <c r="FUS102" s="889"/>
      <c r="FUT102" s="889"/>
      <c r="FUU102" s="889"/>
      <c r="FUV102" s="889"/>
      <c r="FUW102" s="889"/>
      <c r="FUX102" s="889"/>
      <c r="FUY102" s="889"/>
      <c r="FUZ102" s="889"/>
      <c r="FVA102" s="889"/>
      <c r="FVB102" s="889"/>
      <c r="FVC102" s="889"/>
      <c r="FVD102" s="889"/>
      <c r="FVE102" s="889"/>
      <c r="FVF102" s="889"/>
      <c r="FVG102" s="889"/>
      <c r="FVH102" s="889"/>
      <c r="FVI102" s="889"/>
      <c r="FVJ102" s="889"/>
      <c r="FVK102" s="889"/>
      <c r="FVL102" s="889"/>
      <c r="FVM102" s="889"/>
      <c r="FVN102" s="889"/>
      <c r="FVO102" s="889"/>
      <c r="FVP102" s="889"/>
      <c r="FVQ102" s="889"/>
      <c r="FVR102" s="889"/>
      <c r="FVS102" s="889"/>
      <c r="FVT102" s="889"/>
      <c r="FVU102" s="889"/>
      <c r="FVV102" s="889"/>
      <c r="FVW102" s="889"/>
      <c r="FVX102" s="889"/>
      <c r="FVY102" s="889"/>
      <c r="FVZ102" s="889"/>
      <c r="FWA102" s="889"/>
      <c r="FWB102" s="889"/>
      <c r="FWC102" s="889"/>
      <c r="FWD102" s="889"/>
      <c r="FWE102" s="889"/>
      <c r="FWF102" s="889"/>
      <c r="FWG102" s="889"/>
      <c r="FWH102" s="889"/>
      <c r="FWI102" s="889"/>
      <c r="FWJ102" s="889"/>
      <c r="FWK102" s="889"/>
      <c r="FWL102" s="889"/>
      <c r="FWM102" s="889"/>
      <c r="FWN102" s="889"/>
      <c r="FWO102" s="889"/>
      <c r="FWP102" s="889"/>
      <c r="FWQ102" s="889"/>
      <c r="FWR102" s="889"/>
      <c r="FWS102" s="889"/>
      <c r="FWT102" s="889"/>
      <c r="FWU102" s="889"/>
      <c r="FWV102" s="889"/>
      <c r="FWW102" s="889"/>
      <c r="FWX102" s="889"/>
      <c r="FWY102" s="889"/>
      <c r="FWZ102" s="889"/>
      <c r="FXA102" s="889"/>
      <c r="FXB102" s="889"/>
      <c r="FXC102" s="889"/>
      <c r="FXD102" s="889"/>
      <c r="FXE102" s="889"/>
      <c r="FXF102" s="889"/>
      <c r="FXG102" s="889"/>
      <c r="FXH102" s="889"/>
      <c r="FXI102" s="889"/>
      <c r="FXJ102" s="889"/>
      <c r="FXK102" s="889"/>
      <c r="FXL102" s="889"/>
      <c r="FXM102" s="889"/>
      <c r="FXN102" s="889"/>
      <c r="FXO102" s="889"/>
      <c r="FXP102" s="889"/>
      <c r="FXQ102" s="889"/>
      <c r="FXR102" s="889"/>
      <c r="FXS102" s="889"/>
      <c r="FXT102" s="889"/>
      <c r="FXU102" s="889"/>
      <c r="FXV102" s="889"/>
      <c r="FXW102" s="889"/>
      <c r="FXX102" s="889"/>
      <c r="FXY102" s="889"/>
      <c r="FXZ102" s="889"/>
      <c r="FYA102" s="889"/>
      <c r="FYB102" s="889"/>
      <c r="FYC102" s="889"/>
      <c r="FYD102" s="889"/>
      <c r="FYE102" s="889"/>
      <c r="FYF102" s="889"/>
      <c r="FYG102" s="889"/>
      <c r="FYH102" s="889"/>
      <c r="FYI102" s="889"/>
      <c r="FYJ102" s="889"/>
      <c r="FYK102" s="889"/>
      <c r="FYL102" s="889"/>
      <c r="FYM102" s="889"/>
      <c r="FYN102" s="889"/>
      <c r="FYO102" s="889"/>
      <c r="FYP102" s="889"/>
      <c r="FYQ102" s="889"/>
      <c r="FYR102" s="889"/>
      <c r="FYS102" s="889"/>
      <c r="FYT102" s="889"/>
      <c r="FYU102" s="889"/>
      <c r="FYV102" s="889"/>
      <c r="FYW102" s="889"/>
      <c r="FYX102" s="889"/>
      <c r="FYY102" s="889"/>
      <c r="FYZ102" s="889"/>
      <c r="FZA102" s="889"/>
      <c r="FZB102" s="889"/>
      <c r="FZC102" s="889"/>
      <c r="FZD102" s="889"/>
      <c r="FZE102" s="889"/>
      <c r="FZF102" s="889"/>
      <c r="FZG102" s="889"/>
      <c r="FZH102" s="889"/>
      <c r="FZI102" s="889"/>
      <c r="FZJ102" s="889"/>
      <c r="FZK102" s="889"/>
      <c r="FZL102" s="889"/>
      <c r="FZM102" s="889"/>
      <c r="FZN102" s="889"/>
      <c r="FZO102" s="889"/>
      <c r="FZP102" s="889"/>
      <c r="FZQ102" s="889"/>
      <c r="FZR102" s="889"/>
      <c r="FZS102" s="889"/>
      <c r="FZT102" s="889"/>
      <c r="FZU102" s="889"/>
      <c r="FZV102" s="889"/>
      <c r="FZW102" s="889"/>
      <c r="FZX102" s="889"/>
      <c r="FZY102" s="889"/>
      <c r="FZZ102" s="889"/>
      <c r="GAA102" s="889"/>
      <c r="GAB102" s="889"/>
      <c r="GAC102" s="889"/>
      <c r="GAD102" s="889"/>
      <c r="GAE102" s="889"/>
      <c r="GAF102" s="889"/>
      <c r="GAG102" s="889"/>
      <c r="GAH102" s="889"/>
      <c r="GAI102" s="889"/>
      <c r="GAJ102" s="889"/>
      <c r="GAK102" s="889"/>
      <c r="GAL102" s="889"/>
      <c r="GAM102" s="889"/>
      <c r="GAN102" s="889"/>
      <c r="GAO102" s="889"/>
      <c r="GAP102" s="889"/>
      <c r="GAQ102" s="889"/>
      <c r="GAR102" s="889"/>
      <c r="GAS102" s="889"/>
      <c r="GAT102" s="889"/>
      <c r="GAU102" s="889"/>
      <c r="GAV102" s="889"/>
      <c r="GAW102" s="889"/>
      <c r="GAX102" s="889"/>
      <c r="GAY102" s="889"/>
      <c r="GAZ102" s="889"/>
      <c r="GBA102" s="889"/>
      <c r="GBB102" s="889"/>
      <c r="GBC102" s="889"/>
      <c r="GBD102" s="889"/>
      <c r="GBE102" s="889"/>
      <c r="GBF102" s="889"/>
      <c r="GBG102" s="889"/>
      <c r="GBH102" s="889"/>
      <c r="GBI102" s="889"/>
      <c r="GBJ102" s="889"/>
      <c r="GBK102" s="889"/>
      <c r="GBL102" s="889"/>
      <c r="GBM102" s="889"/>
      <c r="GBN102" s="889"/>
      <c r="GBO102" s="889"/>
      <c r="GBP102" s="889"/>
      <c r="GBQ102" s="889"/>
      <c r="GBR102" s="889"/>
      <c r="GBS102" s="889"/>
      <c r="GBT102" s="889"/>
      <c r="GBU102" s="889"/>
      <c r="GBV102" s="889"/>
      <c r="GBW102" s="889"/>
      <c r="GBX102" s="889"/>
      <c r="GBY102" s="889"/>
      <c r="GBZ102" s="889"/>
      <c r="GCA102" s="889"/>
      <c r="GCB102" s="889"/>
      <c r="GCC102" s="889"/>
      <c r="GCD102" s="889"/>
      <c r="GCE102" s="889"/>
      <c r="GCF102" s="889"/>
      <c r="GCG102" s="889"/>
      <c r="GCH102" s="889"/>
      <c r="GCI102" s="889"/>
      <c r="GCJ102" s="889"/>
      <c r="GCK102" s="889"/>
      <c r="GCL102" s="889"/>
      <c r="GCM102" s="889"/>
      <c r="GCN102" s="889"/>
      <c r="GCO102" s="889"/>
      <c r="GCP102" s="889"/>
      <c r="GCQ102" s="889"/>
      <c r="GCR102" s="889"/>
      <c r="GCS102" s="889"/>
      <c r="GCT102" s="889"/>
      <c r="GCU102" s="889"/>
      <c r="GCV102" s="889"/>
      <c r="GCW102" s="889"/>
      <c r="GCX102" s="889"/>
      <c r="GCY102" s="889"/>
      <c r="GCZ102" s="889"/>
      <c r="GDA102" s="889"/>
      <c r="GDB102" s="889"/>
      <c r="GDC102" s="889"/>
      <c r="GDD102" s="889"/>
      <c r="GDE102" s="889"/>
      <c r="GDF102" s="889"/>
      <c r="GDG102" s="889"/>
      <c r="GDH102" s="889"/>
      <c r="GDI102" s="889"/>
      <c r="GDJ102" s="889"/>
      <c r="GDK102" s="889"/>
      <c r="GDL102" s="889"/>
      <c r="GDM102" s="889"/>
      <c r="GDN102" s="889"/>
      <c r="GDO102" s="889"/>
      <c r="GDP102" s="889"/>
      <c r="GDQ102" s="889"/>
      <c r="GDR102" s="889"/>
      <c r="GDS102" s="889"/>
      <c r="GDT102" s="889"/>
      <c r="GDU102" s="889"/>
      <c r="GDV102" s="889"/>
      <c r="GDW102" s="889"/>
      <c r="GDX102" s="889"/>
      <c r="GDY102" s="889"/>
      <c r="GDZ102" s="889"/>
      <c r="GEA102" s="889"/>
      <c r="GEB102" s="889"/>
      <c r="GEC102" s="889"/>
      <c r="GED102" s="889"/>
      <c r="GEE102" s="889"/>
      <c r="GEF102" s="889"/>
      <c r="GEG102" s="889"/>
      <c r="GEH102" s="889"/>
      <c r="GEI102" s="889"/>
      <c r="GEJ102" s="889"/>
      <c r="GEK102" s="889"/>
      <c r="GEL102" s="889"/>
      <c r="GEM102" s="889"/>
      <c r="GEN102" s="889"/>
      <c r="GEO102" s="889"/>
      <c r="GEP102" s="889"/>
      <c r="GEQ102" s="889"/>
      <c r="GER102" s="889"/>
      <c r="GES102" s="889"/>
      <c r="GET102" s="889"/>
      <c r="GEU102" s="889"/>
      <c r="GEV102" s="889"/>
      <c r="GEW102" s="889"/>
      <c r="GEX102" s="889"/>
      <c r="GEY102" s="889"/>
      <c r="GEZ102" s="889"/>
      <c r="GFA102" s="889"/>
      <c r="GFB102" s="889"/>
      <c r="GFC102" s="889"/>
      <c r="GFD102" s="889"/>
      <c r="GFE102" s="889"/>
      <c r="GFF102" s="889"/>
      <c r="GFG102" s="889"/>
      <c r="GFH102" s="889"/>
      <c r="GFI102" s="889"/>
      <c r="GFJ102" s="889"/>
      <c r="GFK102" s="889"/>
      <c r="GFL102" s="889"/>
      <c r="GFM102" s="889"/>
      <c r="GFN102" s="889"/>
      <c r="GFO102" s="889"/>
      <c r="GFP102" s="889"/>
      <c r="GFQ102" s="889"/>
      <c r="GFR102" s="889"/>
      <c r="GFS102" s="889"/>
      <c r="GFT102" s="889"/>
      <c r="GFU102" s="889"/>
      <c r="GFV102" s="889"/>
      <c r="GFW102" s="889"/>
      <c r="GFX102" s="889"/>
      <c r="GFY102" s="889"/>
      <c r="GFZ102" s="889"/>
      <c r="GGA102" s="889"/>
      <c r="GGB102" s="889"/>
      <c r="GGC102" s="889"/>
      <c r="GGD102" s="889"/>
      <c r="GGE102" s="889"/>
      <c r="GGF102" s="889"/>
      <c r="GGG102" s="889"/>
      <c r="GGH102" s="889"/>
      <c r="GGI102" s="889"/>
      <c r="GGJ102" s="889"/>
      <c r="GGK102" s="889"/>
      <c r="GGL102" s="889"/>
      <c r="GGM102" s="889"/>
      <c r="GGN102" s="889"/>
      <c r="GGO102" s="889"/>
      <c r="GGP102" s="889"/>
      <c r="GGQ102" s="889"/>
      <c r="GGR102" s="889"/>
      <c r="GGS102" s="889"/>
      <c r="GGT102" s="889"/>
      <c r="GGU102" s="889"/>
      <c r="GGV102" s="889"/>
      <c r="GGW102" s="889"/>
      <c r="GGX102" s="889"/>
      <c r="GGY102" s="889"/>
      <c r="GGZ102" s="889"/>
      <c r="GHA102" s="889"/>
      <c r="GHB102" s="889"/>
      <c r="GHC102" s="889"/>
      <c r="GHD102" s="889"/>
      <c r="GHE102" s="889"/>
      <c r="GHF102" s="889"/>
      <c r="GHG102" s="889"/>
      <c r="GHH102" s="889"/>
      <c r="GHI102" s="889"/>
      <c r="GHJ102" s="889"/>
      <c r="GHK102" s="889"/>
      <c r="GHL102" s="889"/>
      <c r="GHM102" s="889"/>
      <c r="GHN102" s="889"/>
      <c r="GHO102" s="889"/>
      <c r="GHP102" s="889"/>
      <c r="GHQ102" s="889"/>
      <c r="GHR102" s="889"/>
      <c r="GHS102" s="889"/>
      <c r="GHT102" s="889"/>
      <c r="GHU102" s="889"/>
      <c r="GHV102" s="889"/>
      <c r="GHW102" s="889"/>
      <c r="GHX102" s="889"/>
      <c r="GHY102" s="889"/>
      <c r="GHZ102" s="889"/>
      <c r="GIA102" s="889"/>
      <c r="GIB102" s="889"/>
      <c r="GIC102" s="889"/>
      <c r="GID102" s="889"/>
      <c r="GIE102" s="889"/>
      <c r="GIF102" s="889"/>
      <c r="GIG102" s="889"/>
      <c r="GIH102" s="889"/>
      <c r="GII102" s="889"/>
      <c r="GIJ102" s="889"/>
      <c r="GIK102" s="889"/>
      <c r="GIL102" s="889"/>
      <c r="GIM102" s="889"/>
      <c r="GIN102" s="889"/>
      <c r="GIO102" s="889"/>
      <c r="GIP102" s="889"/>
      <c r="GIQ102" s="889"/>
      <c r="GIR102" s="889"/>
      <c r="GIS102" s="889"/>
      <c r="GIT102" s="889"/>
      <c r="GIU102" s="889"/>
      <c r="GIV102" s="889"/>
      <c r="GIW102" s="889"/>
      <c r="GIX102" s="889"/>
      <c r="GIY102" s="889"/>
      <c r="GIZ102" s="889"/>
      <c r="GJA102" s="889"/>
      <c r="GJB102" s="889"/>
      <c r="GJC102" s="889"/>
      <c r="GJD102" s="889"/>
      <c r="GJE102" s="889"/>
      <c r="GJF102" s="889"/>
      <c r="GJG102" s="889"/>
      <c r="GJH102" s="889"/>
      <c r="GJI102" s="889"/>
      <c r="GJJ102" s="889"/>
      <c r="GJK102" s="889"/>
      <c r="GJL102" s="889"/>
      <c r="GJM102" s="889"/>
      <c r="GJN102" s="889"/>
      <c r="GJO102" s="889"/>
      <c r="GJP102" s="889"/>
      <c r="GJQ102" s="889"/>
      <c r="GJR102" s="889"/>
      <c r="GJS102" s="889"/>
      <c r="GJT102" s="889"/>
      <c r="GJU102" s="889"/>
      <c r="GJV102" s="889"/>
      <c r="GJW102" s="889"/>
      <c r="GJX102" s="889"/>
      <c r="GJY102" s="889"/>
      <c r="GJZ102" s="889"/>
      <c r="GKA102" s="889"/>
      <c r="GKB102" s="889"/>
      <c r="GKC102" s="889"/>
      <c r="GKD102" s="889"/>
      <c r="GKE102" s="889"/>
      <c r="GKF102" s="889"/>
      <c r="GKG102" s="889"/>
      <c r="GKH102" s="889"/>
      <c r="GKI102" s="889"/>
      <c r="GKJ102" s="889"/>
      <c r="GKK102" s="889"/>
      <c r="GKL102" s="889"/>
      <c r="GKM102" s="889"/>
      <c r="GKN102" s="889"/>
      <c r="GKO102" s="889"/>
      <c r="GKP102" s="889"/>
      <c r="GKQ102" s="889"/>
      <c r="GKR102" s="889"/>
      <c r="GKS102" s="889"/>
      <c r="GKT102" s="889"/>
      <c r="GKU102" s="889"/>
      <c r="GKV102" s="889"/>
      <c r="GKW102" s="889"/>
      <c r="GKX102" s="889"/>
      <c r="GKY102" s="889"/>
      <c r="GKZ102" s="889"/>
      <c r="GLA102" s="889"/>
      <c r="GLB102" s="889"/>
      <c r="GLC102" s="889"/>
      <c r="GLD102" s="889"/>
      <c r="GLE102" s="889"/>
      <c r="GLF102" s="889"/>
      <c r="GLG102" s="889"/>
      <c r="GLH102" s="889"/>
      <c r="GLI102" s="889"/>
      <c r="GLJ102" s="889"/>
      <c r="GLK102" s="889"/>
      <c r="GLL102" s="889"/>
      <c r="GLM102" s="889"/>
      <c r="GLN102" s="889"/>
      <c r="GLO102" s="889"/>
      <c r="GLP102" s="889"/>
      <c r="GLQ102" s="889"/>
      <c r="GLR102" s="889"/>
      <c r="GLS102" s="889"/>
      <c r="GLT102" s="889"/>
      <c r="GLU102" s="889"/>
      <c r="GLV102" s="889"/>
      <c r="GLW102" s="889"/>
      <c r="GLX102" s="889"/>
      <c r="GLY102" s="889"/>
      <c r="GLZ102" s="889"/>
      <c r="GMA102" s="889"/>
      <c r="GMB102" s="889"/>
      <c r="GMC102" s="889"/>
      <c r="GMD102" s="889"/>
      <c r="GME102" s="889"/>
      <c r="GMF102" s="889"/>
      <c r="GMG102" s="889"/>
      <c r="GMH102" s="889"/>
      <c r="GMI102" s="889"/>
      <c r="GMJ102" s="889"/>
      <c r="GMK102" s="889"/>
      <c r="GML102" s="889"/>
      <c r="GMM102" s="889"/>
      <c r="GMN102" s="889"/>
      <c r="GMO102" s="889"/>
      <c r="GMP102" s="889"/>
      <c r="GMQ102" s="889"/>
      <c r="GMR102" s="889"/>
      <c r="GMS102" s="889"/>
      <c r="GMT102" s="889"/>
      <c r="GMU102" s="889"/>
      <c r="GMV102" s="889"/>
      <c r="GMW102" s="889"/>
      <c r="GMX102" s="889"/>
      <c r="GMY102" s="889"/>
      <c r="GMZ102" s="889"/>
      <c r="GNA102" s="889"/>
      <c r="GNB102" s="889"/>
      <c r="GNC102" s="889"/>
      <c r="GND102" s="889"/>
      <c r="GNE102" s="889"/>
      <c r="GNF102" s="889"/>
      <c r="GNG102" s="889"/>
      <c r="GNH102" s="889"/>
      <c r="GNI102" s="889"/>
      <c r="GNJ102" s="889"/>
      <c r="GNK102" s="889"/>
      <c r="GNL102" s="889"/>
      <c r="GNM102" s="889"/>
      <c r="GNN102" s="889"/>
      <c r="GNO102" s="889"/>
      <c r="GNP102" s="889"/>
      <c r="GNQ102" s="889"/>
      <c r="GNR102" s="889"/>
      <c r="GNS102" s="889"/>
      <c r="GNT102" s="889"/>
      <c r="GNU102" s="889"/>
      <c r="GNV102" s="889"/>
      <c r="GNW102" s="889"/>
      <c r="GNX102" s="889"/>
      <c r="GNY102" s="889"/>
      <c r="GNZ102" s="889"/>
      <c r="GOA102" s="889"/>
      <c r="GOB102" s="889"/>
      <c r="GOC102" s="889"/>
      <c r="GOD102" s="889"/>
      <c r="GOE102" s="889"/>
      <c r="GOF102" s="889"/>
      <c r="GOG102" s="889"/>
      <c r="GOH102" s="889"/>
      <c r="GOI102" s="889"/>
      <c r="GOJ102" s="889"/>
      <c r="GOK102" s="889"/>
      <c r="GOL102" s="889"/>
      <c r="GOM102" s="889"/>
      <c r="GON102" s="889"/>
      <c r="GOO102" s="889"/>
      <c r="GOP102" s="889"/>
      <c r="GOQ102" s="889"/>
      <c r="GOR102" s="889"/>
      <c r="GOS102" s="889"/>
      <c r="GOT102" s="889"/>
      <c r="GOU102" s="889"/>
      <c r="GOV102" s="889"/>
      <c r="GOW102" s="889"/>
      <c r="GOX102" s="889"/>
      <c r="GOY102" s="889"/>
      <c r="GOZ102" s="889"/>
      <c r="GPA102" s="889"/>
      <c r="GPB102" s="889"/>
      <c r="GPC102" s="889"/>
      <c r="GPD102" s="889"/>
      <c r="GPE102" s="889"/>
      <c r="GPF102" s="889"/>
      <c r="GPG102" s="889"/>
      <c r="GPH102" s="889"/>
      <c r="GPI102" s="889"/>
      <c r="GPJ102" s="889"/>
      <c r="GPK102" s="889"/>
      <c r="GPL102" s="889"/>
      <c r="GPM102" s="889"/>
      <c r="GPN102" s="889"/>
      <c r="GPO102" s="889"/>
      <c r="GPP102" s="889"/>
      <c r="GPQ102" s="889"/>
      <c r="GPR102" s="889"/>
      <c r="GPS102" s="889"/>
      <c r="GPT102" s="889"/>
      <c r="GPU102" s="889"/>
      <c r="GPV102" s="889"/>
      <c r="GPW102" s="889"/>
      <c r="GPX102" s="889"/>
      <c r="GPY102" s="889"/>
      <c r="GPZ102" s="889"/>
      <c r="GQA102" s="889"/>
      <c r="GQB102" s="889"/>
      <c r="GQC102" s="889"/>
      <c r="GQD102" s="889"/>
      <c r="GQE102" s="889"/>
      <c r="GQF102" s="889"/>
      <c r="GQG102" s="889"/>
      <c r="GQH102" s="889"/>
      <c r="GQI102" s="889"/>
      <c r="GQJ102" s="889"/>
      <c r="GQK102" s="889"/>
      <c r="GQL102" s="889"/>
      <c r="GQM102" s="889"/>
      <c r="GQN102" s="889"/>
      <c r="GQO102" s="889"/>
      <c r="GQP102" s="889"/>
      <c r="GQQ102" s="889"/>
      <c r="GQR102" s="889"/>
      <c r="GQS102" s="889"/>
      <c r="GQT102" s="889"/>
      <c r="GQU102" s="889"/>
      <c r="GQV102" s="889"/>
      <c r="GQW102" s="889"/>
      <c r="GQX102" s="889"/>
      <c r="GQY102" s="889"/>
      <c r="GQZ102" s="889"/>
      <c r="GRA102" s="889"/>
      <c r="GRB102" s="889"/>
      <c r="GRC102" s="889"/>
      <c r="GRD102" s="889"/>
      <c r="GRE102" s="889"/>
      <c r="GRF102" s="889"/>
      <c r="GRG102" s="889"/>
      <c r="GRH102" s="889"/>
      <c r="GRI102" s="889"/>
      <c r="GRJ102" s="889"/>
      <c r="GRK102" s="889"/>
      <c r="GRL102" s="889"/>
      <c r="GRM102" s="889"/>
      <c r="GRN102" s="889"/>
      <c r="GRO102" s="889"/>
      <c r="GRP102" s="889"/>
      <c r="GRQ102" s="889"/>
      <c r="GRR102" s="889"/>
      <c r="GRS102" s="889"/>
      <c r="GRT102" s="889"/>
      <c r="GRU102" s="889"/>
      <c r="GRV102" s="889"/>
      <c r="GRW102" s="889"/>
      <c r="GRX102" s="889"/>
      <c r="GRY102" s="889"/>
      <c r="GRZ102" s="889"/>
      <c r="GSA102" s="889"/>
      <c r="GSB102" s="889"/>
      <c r="GSC102" s="889"/>
      <c r="GSD102" s="889"/>
      <c r="GSE102" s="889"/>
      <c r="GSF102" s="889"/>
      <c r="GSG102" s="889"/>
      <c r="GSH102" s="889"/>
      <c r="GSI102" s="889"/>
      <c r="GSJ102" s="889"/>
      <c r="GSK102" s="889"/>
      <c r="GSL102" s="889"/>
      <c r="GSM102" s="889"/>
      <c r="GSN102" s="889"/>
      <c r="GSO102" s="889"/>
      <c r="GSP102" s="889"/>
      <c r="GSQ102" s="889"/>
      <c r="GSR102" s="889"/>
      <c r="GSS102" s="889"/>
      <c r="GST102" s="889"/>
      <c r="GSU102" s="889"/>
      <c r="GSV102" s="889"/>
      <c r="GSW102" s="889"/>
      <c r="GSX102" s="889"/>
      <c r="GSY102" s="889"/>
      <c r="GSZ102" s="889"/>
      <c r="GTA102" s="889"/>
      <c r="GTB102" s="889"/>
      <c r="GTC102" s="889"/>
      <c r="GTD102" s="889"/>
      <c r="GTE102" s="889"/>
      <c r="GTF102" s="889"/>
      <c r="GTG102" s="889"/>
      <c r="GTH102" s="889"/>
      <c r="GTI102" s="889"/>
      <c r="GTJ102" s="889"/>
      <c r="GTK102" s="889"/>
      <c r="GTL102" s="889"/>
      <c r="GTM102" s="889"/>
      <c r="GTN102" s="889"/>
      <c r="GTO102" s="889"/>
      <c r="GTP102" s="889"/>
      <c r="GTQ102" s="889"/>
      <c r="GTR102" s="889"/>
      <c r="GTS102" s="889"/>
      <c r="GTT102" s="889"/>
      <c r="GTU102" s="889"/>
      <c r="GTV102" s="889"/>
      <c r="GTW102" s="889"/>
      <c r="GTX102" s="889"/>
      <c r="GTY102" s="889"/>
      <c r="GTZ102" s="889"/>
      <c r="GUA102" s="889"/>
      <c r="GUB102" s="889"/>
      <c r="GUC102" s="889"/>
      <c r="GUD102" s="889"/>
      <c r="GUE102" s="889"/>
      <c r="GUF102" s="889"/>
      <c r="GUG102" s="889"/>
      <c r="GUH102" s="889"/>
      <c r="GUI102" s="889"/>
      <c r="GUJ102" s="889"/>
      <c r="GUK102" s="889"/>
      <c r="GUL102" s="889"/>
      <c r="GUM102" s="889"/>
      <c r="GUN102" s="889"/>
      <c r="GUO102" s="889"/>
      <c r="GUP102" s="889"/>
      <c r="GUQ102" s="889"/>
      <c r="GUR102" s="889"/>
      <c r="GUS102" s="889"/>
      <c r="GUT102" s="889"/>
      <c r="GUU102" s="889"/>
      <c r="GUV102" s="889"/>
      <c r="GUW102" s="889"/>
      <c r="GUX102" s="889"/>
      <c r="GUY102" s="889"/>
      <c r="GUZ102" s="889"/>
      <c r="GVA102" s="889"/>
      <c r="GVB102" s="889"/>
      <c r="GVC102" s="889"/>
      <c r="GVD102" s="889"/>
      <c r="GVE102" s="889"/>
      <c r="GVF102" s="889"/>
      <c r="GVG102" s="889"/>
      <c r="GVH102" s="889"/>
      <c r="GVI102" s="889"/>
      <c r="GVJ102" s="889"/>
      <c r="GVK102" s="889"/>
      <c r="GVL102" s="889"/>
      <c r="GVM102" s="889"/>
      <c r="GVN102" s="889"/>
      <c r="GVO102" s="889"/>
      <c r="GVP102" s="889"/>
      <c r="GVQ102" s="889"/>
      <c r="GVR102" s="889"/>
      <c r="GVS102" s="889"/>
      <c r="GVT102" s="889"/>
      <c r="GVU102" s="889"/>
      <c r="GVV102" s="889"/>
      <c r="GVW102" s="889"/>
      <c r="GVX102" s="889"/>
      <c r="GVY102" s="889"/>
      <c r="GVZ102" s="889"/>
      <c r="GWA102" s="889"/>
      <c r="GWB102" s="889"/>
      <c r="GWC102" s="889"/>
      <c r="GWD102" s="889"/>
      <c r="GWE102" s="889"/>
      <c r="GWF102" s="889"/>
      <c r="GWG102" s="889"/>
      <c r="GWH102" s="889"/>
      <c r="GWI102" s="889"/>
      <c r="GWJ102" s="889"/>
      <c r="GWK102" s="889"/>
      <c r="GWL102" s="889"/>
      <c r="GWM102" s="889"/>
      <c r="GWN102" s="889"/>
      <c r="GWO102" s="889"/>
      <c r="GWP102" s="889"/>
      <c r="GWQ102" s="889"/>
      <c r="GWR102" s="889"/>
      <c r="GWS102" s="889"/>
      <c r="GWT102" s="889"/>
      <c r="GWU102" s="889"/>
      <c r="GWV102" s="889"/>
      <c r="GWW102" s="889"/>
      <c r="GWX102" s="889"/>
      <c r="GWY102" s="889"/>
      <c r="GWZ102" s="889"/>
      <c r="GXA102" s="889"/>
      <c r="GXB102" s="889"/>
      <c r="GXC102" s="889"/>
      <c r="GXD102" s="889"/>
      <c r="GXE102" s="889"/>
      <c r="GXF102" s="889"/>
      <c r="GXG102" s="889"/>
      <c r="GXH102" s="889"/>
      <c r="GXI102" s="889"/>
      <c r="GXJ102" s="889"/>
      <c r="GXK102" s="889"/>
      <c r="GXL102" s="889"/>
      <c r="GXM102" s="889"/>
      <c r="GXN102" s="889"/>
      <c r="GXO102" s="889"/>
      <c r="GXP102" s="889"/>
      <c r="GXQ102" s="889"/>
      <c r="GXR102" s="889"/>
      <c r="GXS102" s="889"/>
      <c r="GXT102" s="889"/>
      <c r="GXU102" s="889"/>
      <c r="GXV102" s="889"/>
      <c r="GXW102" s="889"/>
      <c r="GXX102" s="889"/>
      <c r="GXY102" s="889"/>
      <c r="GXZ102" s="889"/>
      <c r="GYA102" s="889"/>
      <c r="GYB102" s="889"/>
      <c r="GYC102" s="889"/>
      <c r="GYD102" s="889"/>
      <c r="GYE102" s="889"/>
      <c r="GYF102" s="889"/>
      <c r="GYG102" s="889"/>
      <c r="GYH102" s="889"/>
      <c r="GYI102" s="889"/>
      <c r="GYJ102" s="889"/>
      <c r="GYK102" s="889"/>
      <c r="GYL102" s="889"/>
      <c r="GYM102" s="889"/>
      <c r="GYN102" s="889"/>
      <c r="GYO102" s="889"/>
      <c r="GYP102" s="889"/>
      <c r="GYQ102" s="889"/>
      <c r="GYR102" s="889"/>
      <c r="GYS102" s="889"/>
      <c r="GYT102" s="889"/>
      <c r="GYU102" s="889"/>
      <c r="GYV102" s="889"/>
      <c r="GYW102" s="889"/>
      <c r="GYX102" s="889"/>
      <c r="GYY102" s="889"/>
      <c r="GYZ102" s="889"/>
      <c r="GZA102" s="889"/>
      <c r="GZB102" s="889"/>
      <c r="GZC102" s="889"/>
      <c r="GZD102" s="889"/>
      <c r="GZE102" s="889"/>
      <c r="GZF102" s="889"/>
      <c r="GZG102" s="889"/>
      <c r="GZH102" s="889"/>
      <c r="GZI102" s="889"/>
      <c r="GZJ102" s="889"/>
      <c r="GZK102" s="889"/>
      <c r="GZL102" s="889"/>
      <c r="GZM102" s="889"/>
      <c r="GZN102" s="889"/>
      <c r="GZO102" s="889"/>
      <c r="GZP102" s="889"/>
      <c r="GZQ102" s="889"/>
      <c r="GZR102" s="889"/>
      <c r="GZS102" s="889"/>
      <c r="GZT102" s="889"/>
      <c r="GZU102" s="889"/>
      <c r="GZV102" s="889"/>
      <c r="GZW102" s="889"/>
      <c r="GZX102" s="889"/>
      <c r="GZY102" s="889"/>
      <c r="GZZ102" s="889"/>
      <c r="HAA102" s="889"/>
      <c r="HAB102" s="889"/>
      <c r="HAC102" s="889"/>
      <c r="HAD102" s="889"/>
      <c r="HAE102" s="889"/>
      <c r="HAF102" s="889"/>
      <c r="HAG102" s="889"/>
      <c r="HAH102" s="889"/>
      <c r="HAI102" s="889"/>
      <c r="HAJ102" s="889"/>
      <c r="HAK102" s="889"/>
      <c r="HAL102" s="889"/>
      <c r="HAM102" s="889"/>
      <c r="HAN102" s="889"/>
      <c r="HAO102" s="889"/>
      <c r="HAP102" s="889"/>
      <c r="HAQ102" s="889"/>
      <c r="HAR102" s="889"/>
      <c r="HAS102" s="889"/>
      <c r="HAT102" s="889"/>
      <c r="HAU102" s="889"/>
      <c r="HAV102" s="889"/>
      <c r="HAW102" s="889"/>
      <c r="HAX102" s="889"/>
      <c r="HAY102" s="889"/>
      <c r="HAZ102" s="889"/>
      <c r="HBA102" s="889"/>
      <c r="HBB102" s="889"/>
      <c r="HBC102" s="889"/>
      <c r="HBD102" s="889"/>
      <c r="HBE102" s="889"/>
      <c r="HBF102" s="889"/>
      <c r="HBG102" s="889"/>
      <c r="HBH102" s="889"/>
      <c r="HBI102" s="889"/>
      <c r="HBJ102" s="889"/>
      <c r="HBK102" s="889"/>
      <c r="HBL102" s="889"/>
      <c r="HBM102" s="889"/>
      <c r="HBN102" s="889"/>
      <c r="HBO102" s="889"/>
      <c r="HBP102" s="889"/>
      <c r="HBQ102" s="889"/>
      <c r="HBR102" s="889"/>
      <c r="HBS102" s="889"/>
      <c r="HBT102" s="889"/>
      <c r="HBU102" s="889"/>
      <c r="HBV102" s="889"/>
      <c r="HBW102" s="889"/>
      <c r="HBX102" s="889"/>
      <c r="HBY102" s="889"/>
      <c r="HBZ102" s="889"/>
      <c r="HCA102" s="889"/>
      <c r="HCB102" s="889"/>
      <c r="HCC102" s="889"/>
      <c r="HCD102" s="889"/>
      <c r="HCE102" s="889"/>
      <c r="HCF102" s="889"/>
      <c r="HCG102" s="889"/>
      <c r="HCH102" s="889"/>
      <c r="HCI102" s="889"/>
      <c r="HCJ102" s="889"/>
      <c r="HCK102" s="889"/>
      <c r="HCL102" s="889"/>
      <c r="HCM102" s="889"/>
      <c r="HCN102" s="889"/>
      <c r="HCO102" s="889"/>
      <c r="HCP102" s="889"/>
      <c r="HCQ102" s="889"/>
      <c r="HCR102" s="889"/>
      <c r="HCS102" s="889"/>
      <c r="HCT102" s="889"/>
      <c r="HCU102" s="889"/>
      <c r="HCV102" s="889"/>
      <c r="HCW102" s="889"/>
      <c r="HCX102" s="889"/>
      <c r="HCY102" s="889"/>
      <c r="HCZ102" s="889"/>
      <c r="HDA102" s="889"/>
      <c r="HDB102" s="889"/>
      <c r="HDC102" s="889"/>
      <c r="HDD102" s="889"/>
      <c r="HDE102" s="889"/>
      <c r="HDF102" s="889"/>
      <c r="HDG102" s="889"/>
      <c r="HDH102" s="889"/>
      <c r="HDI102" s="889"/>
      <c r="HDJ102" s="889"/>
      <c r="HDK102" s="889"/>
      <c r="HDL102" s="889"/>
      <c r="HDM102" s="889"/>
      <c r="HDN102" s="889"/>
      <c r="HDO102" s="889"/>
      <c r="HDP102" s="889"/>
      <c r="HDQ102" s="889"/>
      <c r="HDR102" s="889"/>
      <c r="HDS102" s="889"/>
      <c r="HDT102" s="889"/>
      <c r="HDU102" s="889"/>
      <c r="HDV102" s="889"/>
      <c r="HDW102" s="889"/>
      <c r="HDX102" s="889"/>
      <c r="HDY102" s="889"/>
      <c r="HDZ102" s="889"/>
      <c r="HEA102" s="889"/>
      <c r="HEB102" s="889"/>
      <c r="HEC102" s="889"/>
      <c r="HED102" s="889"/>
      <c r="HEE102" s="889"/>
      <c r="HEF102" s="889"/>
      <c r="HEG102" s="889"/>
      <c r="HEH102" s="889"/>
      <c r="HEI102" s="889"/>
      <c r="HEJ102" s="889"/>
      <c r="HEK102" s="889"/>
      <c r="HEL102" s="889"/>
      <c r="HEM102" s="889"/>
      <c r="HEN102" s="889"/>
      <c r="HEO102" s="889"/>
      <c r="HEP102" s="889"/>
      <c r="HEQ102" s="889"/>
      <c r="HER102" s="889"/>
      <c r="HES102" s="889"/>
      <c r="HET102" s="889"/>
      <c r="HEU102" s="889"/>
      <c r="HEV102" s="889"/>
      <c r="HEW102" s="889"/>
      <c r="HEX102" s="889"/>
      <c r="HEY102" s="889"/>
      <c r="HEZ102" s="889"/>
      <c r="HFA102" s="889"/>
      <c r="HFB102" s="889"/>
      <c r="HFC102" s="889"/>
      <c r="HFD102" s="889"/>
      <c r="HFE102" s="889"/>
      <c r="HFF102" s="889"/>
      <c r="HFG102" s="889"/>
      <c r="HFH102" s="889"/>
      <c r="HFI102" s="889"/>
      <c r="HFJ102" s="889"/>
      <c r="HFK102" s="889"/>
      <c r="HFL102" s="889"/>
      <c r="HFM102" s="889"/>
      <c r="HFN102" s="889"/>
      <c r="HFO102" s="889"/>
      <c r="HFP102" s="889"/>
      <c r="HFQ102" s="889"/>
      <c r="HFR102" s="889"/>
      <c r="HFS102" s="889"/>
      <c r="HFT102" s="889"/>
      <c r="HFU102" s="889"/>
      <c r="HFV102" s="889"/>
      <c r="HFW102" s="889"/>
      <c r="HFX102" s="889"/>
      <c r="HFY102" s="889"/>
      <c r="HFZ102" s="889"/>
      <c r="HGA102" s="889"/>
      <c r="HGB102" s="889"/>
      <c r="HGC102" s="889"/>
      <c r="HGD102" s="889"/>
      <c r="HGE102" s="889"/>
      <c r="HGF102" s="889"/>
      <c r="HGG102" s="889"/>
      <c r="HGH102" s="889"/>
      <c r="HGI102" s="889"/>
      <c r="HGJ102" s="889"/>
      <c r="HGK102" s="889"/>
      <c r="HGL102" s="889"/>
      <c r="HGM102" s="889"/>
      <c r="HGN102" s="889"/>
      <c r="HGO102" s="889"/>
      <c r="HGP102" s="889"/>
      <c r="HGQ102" s="889"/>
      <c r="HGR102" s="889"/>
      <c r="HGS102" s="889"/>
      <c r="HGT102" s="889"/>
      <c r="HGU102" s="889"/>
      <c r="HGV102" s="889"/>
      <c r="HGW102" s="889"/>
      <c r="HGX102" s="889"/>
      <c r="HGY102" s="889"/>
      <c r="HGZ102" s="889"/>
      <c r="HHA102" s="889"/>
      <c r="HHB102" s="889"/>
      <c r="HHC102" s="889"/>
      <c r="HHD102" s="889"/>
      <c r="HHE102" s="889"/>
      <c r="HHF102" s="889"/>
      <c r="HHG102" s="889"/>
      <c r="HHH102" s="889"/>
      <c r="HHI102" s="889"/>
      <c r="HHJ102" s="889"/>
      <c r="HHK102" s="889"/>
      <c r="HHL102" s="889"/>
      <c r="HHM102" s="889"/>
      <c r="HHN102" s="889"/>
      <c r="HHO102" s="889"/>
      <c r="HHP102" s="889"/>
      <c r="HHQ102" s="889"/>
      <c r="HHR102" s="889"/>
      <c r="HHS102" s="889"/>
      <c r="HHT102" s="889"/>
      <c r="HHU102" s="889"/>
      <c r="HHV102" s="889"/>
      <c r="HHW102" s="889"/>
      <c r="HHX102" s="889"/>
      <c r="HHY102" s="889"/>
      <c r="HHZ102" s="889"/>
      <c r="HIA102" s="889"/>
      <c r="HIB102" s="889"/>
      <c r="HIC102" s="889"/>
      <c r="HID102" s="889"/>
      <c r="HIE102" s="889"/>
      <c r="HIF102" s="889"/>
      <c r="HIG102" s="889"/>
      <c r="HIH102" s="889"/>
      <c r="HII102" s="889"/>
      <c r="HIJ102" s="889"/>
      <c r="HIK102" s="889"/>
      <c r="HIL102" s="889"/>
      <c r="HIM102" s="889"/>
      <c r="HIN102" s="889"/>
      <c r="HIO102" s="889"/>
      <c r="HIP102" s="889"/>
      <c r="HIQ102" s="889"/>
      <c r="HIR102" s="889"/>
      <c r="HIS102" s="889"/>
      <c r="HIT102" s="889"/>
      <c r="HIU102" s="889"/>
      <c r="HIV102" s="889"/>
      <c r="HIW102" s="889"/>
      <c r="HIX102" s="889"/>
      <c r="HIY102" s="889"/>
      <c r="HIZ102" s="889"/>
      <c r="HJA102" s="889"/>
      <c r="HJB102" s="889"/>
      <c r="HJC102" s="889"/>
      <c r="HJD102" s="889"/>
      <c r="HJE102" s="889"/>
      <c r="HJF102" s="889"/>
      <c r="HJG102" s="889"/>
      <c r="HJH102" s="889"/>
      <c r="HJI102" s="889"/>
      <c r="HJJ102" s="889"/>
      <c r="HJK102" s="889"/>
      <c r="HJL102" s="889"/>
      <c r="HJM102" s="889"/>
      <c r="HJN102" s="889"/>
      <c r="HJO102" s="889"/>
      <c r="HJP102" s="889"/>
      <c r="HJQ102" s="889"/>
      <c r="HJR102" s="889"/>
      <c r="HJS102" s="889"/>
      <c r="HJT102" s="889"/>
      <c r="HJU102" s="889"/>
      <c r="HJV102" s="889"/>
      <c r="HJW102" s="889"/>
      <c r="HJX102" s="889"/>
      <c r="HJY102" s="889"/>
      <c r="HJZ102" s="889"/>
      <c r="HKA102" s="889"/>
      <c r="HKB102" s="889"/>
      <c r="HKC102" s="889"/>
      <c r="HKD102" s="889"/>
      <c r="HKE102" s="889"/>
      <c r="HKF102" s="889"/>
      <c r="HKG102" s="889"/>
      <c r="HKH102" s="889"/>
      <c r="HKI102" s="889"/>
      <c r="HKJ102" s="889"/>
      <c r="HKK102" s="889"/>
      <c r="HKL102" s="889"/>
      <c r="HKM102" s="889"/>
      <c r="HKN102" s="889"/>
      <c r="HKO102" s="889"/>
      <c r="HKP102" s="889"/>
      <c r="HKQ102" s="889"/>
      <c r="HKR102" s="889"/>
      <c r="HKS102" s="889"/>
      <c r="HKT102" s="889"/>
      <c r="HKU102" s="889"/>
      <c r="HKV102" s="889"/>
      <c r="HKW102" s="889"/>
      <c r="HKX102" s="889"/>
      <c r="HKY102" s="889"/>
      <c r="HKZ102" s="889"/>
      <c r="HLA102" s="889"/>
      <c r="HLB102" s="889"/>
      <c r="HLC102" s="889"/>
      <c r="HLD102" s="889"/>
      <c r="HLE102" s="889"/>
      <c r="HLF102" s="889"/>
      <c r="HLG102" s="889"/>
      <c r="HLH102" s="889"/>
      <c r="HLI102" s="889"/>
      <c r="HLJ102" s="889"/>
      <c r="HLK102" s="889"/>
      <c r="HLL102" s="889"/>
      <c r="HLM102" s="889"/>
      <c r="HLN102" s="889"/>
      <c r="HLO102" s="889"/>
      <c r="HLP102" s="889"/>
      <c r="HLQ102" s="889"/>
      <c r="HLR102" s="889"/>
      <c r="HLS102" s="889"/>
      <c r="HLT102" s="889"/>
      <c r="HLU102" s="889"/>
      <c r="HLV102" s="889"/>
      <c r="HLW102" s="889"/>
      <c r="HLX102" s="889"/>
      <c r="HLY102" s="889"/>
      <c r="HLZ102" s="889"/>
      <c r="HMA102" s="889"/>
      <c r="HMB102" s="889"/>
      <c r="HMC102" s="889"/>
      <c r="HMD102" s="889"/>
      <c r="HME102" s="889"/>
      <c r="HMF102" s="889"/>
      <c r="HMG102" s="889"/>
      <c r="HMH102" s="889"/>
      <c r="HMI102" s="889"/>
      <c r="HMJ102" s="889"/>
      <c r="HMK102" s="889"/>
      <c r="HML102" s="889"/>
      <c r="HMM102" s="889"/>
      <c r="HMN102" s="889"/>
      <c r="HMO102" s="889"/>
      <c r="HMP102" s="889"/>
      <c r="HMQ102" s="889"/>
      <c r="HMR102" s="889"/>
      <c r="HMS102" s="889"/>
      <c r="HMT102" s="889"/>
      <c r="HMU102" s="889"/>
      <c r="HMV102" s="889"/>
      <c r="HMW102" s="889"/>
      <c r="HMX102" s="889"/>
      <c r="HMY102" s="889"/>
      <c r="HMZ102" s="889"/>
      <c r="HNA102" s="889"/>
      <c r="HNB102" s="889"/>
      <c r="HNC102" s="889"/>
      <c r="HND102" s="889"/>
      <c r="HNE102" s="889"/>
      <c r="HNF102" s="889"/>
      <c r="HNG102" s="889"/>
      <c r="HNH102" s="889"/>
      <c r="HNI102" s="889"/>
      <c r="HNJ102" s="889"/>
      <c r="HNK102" s="889"/>
      <c r="HNL102" s="889"/>
      <c r="HNM102" s="889"/>
      <c r="HNN102" s="889"/>
      <c r="HNO102" s="889"/>
      <c r="HNP102" s="889"/>
      <c r="HNQ102" s="889"/>
      <c r="HNR102" s="889"/>
      <c r="HNS102" s="889"/>
      <c r="HNT102" s="889"/>
      <c r="HNU102" s="889"/>
      <c r="HNV102" s="889"/>
      <c r="HNW102" s="889"/>
      <c r="HNX102" s="889"/>
      <c r="HNY102" s="889"/>
      <c r="HNZ102" s="889"/>
      <c r="HOA102" s="889"/>
      <c r="HOB102" s="889"/>
      <c r="HOC102" s="889"/>
      <c r="HOD102" s="889"/>
      <c r="HOE102" s="889"/>
      <c r="HOF102" s="889"/>
      <c r="HOG102" s="889"/>
      <c r="HOH102" s="889"/>
      <c r="HOI102" s="889"/>
      <c r="HOJ102" s="889"/>
      <c r="HOK102" s="889"/>
      <c r="HOL102" s="889"/>
      <c r="HOM102" s="889"/>
      <c r="HON102" s="889"/>
      <c r="HOO102" s="889"/>
      <c r="HOP102" s="889"/>
      <c r="HOQ102" s="889"/>
      <c r="HOR102" s="889"/>
      <c r="HOS102" s="889"/>
      <c r="HOT102" s="889"/>
      <c r="HOU102" s="889"/>
      <c r="HOV102" s="889"/>
      <c r="HOW102" s="889"/>
      <c r="HOX102" s="889"/>
      <c r="HOY102" s="889"/>
      <c r="HOZ102" s="889"/>
      <c r="HPA102" s="889"/>
      <c r="HPB102" s="889"/>
      <c r="HPC102" s="889"/>
      <c r="HPD102" s="889"/>
      <c r="HPE102" s="889"/>
      <c r="HPF102" s="889"/>
      <c r="HPG102" s="889"/>
      <c r="HPH102" s="889"/>
      <c r="HPI102" s="889"/>
      <c r="HPJ102" s="889"/>
      <c r="HPK102" s="889"/>
      <c r="HPL102" s="889"/>
      <c r="HPM102" s="889"/>
      <c r="HPN102" s="889"/>
      <c r="HPO102" s="889"/>
      <c r="HPP102" s="889"/>
      <c r="HPQ102" s="889"/>
      <c r="HPR102" s="889"/>
      <c r="HPS102" s="889"/>
      <c r="HPT102" s="889"/>
      <c r="HPU102" s="889"/>
      <c r="HPV102" s="889"/>
      <c r="HPW102" s="889"/>
      <c r="HPX102" s="889"/>
      <c r="HPY102" s="889"/>
      <c r="HPZ102" s="889"/>
      <c r="HQA102" s="889"/>
      <c r="HQB102" s="889"/>
      <c r="HQC102" s="889"/>
      <c r="HQD102" s="889"/>
      <c r="HQE102" s="889"/>
      <c r="HQF102" s="889"/>
      <c r="HQG102" s="889"/>
      <c r="HQH102" s="889"/>
      <c r="HQI102" s="889"/>
      <c r="HQJ102" s="889"/>
      <c r="HQK102" s="889"/>
      <c r="HQL102" s="889"/>
      <c r="HQM102" s="889"/>
      <c r="HQN102" s="889"/>
      <c r="HQO102" s="889"/>
      <c r="HQP102" s="889"/>
      <c r="HQQ102" s="889"/>
      <c r="HQR102" s="889"/>
      <c r="HQS102" s="889"/>
      <c r="HQT102" s="889"/>
      <c r="HQU102" s="889"/>
      <c r="HQV102" s="889"/>
      <c r="HQW102" s="889"/>
      <c r="HQX102" s="889"/>
      <c r="HQY102" s="889"/>
      <c r="HQZ102" s="889"/>
      <c r="HRA102" s="889"/>
      <c r="HRB102" s="889"/>
      <c r="HRC102" s="889"/>
      <c r="HRD102" s="889"/>
      <c r="HRE102" s="889"/>
      <c r="HRF102" s="889"/>
      <c r="HRG102" s="889"/>
      <c r="HRH102" s="889"/>
      <c r="HRI102" s="889"/>
      <c r="HRJ102" s="889"/>
      <c r="HRK102" s="889"/>
      <c r="HRL102" s="889"/>
      <c r="HRM102" s="889"/>
      <c r="HRN102" s="889"/>
      <c r="HRO102" s="889"/>
      <c r="HRP102" s="889"/>
      <c r="HRQ102" s="889"/>
      <c r="HRR102" s="889"/>
      <c r="HRS102" s="889"/>
      <c r="HRT102" s="889"/>
      <c r="HRU102" s="889"/>
      <c r="HRV102" s="889"/>
      <c r="HRW102" s="889"/>
      <c r="HRX102" s="889"/>
      <c r="HRY102" s="889"/>
      <c r="HRZ102" s="889"/>
      <c r="HSA102" s="889"/>
      <c r="HSB102" s="889"/>
      <c r="HSC102" s="889"/>
      <c r="HSD102" s="889"/>
      <c r="HSE102" s="889"/>
      <c r="HSF102" s="889"/>
      <c r="HSG102" s="889"/>
      <c r="HSH102" s="889"/>
      <c r="HSI102" s="889"/>
      <c r="HSJ102" s="889"/>
      <c r="HSK102" s="889"/>
      <c r="HSL102" s="889"/>
      <c r="HSM102" s="889"/>
      <c r="HSN102" s="889"/>
      <c r="HSO102" s="889"/>
      <c r="HSP102" s="889"/>
      <c r="HSQ102" s="889"/>
      <c r="HSR102" s="889"/>
      <c r="HSS102" s="889"/>
      <c r="HST102" s="889"/>
      <c r="HSU102" s="889"/>
      <c r="HSV102" s="889"/>
      <c r="HSW102" s="889"/>
      <c r="HSX102" s="889"/>
      <c r="HSY102" s="889"/>
      <c r="HSZ102" s="889"/>
      <c r="HTA102" s="889"/>
      <c r="HTB102" s="889"/>
      <c r="HTC102" s="889"/>
      <c r="HTD102" s="889"/>
      <c r="HTE102" s="889"/>
      <c r="HTF102" s="889"/>
      <c r="HTG102" s="889"/>
      <c r="HTH102" s="889"/>
      <c r="HTI102" s="889"/>
      <c r="HTJ102" s="889"/>
      <c r="HTK102" s="889"/>
      <c r="HTL102" s="889"/>
      <c r="HTM102" s="889"/>
      <c r="HTN102" s="889"/>
      <c r="HTO102" s="889"/>
      <c r="HTP102" s="889"/>
      <c r="HTQ102" s="889"/>
      <c r="HTR102" s="889"/>
      <c r="HTS102" s="889"/>
      <c r="HTT102" s="889"/>
      <c r="HTU102" s="889"/>
      <c r="HTV102" s="889"/>
      <c r="HTW102" s="889"/>
      <c r="HTX102" s="889"/>
      <c r="HTY102" s="889"/>
      <c r="HTZ102" s="889"/>
      <c r="HUA102" s="889"/>
      <c r="HUB102" s="889"/>
      <c r="HUC102" s="889"/>
      <c r="HUD102" s="889"/>
      <c r="HUE102" s="889"/>
      <c r="HUF102" s="889"/>
      <c r="HUG102" s="889"/>
      <c r="HUH102" s="889"/>
      <c r="HUI102" s="889"/>
      <c r="HUJ102" s="889"/>
      <c r="HUK102" s="889"/>
      <c r="HUL102" s="889"/>
      <c r="HUM102" s="889"/>
      <c r="HUN102" s="889"/>
      <c r="HUO102" s="889"/>
      <c r="HUP102" s="889"/>
      <c r="HUQ102" s="889"/>
      <c r="HUR102" s="889"/>
      <c r="HUS102" s="889"/>
      <c r="HUT102" s="889"/>
      <c r="HUU102" s="889"/>
      <c r="HUV102" s="889"/>
      <c r="HUW102" s="889"/>
      <c r="HUX102" s="889"/>
      <c r="HUY102" s="889"/>
      <c r="HUZ102" s="889"/>
      <c r="HVA102" s="889"/>
      <c r="HVB102" s="889"/>
      <c r="HVC102" s="889"/>
      <c r="HVD102" s="889"/>
      <c r="HVE102" s="889"/>
      <c r="HVF102" s="889"/>
      <c r="HVG102" s="889"/>
      <c r="HVH102" s="889"/>
      <c r="HVI102" s="889"/>
      <c r="HVJ102" s="889"/>
      <c r="HVK102" s="889"/>
      <c r="HVL102" s="889"/>
      <c r="HVM102" s="889"/>
      <c r="HVN102" s="889"/>
      <c r="HVO102" s="889"/>
      <c r="HVP102" s="889"/>
      <c r="HVQ102" s="889"/>
      <c r="HVR102" s="889"/>
      <c r="HVS102" s="889"/>
      <c r="HVT102" s="889"/>
      <c r="HVU102" s="889"/>
      <c r="HVV102" s="889"/>
      <c r="HVW102" s="889"/>
      <c r="HVX102" s="889"/>
      <c r="HVY102" s="889"/>
      <c r="HVZ102" s="889"/>
      <c r="HWA102" s="889"/>
      <c r="HWB102" s="889"/>
      <c r="HWC102" s="889"/>
      <c r="HWD102" s="889"/>
      <c r="HWE102" s="889"/>
      <c r="HWF102" s="889"/>
      <c r="HWG102" s="889"/>
      <c r="HWH102" s="889"/>
      <c r="HWI102" s="889"/>
      <c r="HWJ102" s="889"/>
      <c r="HWK102" s="889"/>
      <c r="HWL102" s="889"/>
      <c r="HWM102" s="889"/>
      <c r="HWN102" s="889"/>
      <c r="HWO102" s="889"/>
      <c r="HWP102" s="889"/>
      <c r="HWQ102" s="889"/>
      <c r="HWR102" s="889"/>
      <c r="HWS102" s="889"/>
      <c r="HWT102" s="889"/>
      <c r="HWU102" s="889"/>
      <c r="HWV102" s="889"/>
      <c r="HWW102" s="889"/>
      <c r="HWX102" s="889"/>
      <c r="HWY102" s="889"/>
      <c r="HWZ102" s="889"/>
      <c r="HXA102" s="889"/>
      <c r="HXB102" s="889"/>
      <c r="HXC102" s="889"/>
      <c r="HXD102" s="889"/>
      <c r="HXE102" s="889"/>
      <c r="HXF102" s="889"/>
      <c r="HXG102" s="889"/>
      <c r="HXH102" s="889"/>
      <c r="HXI102" s="889"/>
      <c r="HXJ102" s="889"/>
      <c r="HXK102" s="889"/>
      <c r="HXL102" s="889"/>
      <c r="HXM102" s="889"/>
      <c r="HXN102" s="889"/>
      <c r="HXO102" s="889"/>
      <c r="HXP102" s="889"/>
      <c r="HXQ102" s="889"/>
      <c r="HXR102" s="889"/>
      <c r="HXS102" s="889"/>
      <c r="HXT102" s="889"/>
      <c r="HXU102" s="889"/>
      <c r="HXV102" s="889"/>
      <c r="HXW102" s="889"/>
      <c r="HXX102" s="889"/>
      <c r="HXY102" s="889"/>
      <c r="HXZ102" s="889"/>
      <c r="HYA102" s="889"/>
      <c r="HYB102" s="889"/>
      <c r="HYC102" s="889"/>
      <c r="HYD102" s="889"/>
      <c r="HYE102" s="889"/>
      <c r="HYF102" s="889"/>
      <c r="HYG102" s="889"/>
      <c r="HYH102" s="889"/>
      <c r="HYI102" s="889"/>
      <c r="HYJ102" s="889"/>
      <c r="HYK102" s="889"/>
      <c r="HYL102" s="889"/>
      <c r="HYM102" s="889"/>
      <c r="HYN102" s="889"/>
      <c r="HYO102" s="889"/>
      <c r="HYP102" s="889"/>
      <c r="HYQ102" s="889"/>
      <c r="HYR102" s="889"/>
      <c r="HYS102" s="889"/>
      <c r="HYT102" s="889"/>
      <c r="HYU102" s="889"/>
      <c r="HYV102" s="889"/>
      <c r="HYW102" s="889"/>
      <c r="HYX102" s="889"/>
      <c r="HYY102" s="889"/>
      <c r="HYZ102" s="889"/>
      <c r="HZA102" s="889"/>
      <c r="HZB102" s="889"/>
      <c r="HZC102" s="889"/>
      <c r="HZD102" s="889"/>
      <c r="HZE102" s="889"/>
      <c r="HZF102" s="889"/>
      <c r="HZG102" s="889"/>
      <c r="HZH102" s="889"/>
      <c r="HZI102" s="889"/>
      <c r="HZJ102" s="889"/>
      <c r="HZK102" s="889"/>
      <c r="HZL102" s="889"/>
      <c r="HZM102" s="889"/>
      <c r="HZN102" s="889"/>
      <c r="HZO102" s="889"/>
      <c r="HZP102" s="889"/>
      <c r="HZQ102" s="889"/>
      <c r="HZR102" s="889"/>
      <c r="HZS102" s="889"/>
      <c r="HZT102" s="889"/>
      <c r="HZU102" s="889"/>
      <c r="HZV102" s="889"/>
      <c r="HZW102" s="889"/>
      <c r="HZX102" s="889"/>
      <c r="HZY102" s="889"/>
      <c r="HZZ102" s="889"/>
      <c r="IAA102" s="889"/>
      <c r="IAB102" s="889"/>
      <c r="IAC102" s="889"/>
      <c r="IAD102" s="889"/>
      <c r="IAE102" s="889"/>
      <c r="IAF102" s="889"/>
      <c r="IAG102" s="889"/>
      <c r="IAH102" s="889"/>
      <c r="IAI102" s="889"/>
      <c r="IAJ102" s="889"/>
      <c r="IAK102" s="889"/>
      <c r="IAL102" s="889"/>
      <c r="IAM102" s="889"/>
      <c r="IAN102" s="889"/>
      <c r="IAO102" s="889"/>
      <c r="IAP102" s="889"/>
      <c r="IAQ102" s="889"/>
      <c r="IAR102" s="889"/>
      <c r="IAS102" s="889"/>
      <c r="IAT102" s="889"/>
      <c r="IAU102" s="889"/>
      <c r="IAV102" s="889"/>
      <c r="IAW102" s="889"/>
      <c r="IAX102" s="889"/>
      <c r="IAY102" s="889"/>
      <c r="IAZ102" s="889"/>
      <c r="IBA102" s="889"/>
      <c r="IBB102" s="889"/>
      <c r="IBC102" s="889"/>
      <c r="IBD102" s="889"/>
      <c r="IBE102" s="889"/>
      <c r="IBF102" s="889"/>
      <c r="IBG102" s="889"/>
      <c r="IBH102" s="889"/>
      <c r="IBI102" s="889"/>
      <c r="IBJ102" s="889"/>
      <c r="IBK102" s="889"/>
      <c r="IBL102" s="889"/>
      <c r="IBM102" s="889"/>
      <c r="IBN102" s="889"/>
      <c r="IBO102" s="889"/>
      <c r="IBP102" s="889"/>
      <c r="IBQ102" s="889"/>
      <c r="IBR102" s="889"/>
      <c r="IBS102" s="889"/>
      <c r="IBT102" s="889"/>
      <c r="IBU102" s="889"/>
      <c r="IBV102" s="889"/>
      <c r="IBW102" s="889"/>
      <c r="IBX102" s="889"/>
      <c r="IBY102" s="889"/>
      <c r="IBZ102" s="889"/>
      <c r="ICA102" s="889"/>
      <c r="ICB102" s="889"/>
      <c r="ICC102" s="889"/>
      <c r="ICD102" s="889"/>
      <c r="ICE102" s="889"/>
      <c r="ICF102" s="889"/>
      <c r="ICG102" s="889"/>
      <c r="ICH102" s="889"/>
      <c r="ICI102" s="889"/>
      <c r="ICJ102" s="889"/>
      <c r="ICK102" s="889"/>
      <c r="ICL102" s="889"/>
      <c r="ICM102" s="889"/>
      <c r="ICN102" s="889"/>
      <c r="ICO102" s="889"/>
      <c r="ICP102" s="889"/>
      <c r="ICQ102" s="889"/>
      <c r="ICR102" s="889"/>
      <c r="ICS102" s="889"/>
      <c r="ICT102" s="889"/>
      <c r="ICU102" s="889"/>
      <c r="ICV102" s="889"/>
      <c r="ICW102" s="889"/>
      <c r="ICX102" s="889"/>
      <c r="ICY102" s="889"/>
      <c r="ICZ102" s="889"/>
      <c r="IDA102" s="889"/>
      <c r="IDB102" s="889"/>
      <c r="IDC102" s="889"/>
      <c r="IDD102" s="889"/>
      <c r="IDE102" s="889"/>
      <c r="IDF102" s="889"/>
      <c r="IDG102" s="889"/>
      <c r="IDH102" s="889"/>
      <c r="IDI102" s="889"/>
      <c r="IDJ102" s="889"/>
      <c r="IDK102" s="889"/>
      <c r="IDL102" s="889"/>
      <c r="IDM102" s="889"/>
      <c r="IDN102" s="889"/>
      <c r="IDO102" s="889"/>
      <c r="IDP102" s="889"/>
      <c r="IDQ102" s="889"/>
      <c r="IDR102" s="889"/>
      <c r="IDS102" s="889"/>
      <c r="IDT102" s="889"/>
      <c r="IDU102" s="889"/>
      <c r="IDV102" s="889"/>
      <c r="IDW102" s="889"/>
      <c r="IDX102" s="889"/>
      <c r="IDY102" s="889"/>
      <c r="IDZ102" s="889"/>
      <c r="IEA102" s="889"/>
      <c r="IEB102" s="889"/>
      <c r="IEC102" s="889"/>
      <c r="IED102" s="889"/>
      <c r="IEE102" s="889"/>
      <c r="IEF102" s="889"/>
      <c r="IEG102" s="889"/>
      <c r="IEH102" s="889"/>
      <c r="IEI102" s="889"/>
      <c r="IEJ102" s="889"/>
      <c r="IEK102" s="889"/>
      <c r="IEL102" s="889"/>
      <c r="IEM102" s="889"/>
      <c r="IEN102" s="889"/>
      <c r="IEO102" s="889"/>
      <c r="IEP102" s="889"/>
      <c r="IEQ102" s="889"/>
      <c r="IER102" s="889"/>
      <c r="IES102" s="889"/>
      <c r="IET102" s="889"/>
      <c r="IEU102" s="889"/>
      <c r="IEV102" s="889"/>
      <c r="IEW102" s="889"/>
      <c r="IEX102" s="889"/>
      <c r="IEY102" s="889"/>
      <c r="IEZ102" s="889"/>
      <c r="IFA102" s="889"/>
      <c r="IFB102" s="889"/>
      <c r="IFC102" s="889"/>
      <c r="IFD102" s="889"/>
      <c r="IFE102" s="889"/>
      <c r="IFF102" s="889"/>
      <c r="IFG102" s="889"/>
      <c r="IFH102" s="889"/>
      <c r="IFI102" s="889"/>
      <c r="IFJ102" s="889"/>
      <c r="IFK102" s="889"/>
      <c r="IFL102" s="889"/>
      <c r="IFM102" s="889"/>
      <c r="IFN102" s="889"/>
      <c r="IFO102" s="889"/>
      <c r="IFP102" s="889"/>
      <c r="IFQ102" s="889"/>
      <c r="IFR102" s="889"/>
      <c r="IFS102" s="889"/>
      <c r="IFT102" s="889"/>
      <c r="IFU102" s="889"/>
      <c r="IFV102" s="889"/>
      <c r="IFW102" s="889"/>
      <c r="IFX102" s="889"/>
      <c r="IFY102" s="889"/>
      <c r="IFZ102" s="889"/>
      <c r="IGA102" s="889"/>
      <c r="IGB102" s="889"/>
      <c r="IGC102" s="889"/>
      <c r="IGD102" s="889"/>
      <c r="IGE102" s="889"/>
      <c r="IGF102" s="889"/>
      <c r="IGG102" s="889"/>
      <c r="IGH102" s="889"/>
      <c r="IGI102" s="889"/>
      <c r="IGJ102" s="889"/>
      <c r="IGK102" s="889"/>
      <c r="IGL102" s="889"/>
      <c r="IGM102" s="889"/>
      <c r="IGN102" s="889"/>
      <c r="IGO102" s="889"/>
      <c r="IGP102" s="889"/>
      <c r="IGQ102" s="889"/>
      <c r="IGR102" s="889"/>
      <c r="IGS102" s="889"/>
      <c r="IGT102" s="889"/>
      <c r="IGU102" s="889"/>
      <c r="IGV102" s="889"/>
      <c r="IGW102" s="889"/>
      <c r="IGX102" s="889"/>
      <c r="IGY102" s="889"/>
      <c r="IGZ102" s="889"/>
      <c r="IHA102" s="889"/>
      <c r="IHB102" s="889"/>
      <c r="IHC102" s="889"/>
      <c r="IHD102" s="889"/>
      <c r="IHE102" s="889"/>
      <c r="IHF102" s="889"/>
      <c r="IHG102" s="889"/>
      <c r="IHH102" s="889"/>
      <c r="IHI102" s="889"/>
      <c r="IHJ102" s="889"/>
      <c r="IHK102" s="889"/>
      <c r="IHL102" s="889"/>
      <c r="IHM102" s="889"/>
      <c r="IHN102" s="889"/>
      <c r="IHO102" s="889"/>
      <c r="IHP102" s="889"/>
      <c r="IHQ102" s="889"/>
      <c r="IHR102" s="889"/>
      <c r="IHS102" s="889"/>
      <c r="IHT102" s="889"/>
      <c r="IHU102" s="889"/>
      <c r="IHV102" s="889"/>
      <c r="IHW102" s="889"/>
      <c r="IHX102" s="889"/>
      <c r="IHY102" s="889"/>
      <c r="IHZ102" s="889"/>
      <c r="IIA102" s="889"/>
      <c r="IIB102" s="889"/>
      <c r="IIC102" s="889"/>
      <c r="IID102" s="889"/>
      <c r="IIE102" s="889"/>
      <c r="IIF102" s="889"/>
      <c r="IIG102" s="889"/>
      <c r="IIH102" s="889"/>
      <c r="III102" s="889"/>
      <c r="IIJ102" s="889"/>
      <c r="IIK102" s="889"/>
      <c r="IIL102" s="889"/>
      <c r="IIM102" s="889"/>
      <c r="IIN102" s="889"/>
      <c r="IIO102" s="889"/>
      <c r="IIP102" s="889"/>
      <c r="IIQ102" s="889"/>
      <c r="IIR102" s="889"/>
      <c r="IIS102" s="889"/>
      <c r="IIT102" s="889"/>
      <c r="IIU102" s="889"/>
      <c r="IIV102" s="889"/>
      <c r="IIW102" s="889"/>
      <c r="IIX102" s="889"/>
      <c r="IIY102" s="889"/>
      <c r="IIZ102" s="889"/>
      <c r="IJA102" s="889"/>
      <c r="IJB102" s="889"/>
      <c r="IJC102" s="889"/>
      <c r="IJD102" s="889"/>
      <c r="IJE102" s="889"/>
      <c r="IJF102" s="889"/>
      <c r="IJG102" s="889"/>
      <c r="IJH102" s="889"/>
      <c r="IJI102" s="889"/>
      <c r="IJJ102" s="889"/>
      <c r="IJK102" s="889"/>
      <c r="IJL102" s="889"/>
      <c r="IJM102" s="889"/>
      <c r="IJN102" s="889"/>
      <c r="IJO102" s="889"/>
      <c r="IJP102" s="889"/>
      <c r="IJQ102" s="889"/>
      <c r="IJR102" s="889"/>
      <c r="IJS102" s="889"/>
      <c r="IJT102" s="889"/>
      <c r="IJU102" s="889"/>
      <c r="IJV102" s="889"/>
      <c r="IJW102" s="889"/>
      <c r="IJX102" s="889"/>
      <c r="IJY102" s="889"/>
      <c r="IJZ102" s="889"/>
      <c r="IKA102" s="889"/>
      <c r="IKB102" s="889"/>
      <c r="IKC102" s="889"/>
      <c r="IKD102" s="889"/>
      <c r="IKE102" s="889"/>
      <c r="IKF102" s="889"/>
      <c r="IKG102" s="889"/>
      <c r="IKH102" s="889"/>
      <c r="IKI102" s="889"/>
      <c r="IKJ102" s="889"/>
      <c r="IKK102" s="889"/>
      <c r="IKL102" s="889"/>
      <c r="IKM102" s="889"/>
      <c r="IKN102" s="889"/>
      <c r="IKO102" s="889"/>
      <c r="IKP102" s="889"/>
      <c r="IKQ102" s="889"/>
      <c r="IKR102" s="889"/>
      <c r="IKS102" s="889"/>
      <c r="IKT102" s="889"/>
      <c r="IKU102" s="889"/>
      <c r="IKV102" s="889"/>
      <c r="IKW102" s="889"/>
      <c r="IKX102" s="889"/>
      <c r="IKY102" s="889"/>
      <c r="IKZ102" s="889"/>
      <c r="ILA102" s="889"/>
      <c r="ILB102" s="889"/>
      <c r="ILC102" s="889"/>
      <c r="ILD102" s="889"/>
      <c r="ILE102" s="889"/>
      <c r="ILF102" s="889"/>
      <c r="ILG102" s="889"/>
      <c r="ILH102" s="889"/>
      <c r="ILI102" s="889"/>
      <c r="ILJ102" s="889"/>
      <c r="ILK102" s="889"/>
      <c r="ILL102" s="889"/>
      <c r="ILM102" s="889"/>
      <c r="ILN102" s="889"/>
      <c r="ILO102" s="889"/>
      <c r="ILP102" s="889"/>
      <c r="ILQ102" s="889"/>
      <c r="ILR102" s="889"/>
      <c r="ILS102" s="889"/>
      <c r="ILT102" s="889"/>
      <c r="ILU102" s="889"/>
      <c r="ILV102" s="889"/>
      <c r="ILW102" s="889"/>
      <c r="ILX102" s="889"/>
      <c r="ILY102" s="889"/>
      <c r="ILZ102" s="889"/>
      <c r="IMA102" s="889"/>
      <c r="IMB102" s="889"/>
      <c r="IMC102" s="889"/>
      <c r="IMD102" s="889"/>
      <c r="IME102" s="889"/>
      <c r="IMF102" s="889"/>
      <c r="IMG102" s="889"/>
      <c r="IMH102" s="889"/>
      <c r="IMI102" s="889"/>
      <c r="IMJ102" s="889"/>
      <c r="IMK102" s="889"/>
      <c r="IML102" s="889"/>
      <c r="IMM102" s="889"/>
      <c r="IMN102" s="889"/>
      <c r="IMO102" s="889"/>
      <c r="IMP102" s="889"/>
      <c r="IMQ102" s="889"/>
      <c r="IMR102" s="889"/>
      <c r="IMS102" s="889"/>
      <c r="IMT102" s="889"/>
      <c r="IMU102" s="889"/>
      <c r="IMV102" s="889"/>
      <c r="IMW102" s="889"/>
      <c r="IMX102" s="889"/>
      <c r="IMY102" s="889"/>
      <c r="IMZ102" s="889"/>
      <c r="INA102" s="889"/>
      <c r="INB102" s="889"/>
      <c r="INC102" s="889"/>
      <c r="IND102" s="889"/>
      <c r="INE102" s="889"/>
      <c r="INF102" s="889"/>
      <c r="ING102" s="889"/>
      <c r="INH102" s="889"/>
      <c r="INI102" s="889"/>
      <c r="INJ102" s="889"/>
      <c r="INK102" s="889"/>
      <c r="INL102" s="889"/>
      <c r="INM102" s="889"/>
      <c r="INN102" s="889"/>
      <c r="INO102" s="889"/>
      <c r="INP102" s="889"/>
      <c r="INQ102" s="889"/>
      <c r="INR102" s="889"/>
      <c r="INS102" s="889"/>
      <c r="INT102" s="889"/>
      <c r="INU102" s="889"/>
      <c r="INV102" s="889"/>
      <c r="INW102" s="889"/>
      <c r="INX102" s="889"/>
      <c r="INY102" s="889"/>
      <c r="INZ102" s="889"/>
      <c r="IOA102" s="889"/>
      <c r="IOB102" s="889"/>
      <c r="IOC102" s="889"/>
      <c r="IOD102" s="889"/>
      <c r="IOE102" s="889"/>
      <c r="IOF102" s="889"/>
      <c r="IOG102" s="889"/>
      <c r="IOH102" s="889"/>
      <c r="IOI102" s="889"/>
      <c r="IOJ102" s="889"/>
      <c r="IOK102" s="889"/>
      <c r="IOL102" s="889"/>
      <c r="IOM102" s="889"/>
      <c r="ION102" s="889"/>
      <c r="IOO102" s="889"/>
      <c r="IOP102" s="889"/>
      <c r="IOQ102" s="889"/>
      <c r="IOR102" s="889"/>
      <c r="IOS102" s="889"/>
      <c r="IOT102" s="889"/>
      <c r="IOU102" s="889"/>
      <c r="IOV102" s="889"/>
      <c r="IOW102" s="889"/>
      <c r="IOX102" s="889"/>
      <c r="IOY102" s="889"/>
      <c r="IOZ102" s="889"/>
      <c r="IPA102" s="889"/>
      <c r="IPB102" s="889"/>
      <c r="IPC102" s="889"/>
      <c r="IPD102" s="889"/>
      <c r="IPE102" s="889"/>
      <c r="IPF102" s="889"/>
      <c r="IPG102" s="889"/>
      <c r="IPH102" s="889"/>
      <c r="IPI102" s="889"/>
      <c r="IPJ102" s="889"/>
      <c r="IPK102" s="889"/>
      <c r="IPL102" s="889"/>
      <c r="IPM102" s="889"/>
      <c r="IPN102" s="889"/>
      <c r="IPO102" s="889"/>
      <c r="IPP102" s="889"/>
      <c r="IPQ102" s="889"/>
      <c r="IPR102" s="889"/>
      <c r="IPS102" s="889"/>
      <c r="IPT102" s="889"/>
      <c r="IPU102" s="889"/>
      <c r="IPV102" s="889"/>
      <c r="IPW102" s="889"/>
      <c r="IPX102" s="889"/>
      <c r="IPY102" s="889"/>
      <c r="IPZ102" s="889"/>
      <c r="IQA102" s="889"/>
      <c r="IQB102" s="889"/>
      <c r="IQC102" s="889"/>
      <c r="IQD102" s="889"/>
      <c r="IQE102" s="889"/>
      <c r="IQF102" s="889"/>
      <c r="IQG102" s="889"/>
      <c r="IQH102" s="889"/>
      <c r="IQI102" s="889"/>
      <c r="IQJ102" s="889"/>
      <c r="IQK102" s="889"/>
      <c r="IQL102" s="889"/>
      <c r="IQM102" s="889"/>
      <c r="IQN102" s="889"/>
      <c r="IQO102" s="889"/>
      <c r="IQP102" s="889"/>
      <c r="IQQ102" s="889"/>
      <c r="IQR102" s="889"/>
      <c r="IQS102" s="889"/>
      <c r="IQT102" s="889"/>
      <c r="IQU102" s="889"/>
      <c r="IQV102" s="889"/>
      <c r="IQW102" s="889"/>
      <c r="IQX102" s="889"/>
      <c r="IQY102" s="889"/>
      <c r="IQZ102" s="889"/>
      <c r="IRA102" s="889"/>
      <c r="IRB102" s="889"/>
      <c r="IRC102" s="889"/>
      <c r="IRD102" s="889"/>
      <c r="IRE102" s="889"/>
      <c r="IRF102" s="889"/>
      <c r="IRG102" s="889"/>
      <c r="IRH102" s="889"/>
      <c r="IRI102" s="889"/>
      <c r="IRJ102" s="889"/>
      <c r="IRK102" s="889"/>
      <c r="IRL102" s="889"/>
      <c r="IRM102" s="889"/>
      <c r="IRN102" s="889"/>
      <c r="IRO102" s="889"/>
      <c r="IRP102" s="889"/>
      <c r="IRQ102" s="889"/>
      <c r="IRR102" s="889"/>
      <c r="IRS102" s="889"/>
      <c r="IRT102" s="889"/>
      <c r="IRU102" s="889"/>
      <c r="IRV102" s="889"/>
      <c r="IRW102" s="889"/>
      <c r="IRX102" s="889"/>
      <c r="IRY102" s="889"/>
      <c r="IRZ102" s="889"/>
      <c r="ISA102" s="889"/>
      <c r="ISB102" s="889"/>
      <c r="ISC102" s="889"/>
      <c r="ISD102" s="889"/>
      <c r="ISE102" s="889"/>
      <c r="ISF102" s="889"/>
      <c r="ISG102" s="889"/>
      <c r="ISH102" s="889"/>
      <c r="ISI102" s="889"/>
      <c r="ISJ102" s="889"/>
      <c r="ISK102" s="889"/>
      <c r="ISL102" s="889"/>
      <c r="ISM102" s="889"/>
      <c r="ISN102" s="889"/>
      <c r="ISO102" s="889"/>
      <c r="ISP102" s="889"/>
      <c r="ISQ102" s="889"/>
      <c r="ISR102" s="889"/>
      <c r="ISS102" s="889"/>
      <c r="IST102" s="889"/>
      <c r="ISU102" s="889"/>
      <c r="ISV102" s="889"/>
      <c r="ISW102" s="889"/>
      <c r="ISX102" s="889"/>
      <c r="ISY102" s="889"/>
      <c r="ISZ102" s="889"/>
      <c r="ITA102" s="889"/>
      <c r="ITB102" s="889"/>
      <c r="ITC102" s="889"/>
      <c r="ITD102" s="889"/>
      <c r="ITE102" s="889"/>
      <c r="ITF102" s="889"/>
      <c r="ITG102" s="889"/>
      <c r="ITH102" s="889"/>
      <c r="ITI102" s="889"/>
      <c r="ITJ102" s="889"/>
      <c r="ITK102" s="889"/>
      <c r="ITL102" s="889"/>
      <c r="ITM102" s="889"/>
      <c r="ITN102" s="889"/>
      <c r="ITO102" s="889"/>
      <c r="ITP102" s="889"/>
      <c r="ITQ102" s="889"/>
      <c r="ITR102" s="889"/>
      <c r="ITS102" s="889"/>
      <c r="ITT102" s="889"/>
      <c r="ITU102" s="889"/>
      <c r="ITV102" s="889"/>
      <c r="ITW102" s="889"/>
      <c r="ITX102" s="889"/>
      <c r="ITY102" s="889"/>
      <c r="ITZ102" s="889"/>
      <c r="IUA102" s="889"/>
      <c r="IUB102" s="889"/>
      <c r="IUC102" s="889"/>
      <c r="IUD102" s="889"/>
      <c r="IUE102" s="889"/>
      <c r="IUF102" s="889"/>
      <c r="IUG102" s="889"/>
      <c r="IUH102" s="889"/>
      <c r="IUI102" s="889"/>
      <c r="IUJ102" s="889"/>
      <c r="IUK102" s="889"/>
      <c r="IUL102" s="889"/>
      <c r="IUM102" s="889"/>
      <c r="IUN102" s="889"/>
      <c r="IUO102" s="889"/>
      <c r="IUP102" s="889"/>
      <c r="IUQ102" s="889"/>
      <c r="IUR102" s="889"/>
      <c r="IUS102" s="889"/>
      <c r="IUT102" s="889"/>
      <c r="IUU102" s="889"/>
      <c r="IUV102" s="889"/>
      <c r="IUW102" s="889"/>
      <c r="IUX102" s="889"/>
      <c r="IUY102" s="889"/>
      <c r="IUZ102" s="889"/>
      <c r="IVA102" s="889"/>
      <c r="IVB102" s="889"/>
      <c r="IVC102" s="889"/>
      <c r="IVD102" s="889"/>
      <c r="IVE102" s="889"/>
      <c r="IVF102" s="889"/>
      <c r="IVG102" s="889"/>
      <c r="IVH102" s="889"/>
      <c r="IVI102" s="889"/>
      <c r="IVJ102" s="889"/>
      <c r="IVK102" s="889"/>
      <c r="IVL102" s="889"/>
      <c r="IVM102" s="889"/>
      <c r="IVN102" s="889"/>
      <c r="IVO102" s="889"/>
      <c r="IVP102" s="889"/>
      <c r="IVQ102" s="889"/>
      <c r="IVR102" s="889"/>
      <c r="IVS102" s="889"/>
      <c r="IVT102" s="889"/>
      <c r="IVU102" s="889"/>
      <c r="IVV102" s="889"/>
      <c r="IVW102" s="889"/>
      <c r="IVX102" s="889"/>
      <c r="IVY102" s="889"/>
      <c r="IVZ102" s="889"/>
      <c r="IWA102" s="889"/>
      <c r="IWB102" s="889"/>
      <c r="IWC102" s="889"/>
      <c r="IWD102" s="889"/>
      <c r="IWE102" s="889"/>
      <c r="IWF102" s="889"/>
      <c r="IWG102" s="889"/>
      <c r="IWH102" s="889"/>
      <c r="IWI102" s="889"/>
      <c r="IWJ102" s="889"/>
      <c r="IWK102" s="889"/>
      <c r="IWL102" s="889"/>
      <c r="IWM102" s="889"/>
      <c r="IWN102" s="889"/>
      <c r="IWO102" s="889"/>
      <c r="IWP102" s="889"/>
      <c r="IWQ102" s="889"/>
      <c r="IWR102" s="889"/>
      <c r="IWS102" s="889"/>
      <c r="IWT102" s="889"/>
      <c r="IWU102" s="889"/>
      <c r="IWV102" s="889"/>
      <c r="IWW102" s="889"/>
      <c r="IWX102" s="889"/>
      <c r="IWY102" s="889"/>
      <c r="IWZ102" s="889"/>
      <c r="IXA102" s="889"/>
      <c r="IXB102" s="889"/>
      <c r="IXC102" s="889"/>
      <c r="IXD102" s="889"/>
      <c r="IXE102" s="889"/>
      <c r="IXF102" s="889"/>
      <c r="IXG102" s="889"/>
      <c r="IXH102" s="889"/>
      <c r="IXI102" s="889"/>
      <c r="IXJ102" s="889"/>
      <c r="IXK102" s="889"/>
      <c r="IXL102" s="889"/>
      <c r="IXM102" s="889"/>
      <c r="IXN102" s="889"/>
      <c r="IXO102" s="889"/>
      <c r="IXP102" s="889"/>
      <c r="IXQ102" s="889"/>
      <c r="IXR102" s="889"/>
      <c r="IXS102" s="889"/>
      <c r="IXT102" s="889"/>
      <c r="IXU102" s="889"/>
      <c r="IXV102" s="889"/>
      <c r="IXW102" s="889"/>
      <c r="IXX102" s="889"/>
      <c r="IXY102" s="889"/>
      <c r="IXZ102" s="889"/>
      <c r="IYA102" s="889"/>
      <c r="IYB102" s="889"/>
      <c r="IYC102" s="889"/>
      <c r="IYD102" s="889"/>
      <c r="IYE102" s="889"/>
      <c r="IYF102" s="889"/>
      <c r="IYG102" s="889"/>
      <c r="IYH102" s="889"/>
      <c r="IYI102" s="889"/>
      <c r="IYJ102" s="889"/>
      <c r="IYK102" s="889"/>
      <c r="IYL102" s="889"/>
      <c r="IYM102" s="889"/>
      <c r="IYN102" s="889"/>
      <c r="IYO102" s="889"/>
      <c r="IYP102" s="889"/>
      <c r="IYQ102" s="889"/>
      <c r="IYR102" s="889"/>
      <c r="IYS102" s="889"/>
      <c r="IYT102" s="889"/>
      <c r="IYU102" s="889"/>
      <c r="IYV102" s="889"/>
      <c r="IYW102" s="889"/>
      <c r="IYX102" s="889"/>
      <c r="IYY102" s="889"/>
      <c r="IYZ102" s="889"/>
      <c r="IZA102" s="889"/>
      <c r="IZB102" s="889"/>
      <c r="IZC102" s="889"/>
      <c r="IZD102" s="889"/>
      <c r="IZE102" s="889"/>
      <c r="IZF102" s="889"/>
      <c r="IZG102" s="889"/>
      <c r="IZH102" s="889"/>
      <c r="IZI102" s="889"/>
      <c r="IZJ102" s="889"/>
      <c r="IZK102" s="889"/>
      <c r="IZL102" s="889"/>
      <c r="IZM102" s="889"/>
      <c r="IZN102" s="889"/>
      <c r="IZO102" s="889"/>
      <c r="IZP102" s="889"/>
      <c r="IZQ102" s="889"/>
      <c r="IZR102" s="889"/>
      <c r="IZS102" s="889"/>
      <c r="IZT102" s="889"/>
      <c r="IZU102" s="889"/>
      <c r="IZV102" s="889"/>
      <c r="IZW102" s="889"/>
      <c r="IZX102" s="889"/>
      <c r="IZY102" s="889"/>
      <c r="IZZ102" s="889"/>
      <c r="JAA102" s="889"/>
      <c r="JAB102" s="889"/>
      <c r="JAC102" s="889"/>
      <c r="JAD102" s="889"/>
      <c r="JAE102" s="889"/>
      <c r="JAF102" s="889"/>
      <c r="JAG102" s="889"/>
      <c r="JAH102" s="889"/>
      <c r="JAI102" s="889"/>
      <c r="JAJ102" s="889"/>
      <c r="JAK102" s="889"/>
      <c r="JAL102" s="889"/>
      <c r="JAM102" s="889"/>
      <c r="JAN102" s="889"/>
      <c r="JAO102" s="889"/>
      <c r="JAP102" s="889"/>
      <c r="JAQ102" s="889"/>
      <c r="JAR102" s="889"/>
      <c r="JAS102" s="889"/>
      <c r="JAT102" s="889"/>
      <c r="JAU102" s="889"/>
      <c r="JAV102" s="889"/>
      <c r="JAW102" s="889"/>
      <c r="JAX102" s="889"/>
      <c r="JAY102" s="889"/>
      <c r="JAZ102" s="889"/>
      <c r="JBA102" s="889"/>
      <c r="JBB102" s="889"/>
      <c r="JBC102" s="889"/>
      <c r="JBD102" s="889"/>
      <c r="JBE102" s="889"/>
      <c r="JBF102" s="889"/>
      <c r="JBG102" s="889"/>
      <c r="JBH102" s="889"/>
      <c r="JBI102" s="889"/>
      <c r="JBJ102" s="889"/>
      <c r="JBK102" s="889"/>
      <c r="JBL102" s="889"/>
      <c r="JBM102" s="889"/>
      <c r="JBN102" s="889"/>
      <c r="JBO102" s="889"/>
      <c r="JBP102" s="889"/>
      <c r="JBQ102" s="889"/>
      <c r="JBR102" s="889"/>
      <c r="JBS102" s="889"/>
      <c r="JBT102" s="889"/>
      <c r="JBU102" s="889"/>
      <c r="JBV102" s="889"/>
      <c r="JBW102" s="889"/>
      <c r="JBX102" s="889"/>
      <c r="JBY102" s="889"/>
      <c r="JBZ102" s="889"/>
      <c r="JCA102" s="889"/>
      <c r="JCB102" s="889"/>
      <c r="JCC102" s="889"/>
      <c r="JCD102" s="889"/>
      <c r="JCE102" s="889"/>
      <c r="JCF102" s="889"/>
      <c r="JCG102" s="889"/>
      <c r="JCH102" s="889"/>
      <c r="JCI102" s="889"/>
      <c r="JCJ102" s="889"/>
      <c r="JCK102" s="889"/>
      <c r="JCL102" s="889"/>
      <c r="JCM102" s="889"/>
      <c r="JCN102" s="889"/>
      <c r="JCO102" s="889"/>
      <c r="JCP102" s="889"/>
      <c r="JCQ102" s="889"/>
      <c r="JCR102" s="889"/>
      <c r="JCS102" s="889"/>
      <c r="JCT102" s="889"/>
      <c r="JCU102" s="889"/>
      <c r="JCV102" s="889"/>
      <c r="JCW102" s="889"/>
      <c r="JCX102" s="889"/>
      <c r="JCY102" s="889"/>
      <c r="JCZ102" s="889"/>
      <c r="JDA102" s="889"/>
      <c r="JDB102" s="889"/>
      <c r="JDC102" s="889"/>
      <c r="JDD102" s="889"/>
      <c r="JDE102" s="889"/>
      <c r="JDF102" s="889"/>
      <c r="JDG102" s="889"/>
      <c r="JDH102" s="889"/>
      <c r="JDI102" s="889"/>
      <c r="JDJ102" s="889"/>
      <c r="JDK102" s="889"/>
      <c r="JDL102" s="889"/>
      <c r="JDM102" s="889"/>
      <c r="JDN102" s="889"/>
      <c r="JDO102" s="889"/>
      <c r="JDP102" s="889"/>
      <c r="JDQ102" s="889"/>
      <c r="JDR102" s="889"/>
      <c r="JDS102" s="889"/>
      <c r="JDT102" s="889"/>
      <c r="JDU102" s="889"/>
      <c r="JDV102" s="889"/>
      <c r="JDW102" s="889"/>
      <c r="JDX102" s="889"/>
      <c r="JDY102" s="889"/>
      <c r="JDZ102" s="889"/>
      <c r="JEA102" s="889"/>
      <c r="JEB102" s="889"/>
      <c r="JEC102" s="889"/>
      <c r="JED102" s="889"/>
      <c r="JEE102" s="889"/>
      <c r="JEF102" s="889"/>
      <c r="JEG102" s="889"/>
      <c r="JEH102" s="889"/>
      <c r="JEI102" s="889"/>
      <c r="JEJ102" s="889"/>
      <c r="JEK102" s="889"/>
      <c r="JEL102" s="889"/>
      <c r="JEM102" s="889"/>
      <c r="JEN102" s="889"/>
      <c r="JEO102" s="889"/>
      <c r="JEP102" s="889"/>
      <c r="JEQ102" s="889"/>
      <c r="JER102" s="889"/>
      <c r="JES102" s="889"/>
      <c r="JET102" s="889"/>
      <c r="JEU102" s="889"/>
      <c r="JEV102" s="889"/>
      <c r="JEW102" s="889"/>
      <c r="JEX102" s="889"/>
      <c r="JEY102" s="889"/>
      <c r="JEZ102" s="889"/>
      <c r="JFA102" s="889"/>
      <c r="JFB102" s="889"/>
      <c r="JFC102" s="889"/>
      <c r="JFD102" s="889"/>
      <c r="JFE102" s="889"/>
      <c r="JFF102" s="889"/>
      <c r="JFG102" s="889"/>
      <c r="JFH102" s="889"/>
      <c r="JFI102" s="889"/>
      <c r="JFJ102" s="889"/>
      <c r="JFK102" s="889"/>
      <c r="JFL102" s="889"/>
      <c r="JFM102" s="889"/>
      <c r="JFN102" s="889"/>
      <c r="JFO102" s="889"/>
      <c r="JFP102" s="889"/>
      <c r="JFQ102" s="889"/>
      <c r="JFR102" s="889"/>
      <c r="JFS102" s="889"/>
      <c r="JFT102" s="889"/>
      <c r="JFU102" s="889"/>
      <c r="JFV102" s="889"/>
      <c r="JFW102" s="889"/>
      <c r="JFX102" s="889"/>
      <c r="JFY102" s="889"/>
      <c r="JFZ102" s="889"/>
      <c r="JGA102" s="889"/>
      <c r="JGB102" s="889"/>
      <c r="JGC102" s="889"/>
      <c r="JGD102" s="889"/>
      <c r="JGE102" s="889"/>
      <c r="JGF102" s="889"/>
      <c r="JGG102" s="889"/>
      <c r="JGH102" s="889"/>
      <c r="JGI102" s="889"/>
      <c r="JGJ102" s="889"/>
      <c r="JGK102" s="889"/>
      <c r="JGL102" s="889"/>
      <c r="JGM102" s="889"/>
      <c r="JGN102" s="889"/>
      <c r="JGO102" s="889"/>
      <c r="JGP102" s="889"/>
      <c r="JGQ102" s="889"/>
      <c r="JGR102" s="889"/>
      <c r="JGS102" s="889"/>
      <c r="JGT102" s="889"/>
      <c r="JGU102" s="889"/>
      <c r="JGV102" s="889"/>
      <c r="JGW102" s="889"/>
      <c r="JGX102" s="889"/>
      <c r="JGY102" s="889"/>
      <c r="JGZ102" s="889"/>
      <c r="JHA102" s="889"/>
      <c r="JHB102" s="889"/>
      <c r="JHC102" s="889"/>
      <c r="JHD102" s="889"/>
      <c r="JHE102" s="889"/>
      <c r="JHF102" s="889"/>
      <c r="JHG102" s="889"/>
      <c r="JHH102" s="889"/>
      <c r="JHI102" s="889"/>
      <c r="JHJ102" s="889"/>
      <c r="JHK102" s="889"/>
      <c r="JHL102" s="889"/>
      <c r="JHM102" s="889"/>
      <c r="JHN102" s="889"/>
      <c r="JHO102" s="889"/>
      <c r="JHP102" s="889"/>
      <c r="JHQ102" s="889"/>
      <c r="JHR102" s="889"/>
      <c r="JHS102" s="889"/>
      <c r="JHT102" s="889"/>
      <c r="JHU102" s="889"/>
      <c r="JHV102" s="889"/>
      <c r="JHW102" s="889"/>
      <c r="JHX102" s="889"/>
      <c r="JHY102" s="889"/>
      <c r="JHZ102" s="889"/>
      <c r="JIA102" s="889"/>
      <c r="JIB102" s="889"/>
      <c r="JIC102" s="889"/>
      <c r="JID102" s="889"/>
      <c r="JIE102" s="889"/>
      <c r="JIF102" s="889"/>
      <c r="JIG102" s="889"/>
      <c r="JIH102" s="889"/>
      <c r="JII102" s="889"/>
      <c r="JIJ102" s="889"/>
      <c r="JIK102" s="889"/>
      <c r="JIL102" s="889"/>
      <c r="JIM102" s="889"/>
      <c r="JIN102" s="889"/>
      <c r="JIO102" s="889"/>
      <c r="JIP102" s="889"/>
      <c r="JIQ102" s="889"/>
      <c r="JIR102" s="889"/>
      <c r="JIS102" s="889"/>
      <c r="JIT102" s="889"/>
      <c r="JIU102" s="889"/>
      <c r="JIV102" s="889"/>
      <c r="JIW102" s="889"/>
      <c r="JIX102" s="889"/>
      <c r="JIY102" s="889"/>
      <c r="JIZ102" s="889"/>
      <c r="JJA102" s="889"/>
      <c r="JJB102" s="889"/>
      <c r="JJC102" s="889"/>
      <c r="JJD102" s="889"/>
      <c r="JJE102" s="889"/>
      <c r="JJF102" s="889"/>
      <c r="JJG102" s="889"/>
      <c r="JJH102" s="889"/>
      <c r="JJI102" s="889"/>
      <c r="JJJ102" s="889"/>
      <c r="JJK102" s="889"/>
      <c r="JJL102" s="889"/>
      <c r="JJM102" s="889"/>
      <c r="JJN102" s="889"/>
      <c r="JJO102" s="889"/>
      <c r="JJP102" s="889"/>
      <c r="JJQ102" s="889"/>
      <c r="JJR102" s="889"/>
      <c r="JJS102" s="889"/>
      <c r="JJT102" s="889"/>
      <c r="JJU102" s="889"/>
      <c r="JJV102" s="889"/>
      <c r="JJW102" s="889"/>
      <c r="JJX102" s="889"/>
      <c r="JJY102" s="889"/>
      <c r="JJZ102" s="889"/>
      <c r="JKA102" s="889"/>
      <c r="JKB102" s="889"/>
      <c r="JKC102" s="889"/>
      <c r="JKD102" s="889"/>
      <c r="JKE102" s="889"/>
      <c r="JKF102" s="889"/>
      <c r="JKG102" s="889"/>
      <c r="JKH102" s="889"/>
      <c r="JKI102" s="889"/>
      <c r="JKJ102" s="889"/>
      <c r="JKK102" s="889"/>
      <c r="JKL102" s="889"/>
      <c r="JKM102" s="889"/>
      <c r="JKN102" s="889"/>
      <c r="JKO102" s="889"/>
      <c r="JKP102" s="889"/>
      <c r="JKQ102" s="889"/>
      <c r="JKR102" s="889"/>
      <c r="JKS102" s="889"/>
      <c r="JKT102" s="889"/>
      <c r="JKU102" s="889"/>
      <c r="JKV102" s="889"/>
      <c r="JKW102" s="889"/>
      <c r="JKX102" s="889"/>
      <c r="JKY102" s="889"/>
      <c r="JKZ102" s="889"/>
      <c r="JLA102" s="889"/>
      <c r="JLB102" s="889"/>
      <c r="JLC102" s="889"/>
      <c r="JLD102" s="889"/>
      <c r="JLE102" s="889"/>
      <c r="JLF102" s="889"/>
      <c r="JLG102" s="889"/>
      <c r="JLH102" s="889"/>
      <c r="JLI102" s="889"/>
      <c r="JLJ102" s="889"/>
      <c r="JLK102" s="889"/>
      <c r="JLL102" s="889"/>
      <c r="JLM102" s="889"/>
      <c r="JLN102" s="889"/>
      <c r="JLO102" s="889"/>
      <c r="JLP102" s="889"/>
      <c r="JLQ102" s="889"/>
      <c r="JLR102" s="889"/>
      <c r="JLS102" s="889"/>
      <c r="JLT102" s="889"/>
      <c r="JLU102" s="889"/>
      <c r="JLV102" s="889"/>
      <c r="JLW102" s="889"/>
      <c r="JLX102" s="889"/>
      <c r="JLY102" s="889"/>
      <c r="JLZ102" s="889"/>
      <c r="JMA102" s="889"/>
      <c r="JMB102" s="889"/>
      <c r="JMC102" s="889"/>
      <c r="JMD102" s="889"/>
      <c r="JME102" s="889"/>
      <c r="JMF102" s="889"/>
      <c r="JMG102" s="889"/>
      <c r="JMH102" s="889"/>
      <c r="JMI102" s="889"/>
      <c r="JMJ102" s="889"/>
      <c r="JMK102" s="889"/>
      <c r="JML102" s="889"/>
      <c r="JMM102" s="889"/>
      <c r="JMN102" s="889"/>
      <c r="JMO102" s="889"/>
      <c r="JMP102" s="889"/>
      <c r="JMQ102" s="889"/>
      <c r="JMR102" s="889"/>
      <c r="JMS102" s="889"/>
      <c r="JMT102" s="889"/>
      <c r="JMU102" s="889"/>
      <c r="JMV102" s="889"/>
      <c r="JMW102" s="889"/>
      <c r="JMX102" s="889"/>
      <c r="JMY102" s="889"/>
      <c r="JMZ102" s="889"/>
      <c r="JNA102" s="889"/>
      <c r="JNB102" s="889"/>
      <c r="JNC102" s="889"/>
      <c r="JND102" s="889"/>
      <c r="JNE102" s="889"/>
      <c r="JNF102" s="889"/>
      <c r="JNG102" s="889"/>
      <c r="JNH102" s="889"/>
      <c r="JNI102" s="889"/>
      <c r="JNJ102" s="889"/>
      <c r="JNK102" s="889"/>
      <c r="JNL102" s="889"/>
      <c r="JNM102" s="889"/>
      <c r="JNN102" s="889"/>
      <c r="JNO102" s="889"/>
      <c r="JNP102" s="889"/>
      <c r="JNQ102" s="889"/>
      <c r="JNR102" s="889"/>
      <c r="JNS102" s="889"/>
      <c r="JNT102" s="889"/>
      <c r="JNU102" s="889"/>
      <c r="JNV102" s="889"/>
      <c r="JNW102" s="889"/>
      <c r="JNX102" s="889"/>
      <c r="JNY102" s="889"/>
      <c r="JNZ102" s="889"/>
      <c r="JOA102" s="889"/>
      <c r="JOB102" s="889"/>
      <c r="JOC102" s="889"/>
      <c r="JOD102" s="889"/>
      <c r="JOE102" s="889"/>
      <c r="JOF102" s="889"/>
      <c r="JOG102" s="889"/>
      <c r="JOH102" s="889"/>
      <c r="JOI102" s="889"/>
      <c r="JOJ102" s="889"/>
      <c r="JOK102" s="889"/>
      <c r="JOL102" s="889"/>
      <c r="JOM102" s="889"/>
      <c r="JON102" s="889"/>
      <c r="JOO102" s="889"/>
      <c r="JOP102" s="889"/>
      <c r="JOQ102" s="889"/>
      <c r="JOR102" s="889"/>
      <c r="JOS102" s="889"/>
      <c r="JOT102" s="889"/>
      <c r="JOU102" s="889"/>
      <c r="JOV102" s="889"/>
      <c r="JOW102" s="889"/>
      <c r="JOX102" s="889"/>
      <c r="JOY102" s="889"/>
      <c r="JOZ102" s="889"/>
      <c r="JPA102" s="889"/>
      <c r="JPB102" s="889"/>
      <c r="JPC102" s="889"/>
      <c r="JPD102" s="889"/>
      <c r="JPE102" s="889"/>
      <c r="JPF102" s="889"/>
      <c r="JPG102" s="889"/>
      <c r="JPH102" s="889"/>
      <c r="JPI102" s="889"/>
      <c r="JPJ102" s="889"/>
      <c r="JPK102" s="889"/>
      <c r="JPL102" s="889"/>
      <c r="JPM102" s="889"/>
      <c r="JPN102" s="889"/>
      <c r="JPO102" s="889"/>
      <c r="JPP102" s="889"/>
      <c r="JPQ102" s="889"/>
      <c r="JPR102" s="889"/>
      <c r="JPS102" s="889"/>
      <c r="JPT102" s="889"/>
      <c r="JPU102" s="889"/>
      <c r="JPV102" s="889"/>
      <c r="JPW102" s="889"/>
      <c r="JPX102" s="889"/>
      <c r="JPY102" s="889"/>
      <c r="JPZ102" s="889"/>
      <c r="JQA102" s="889"/>
      <c r="JQB102" s="889"/>
      <c r="JQC102" s="889"/>
      <c r="JQD102" s="889"/>
      <c r="JQE102" s="889"/>
      <c r="JQF102" s="889"/>
      <c r="JQG102" s="889"/>
      <c r="JQH102" s="889"/>
      <c r="JQI102" s="889"/>
      <c r="JQJ102" s="889"/>
      <c r="JQK102" s="889"/>
      <c r="JQL102" s="889"/>
      <c r="JQM102" s="889"/>
      <c r="JQN102" s="889"/>
      <c r="JQO102" s="889"/>
      <c r="JQP102" s="889"/>
      <c r="JQQ102" s="889"/>
      <c r="JQR102" s="889"/>
      <c r="JQS102" s="889"/>
      <c r="JQT102" s="889"/>
      <c r="JQU102" s="889"/>
      <c r="JQV102" s="889"/>
      <c r="JQW102" s="889"/>
      <c r="JQX102" s="889"/>
      <c r="JQY102" s="889"/>
      <c r="JQZ102" s="889"/>
      <c r="JRA102" s="889"/>
      <c r="JRB102" s="889"/>
      <c r="JRC102" s="889"/>
      <c r="JRD102" s="889"/>
      <c r="JRE102" s="889"/>
      <c r="JRF102" s="889"/>
      <c r="JRG102" s="889"/>
      <c r="JRH102" s="889"/>
      <c r="JRI102" s="889"/>
      <c r="JRJ102" s="889"/>
      <c r="JRK102" s="889"/>
      <c r="JRL102" s="889"/>
      <c r="JRM102" s="889"/>
      <c r="JRN102" s="889"/>
      <c r="JRO102" s="889"/>
      <c r="JRP102" s="889"/>
      <c r="JRQ102" s="889"/>
      <c r="JRR102" s="889"/>
      <c r="JRS102" s="889"/>
      <c r="JRT102" s="889"/>
      <c r="JRU102" s="889"/>
      <c r="JRV102" s="889"/>
      <c r="JRW102" s="889"/>
      <c r="JRX102" s="889"/>
      <c r="JRY102" s="889"/>
      <c r="JRZ102" s="889"/>
      <c r="JSA102" s="889"/>
      <c r="JSB102" s="889"/>
      <c r="JSC102" s="889"/>
      <c r="JSD102" s="889"/>
      <c r="JSE102" s="889"/>
      <c r="JSF102" s="889"/>
      <c r="JSG102" s="889"/>
      <c r="JSH102" s="889"/>
      <c r="JSI102" s="889"/>
      <c r="JSJ102" s="889"/>
      <c r="JSK102" s="889"/>
      <c r="JSL102" s="889"/>
      <c r="JSM102" s="889"/>
      <c r="JSN102" s="889"/>
      <c r="JSO102" s="889"/>
      <c r="JSP102" s="889"/>
      <c r="JSQ102" s="889"/>
      <c r="JSR102" s="889"/>
      <c r="JSS102" s="889"/>
      <c r="JST102" s="889"/>
      <c r="JSU102" s="889"/>
      <c r="JSV102" s="889"/>
      <c r="JSW102" s="889"/>
      <c r="JSX102" s="889"/>
      <c r="JSY102" s="889"/>
      <c r="JSZ102" s="889"/>
      <c r="JTA102" s="889"/>
      <c r="JTB102" s="889"/>
      <c r="JTC102" s="889"/>
      <c r="JTD102" s="889"/>
      <c r="JTE102" s="889"/>
      <c r="JTF102" s="889"/>
      <c r="JTG102" s="889"/>
      <c r="JTH102" s="889"/>
      <c r="JTI102" s="889"/>
      <c r="JTJ102" s="889"/>
      <c r="JTK102" s="889"/>
      <c r="JTL102" s="889"/>
      <c r="JTM102" s="889"/>
      <c r="JTN102" s="889"/>
      <c r="JTO102" s="889"/>
      <c r="JTP102" s="889"/>
      <c r="JTQ102" s="889"/>
      <c r="JTR102" s="889"/>
      <c r="JTS102" s="889"/>
      <c r="JTT102" s="889"/>
      <c r="JTU102" s="889"/>
      <c r="JTV102" s="889"/>
      <c r="JTW102" s="889"/>
      <c r="JTX102" s="889"/>
      <c r="JTY102" s="889"/>
      <c r="JTZ102" s="889"/>
      <c r="JUA102" s="889"/>
      <c r="JUB102" s="889"/>
      <c r="JUC102" s="889"/>
      <c r="JUD102" s="889"/>
      <c r="JUE102" s="889"/>
      <c r="JUF102" s="889"/>
      <c r="JUG102" s="889"/>
      <c r="JUH102" s="889"/>
      <c r="JUI102" s="889"/>
      <c r="JUJ102" s="889"/>
      <c r="JUK102" s="889"/>
      <c r="JUL102" s="889"/>
      <c r="JUM102" s="889"/>
      <c r="JUN102" s="889"/>
      <c r="JUO102" s="889"/>
      <c r="JUP102" s="889"/>
      <c r="JUQ102" s="889"/>
      <c r="JUR102" s="889"/>
      <c r="JUS102" s="889"/>
      <c r="JUT102" s="889"/>
      <c r="JUU102" s="889"/>
      <c r="JUV102" s="889"/>
      <c r="JUW102" s="889"/>
      <c r="JUX102" s="889"/>
      <c r="JUY102" s="889"/>
      <c r="JUZ102" s="889"/>
      <c r="JVA102" s="889"/>
      <c r="JVB102" s="889"/>
      <c r="JVC102" s="889"/>
      <c r="JVD102" s="889"/>
      <c r="JVE102" s="889"/>
      <c r="JVF102" s="889"/>
      <c r="JVG102" s="889"/>
      <c r="JVH102" s="889"/>
      <c r="JVI102" s="889"/>
      <c r="JVJ102" s="889"/>
      <c r="JVK102" s="889"/>
      <c r="JVL102" s="889"/>
      <c r="JVM102" s="889"/>
      <c r="JVN102" s="889"/>
      <c r="JVO102" s="889"/>
      <c r="JVP102" s="889"/>
      <c r="JVQ102" s="889"/>
      <c r="JVR102" s="889"/>
      <c r="JVS102" s="889"/>
      <c r="JVT102" s="889"/>
      <c r="JVU102" s="889"/>
      <c r="JVV102" s="889"/>
      <c r="JVW102" s="889"/>
      <c r="JVX102" s="889"/>
      <c r="JVY102" s="889"/>
      <c r="JVZ102" s="889"/>
      <c r="JWA102" s="889"/>
      <c r="JWB102" s="889"/>
      <c r="JWC102" s="889"/>
      <c r="JWD102" s="889"/>
      <c r="JWE102" s="889"/>
      <c r="JWF102" s="889"/>
      <c r="JWG102" s="889"/>
      <c r="JWH102" s="889"/>
      <c r="JWI102" s="889"/>
      <c r="JWJ102" s="889"/>
      <c r="JWK102" s="889"/>
      <c r="JWL102" s="889"/>
      <c r="JWM102" s="889"/>
      <c r="JWN102" s="889"/>
      <c r="JWO102" s="889"/>
      <c r="JWP102" s="889"/>
      <c r="JWQ102" s="889"/>
      <c r="JWR102" s="889"/>
      <c r="JWS102" s="889"/>
      <c r="JWT102" s="889"/>
      <c r="JWU102" s="889"/>
      <c r="JWV102" s="889"/>
      <c r="JWW102" s="889"/>
      <c r="JWX102" s="889"/>
      <c r="JWY102" s="889"/>
      <c r="JWZ102" s="889"/>
      <c r="JXA102" s="889"/>
      <c r="JXB102" s="889"/>
      <c r="JXC102" s="889"/>
      <c r="JXD102" s="889"/>
      <c r="JXE102" s="889"/>
      <c r="JXF102" s="889"/>
      <c r="JXG102" s="889"/>
      <c r="JXH102" s="889"/>
      <c r="JXI102" s="889"/>
      <c r="JXJ102" s="889"/>
      <c r="JXK102" s="889"/>
      <c r="JXL102" s="889"/>
      <c r="JXM102" s="889"/>
      <c r="JXN102" s="889"/>
      <c r="JXO102" s="889"/>
      <c r="JXP102" s="889"/>
      <c r="JXQ102" s="889"/>
      <c r="JXR102" s="889"/>
      <c r="JXS102" s="889"/>
      <c r="JXT102" s="889"/>
      <c r="JXU102" s="889"/>
      <c r="JXV102" s="889"/>
      <c r="JXW102" s="889"/>
      <c r="JXX102" s="889"/>
      <c r="JXY102" s="889"/>
      <c r="JXZ102" s="889"/>
      <c r="JYA102" s="889"/>
      <c r="JYB102" s="889"/>
      <c r="JYC102" s="889"/>
      <c r="JYD102" s="889"/>
      <c r="JYE102" s="889"/>
      <c r="JYF102" s="889"/>
      <c r="JYG102" s="889"/>
      <c r="JYH102" s="889"/>
      <c r="JYI102" s="889"/>
      <c r="JYJ102" s="889"/>
      <c r="JYK102" s="889"/>
      <c r="JYL102" s="889"/>
      <c r="JYM102" s="889"/>
      <c r="JYN102" s="889"/>
      <c r="JYO102" s="889"/>
      <c r="JYP102" s="889"/>
      <c r="JYQ102" s="889"/>
      <c r="JYR102" s="889"/>
      <c r="JYS102" s="889"/>
      <c r="JYT102" s="889"/>
      <c r="JYU102" s="889"/>
      <c r="JYV102" s="889"/>
      <c r="JYW102" s="889"/>
      <c r="JYX102" s="889"/>
      <c r="JYY102" s="889"/>
      <c r="JYZ102" s="889"/>
      <c r="JZA102" s="889"/>
      <c r="JZB102" s="889"/>
      <c r="JZC102" s="889"/>
      <c r="JZD102" s="889"/>
      <c r="JZE102" s="889"/>
      <c r="JZF102" s="889"/>
      <c r="JZG102" s="889"/>
      <c r="JZH102" s="889"/>
      <c r="JZI102" s="889"/>
      <c r="JZJ102" s="889"/>
      <c r="JZK102" s="889"/>
      <c r="JZL102" s="889"/>
      <c r="JZM102" s="889"/>
      <c r="JZN102" s="889"/>
      <c r="JZO102" s="889"/>
      <c r="JZP102" s="889"/>
      <c r="JZQ102" s="889"/>
      <c r="JZR102" s="889"/>
      <c r="JZS102" s="889"/>
      <c r="JZT102" s="889"/>
      <c r="JZU102" s="889"/>
      <c r="JZV102" s="889"/>
      <c r="JZW102" s="889"/>
      <c r="JZX102" s="889"/>
      <c r="JZY102" s="889"/>
      <c r="JZZ102" s="889"/>
      <c r="KAA102" s="889"/>
      <c r="KAB102" s="889"/>
      <c r="KAC102" s="889"/>
      <c r="KAD102" s="889"/>
      <c r="KAE102" s="889"/>
      <c r="KAF102" s="889"/>
      <c r="KAG102" s="889"/>
      <c r="KAH102" s="889"/>
      <c r="KAI102" s="889"/>
      <c r="KAJ102" s="889"/>
      <c r="KAK102" s="889"/>
      <c r="KAL102" s="889"/>
      <c r="KAM102" s="889"/>
      <c r="KAN102" s="889"/>
      <c r="KAO102" s="889"/>
      <c r="KAP102" s="889"/>
      <c r="KAQ102" s="889"/>
      <c r="KAR102" s="889"/>
      <c r="KAS102" s="889"/>
      <c r="KAT102" s="889"/>
      <c r="KAU102" s="889"/>
      <c r="KAV102" s="889"/>
      <c r="KAW102" s="889"/>
      <c r="KAX102" s="889"/>
      <c r="KAY102" s="889"/>
      <c r="KAZ102" s="889"/>
      <c r="KBA102" s="889"/>
      <c r="KBB102" s="889"/>
      <c r="KBC102" s="889"/>
      <c r="KBD102" s="889"/>
      <c r="KBE102" s="889"/>
      <c r="KBF102" s="889"/>
      <c r="KBG102" s="889"/>
      <c r="KBH102" s="889"/>
      <c r="KBI102" s="889"/>
      <c r="KBJ102" s="889"/>
      <c r="KBK102" s="889"/>
      <c r="KBL102" s="889"/>
      <c r="KBM102" s="889"/>
      <c r="KBN102" s="889"/>
      <c r="KBO102" s="889"/>
      <c r="KBP102" s="889"/>
      <c r="KBQ102" s="889"/>
      <c r="KBR102" s="889"/>
      <c r="KBS102" s="889"/>
      <c r="KBT102" s="889"/>
      <c r="KBU102" s="889"/>
      <c r="KBV102" s="889"/>
      <c r="KBW102" s="889"/>
      <c r="KBX102" s="889"/>
      <c r="KBY102" s="889"/>
      <c r="KBZ102" s="889"/>
      <c r="KCA102" s="889"/>
      <c r="KCB102" s="889"/>
      <c r="KCC102" s="889"/>
      <c r="KCD102" s="889"/>
      <c r="KCE102" s="889"/>
      <c r="KCF102" s="889"/>
      <c r="KCG102" s="889"/>
      <c r="KCH102" s="889"/>
      <c r="KCI102" s="889"/>
      <c r="KCJ102" s="889"/>
      <c r="KCK102" s="889"/>
      <c r="KCL102" s="889"/>
      <c r="KCM102" s="889"/>
      <c r="KCN102" s="889"/>
      <c r="KCO102" s="889"/>
      <c r="KCP102" s="889"/>
      <c r="KCQ102" s="889"/>
      <c r="KCR102" s="889"/>
      <c r="KCS102" s="889"/>
      <c r="KCT102" s="889"/>
      <c r="KCU102" s="889"/>
      <c r="KCV102" s="889"/>
      <c r="KCW102" s="889"/>
      <c r="KCX102" s="889"/>
      <c r="KCY102" s="889"/>
      <c r="KCZ102" s="889"/>
      <c r="KDA102" s="889"/>
      <c r="KDB102" s="889"/>
      <c r="KDC102" s="889"/>
      <c r="KDD102" s="889"/>
      <c r="KDE102" s="889"/>
      <c r="KDF102" s="889"/>
      <c r="KDG102" s="889"/>
      <c r="KDH102" s="889"/>
      <c r="KDI102" s="889"/>
      <c r="KDJ102" s="889"/>
      <c r="KDK102" s="889"/>
      <c r="KDL102" s="889"/>
      <c r="KDM102" s="889"/>
      <c r="KDN102" s="889"/>
      <c r="KDO102" s="889"/>
      <c r="KDP102" s="889"/>
      <c r="KDQ102" s="889"/>
      <c r="KDR102" s="889"/>
      <c r="KDS102" s="889"/>
      <c r="KDT102" s="889"/>
      <c r="KDU102" s="889"/>
      <c r="KDV102" s="889"/>
      <c r="KDW102" s="889"/>
      <c r="KDX102" s="889"/>
      <c r="KDY102" s="889"/>
      <c r="KDZ102" s="889"/>
      <c r="KEA102" s="889"/>
      <c r="KEB102" s="889"/>
      <c r="KEC102" s="889"/>
      <c r="KED102" s="889"/>
      <c r="KEE102" s="889"/>
      <c r="KEF102" s="889"/>
      <c r="KEG102" s="889"/>
      <c r="KEH102" s="889"/>
      <c r="KEI102" s="889"/>
      <c r="KEJ102" s="889"/>
      <c r="KEK102" s="889"/>
      <c r="KEL102" s="889"/>
      <c r="KEM102" s="889"/>
      <c r="KEN102" s="889"/>
      <c r="KEO102" s="889"/>
      <c r="KEP102" s="889"/>
      <c r="KEQ102" s="889"/>
      <c r="KER102" s="889"/>
      <c r="KES102" s="889"/>
      <c r="KET102" s="889"/>
      <c r="KEU102" s="889"/>
      <c r="KEV102" s="889"/>
      <c r="KEW102" s="889"/>
      <c r="KEX102" s="889"/>
      <c r="KEY102" s="889"/>
      <c r="KEZ102" s="889"/>
      <c r="KFA102" s="889"/>
      <c r="KFB102" s="889"/>
      <c r="KFC102" s="889"/>
      <c r="KFD102" s="889"/>
      <c r="KFE102" s="889"/>
      <c r="KFF102" s="889"/>
      <c r="KFG102" s="889"/>
      <c r="KFH102" s="889"/>
      <c r="KFI102" s="889"/>
      <c r="KFJ102" s="889"/>
      <c r="KFK102" s="889"/>
      <c r="KFL102" s="889"/>
      <c r="KFM102" s="889"/>
      <c r="KFN102" s="889"/>
      <c r="KFO102" s="889"/>
      <c r="KFP102" s="889"/>
      <c r="KFQ102" s="889"/>
      <c r="KFR102" s="889"/>
      <c r="KFS102" s="889"/>
      <c r="KFT102" s="889"/>
      <c r="KFU102" s="889"/>
      <c r="KFV102" s="889"/>
      <c r="KFW102" s="889"/>
      <c r="KFX102" s="889"/>
      <c r="KFY102" s="889"/>
      <c r="KFZ102" s="889"/>
      <c r="KGA102" s="889"/>
      <c r="KGB102" s="889"/>
      <c r="KGC102" s="889"/>
      <c r="KGD102" s="889"/>
      <c r="KGE102" s="889"/>
      <c r="KGF102" s="889"/>
      <c r="KGG102" s="889"/>
      <c r="KGH102" s="889"/>
      <c r="KGI102" s="889"/>
      <c r="KGJ102" s="889"/>
      <c r="KGK102" s="889"/>
      <c r="KGL102" s="889"/>
      <c r="KGM102" s="889"/>
      <c r="KGN102" s="889"/>
      <c r="KGO102" s="889"/>
      <c r="KGP102" s="889"/>
      <c r="KGQ102" s="889"/>
      <c r="KGR102" s="889"/>
      <c r="KGS102" s="889"/>
      <c r="KGT102" s="889"/>
      <c r="KGU102" s="889"/>
      <c r="KGV102" s="889"/>
      <c r="KGW102" s="889"/>
      <c r="KGX102" s="889"/>
      <c r="KGY102" s="889"/>
      <c r="KGZ102" s="889"/>
      <c r="KHA102" s="889"/>
      <c r="KHB102" s="889"/>
      <c r="KHC102" s="889"/>
      <c r="KHD102" s="889"/>
      <c r="KHE102" s="889"/>
      <c r="KHF102" s="889"/>
      <c r="KHG102" s="889"/>
      <c r="KHH102" s="889"/>
      <c r="KHI102" s="889"/>
      <c r="KHJ102" s="889"/>
      <c r="KHK102" s="889"/>
      <c r="KHL102" s="889"/>
      <c r="KHM102" s="889"/>
      <c r="KHN102" s="889"/>
      <c r="KHO102" s="889"/>
      <c r="KHP102" s="889"/>
      <c r="KHQ102" s="889"/>
      <c r="KHR102" s="889"/>
      <c r="KHS102" s="889"/>
      <c r="KHT102" s="889"/>
      <c r="KHU102" s="889"/>
      <c r="KHV102" s="889"/>
      <c r="KHW102" s="889"/>
      <c r="KHX102" s="889"/>
      <c r="KHY102" s="889"/>
      <c r="KHZ102" s="889"/>
      <c r="KIA102" s="889"/>
      <c r="KIB102" s="889"/>
      <c r="KIC102" s="889"/>
      <c r="KID102" s="889"/>
      <c r="KIE102" s="889"/>
      <c r="KIF102" s="889"/>
      <c r="KIG102" s="889"/>
      <c r="KIH102" s="889"/>
      <c r="KII102" s="889"/>
      <c r="KIJ102" s="889"/>
      <c r="KIK102" s="889"/>
      <c r="KIL102" s="889"/>
      <c r="KIM102" s="889"/>
      <c r="KIN102" s="889"/>
      <c r="KIO102" s="889"/>
      <c r="KIP102" s="889"/>
      <c r="KIQ102" s="889"/>
      <c r="KIR102" s="889"/>
      <c r="KIS102" s="889"/>
      <c r="KIT102" s="889"/>
      <c r="KIU102" s="889"/>
      <c r="KIV102" s="889"/>
      <c r="KIW102" s="889"/>
      <c r="KIX102" s="889"/>
      <c r="KIY102" s="889"/>
      <c r="KIZ102" s="889"/>
      <c r="KJA102" s="889"/>
      <c r="KJB102" s="889"/>
      <c r="KJC102" s="889"/>
      <c r="KJD102" s="889"/>
      <c r="KJE102" s="889"/>
      <c r="KJF102" s="889"/>
      <c r="KJG102" s="889"/>
      <c r="KJH102" s="889"/>
      <c r="KJI102" s="889"/>
      <c r="KJJ102" s="889"/>
      <c r="KJK102" s="889"/>
      <c r="KJL102" s="889"/>
      <c r="KJM102" s="889"/>
      <c r="KJN102" s="889"/>
      <c r="KJO102" s="889"/>
      <c r="KJP102" s="889"/>
      <c r="KJQ102" s="889"/>
      <c r="KJR102" s="889"/>
      <c r="KJS102" s="889"/>
      <c r="KJT102" s="889"/>
      <c r="KJU102" s="889"/>
      <c r="KJV102" s="889"/>
      <c r="KJW102" s="889"/>
      <c r="KJX102" s="889"/>
      <c r="KJY102" s="889"/>
      <c r="KJZ102" s="889"/>
      <c r="KKA102" s="889"/>
      <c r="KKB102" s="889"/>
      <c r="KKC102" s="889"/>
      <c r="KKD102" s="889"/>
      <c r="KKE102" s="889"/>
      <c r="KKF102" s="889"/>
      <c r="KKG102" s="889"/>
      <c r="KKH102" s="889"/>
      <c r="KKI102" s="889"/>
      <c r="KKJ102" s="889"/>
      <c r="KKK102" s="889"/>
      <c r="KKL102" s="889"/>
      <c r="KKM102" s="889"/>
      <c r="KKN102" s="889"/>
      <c r="KKO102" s="889"/>
      <c r="KKP102" s="889"/>
      <c r="KKQ102" s="889"/>
      <c r="KKR102" s="889"/>
      <c r="KKS102" s="889"/>
      <c r="KKT102" s="889"/>
      <c r="KKU102" s="889"/>
      <c r="KKV102" s="889"/>
      <c r="KKW102" s="889"/>
      <c r="KKX102" s="889"/>
      <c r="KKY102" s="889"/>
      <c r="KKZ102" s="889"/>
      <c r="KLA102" s="889"/>
      <c r="KLB102" s="889"/>
      <c r="KLC102" s="889"/>
      <c r="KLD102" s="889"/>
      <c r="KLE102" s="889"/>
      <c r="KLF102" s="889"/>
      <c r="KLG102" s="889"/>
      <c r="KLH102" s="889"/>
      <c r="KLI102" s="889"/>
      <c r="KLJ102" s="889"/>
      <c r="KLK102" s="889"/>
      <c r="KLL102" s="889"/>
      <c r="KLM102" s="889"/>
      <c r="KLN102" s="889"/>
      <c r="KLO102" s="889"/>
      <c r="KLP102" s="889"/>
      <c r="KLQ102" s="889"/>
      <c r="KLR102" s="889"/>
      <c r="KLS102" s="889"/>
      <c r="KLT102" s="889"/>
      <c r="KLU102" s="889"/>
      <c r="KLV102" s="889"/>
      <c r="KLW102" s="889"/>
      <c r="KLX102" s="889"/>
      <c r="KLY102" s="889"/>
      <c r="KLZ102" s="889"/>
      <c r="KMA102" s="889"/>
      <c r="KMB102" s="889"/>
      <c r="KMC102" s="889"/>
      <c r="KMD102" s="889"/>
      <c r="KME102" s="889"/>
      <c r="KMF102" s="889"/>
      <c r="KMG102" s="889"/>
      <c r="KMH102" s="889"/>
      <c r="KMI102" s="889"/>
      <c r="KMJ102" s="889"/>
      <c r="KMK102" s="889"/>
      <c r="KML102" s="889"/>
      <c r="KMM102" s="889"/>
      <c r="KMN102" s="889"/>
      <c r="KMO102" s="889"/>
      <c r="KMP102" s="889"/>
      <c r="KMQ102" s="889"/>
      <c r="KMR102" s="889"/>
      <c r="KMS102" s="889"/>
      <c r="KMT102" s="889"/>
      <c r="KMU102" s="889"/>
      <c r="KMV102" s="889"/>
      <c r="KMW102" s="889"/>
      <c r="KMX102" s="889"/>
      <c r="KMY102" s="889"/>
      <c r="KMZ102" s="889"/>
      <c r="KNA102" s="889"/>
      <c r="KNB102" s="889"/>
      <c r="KNC102" s="889"/>
      <c r="KND102" s="889"/>
      <c r="KNE102" s="889"/>
      <c r="KNF102" s="889"/>
      <c r="KNG102" s="889"/>
      <c r="KNH102" s="889"/>
      <c r="KNI102" s="889"/>
      <c r="KNJ102" s="889"/>
      <c r="KNK102" s="889"/>
      <c r="KNL102" s="889"/>
      <c r="KNM102" s="889"/>
      <c r="KNN102" s="889"/>
      <c r="KNO102" s="889"/>
      <c r="KNP102" s="889"/>
      <c r="KNQ102" s="889"/>
      <c r="KNR102" s="889"/>
      <c r="KNS102" s="889"/>
      <c r="KNT102" s="889"/>
      <c r="KNU102" s="889"/>
      <c r="KNV102" s="889"/>
      <c r="KNW102" s="889"/>
      <c r="KNX102" s="889"/>
      <c r="KNY102" s="889"/>
      <c r="KNZ102" s="889"/>
      <c r="KOA102" s="889"/>
      <c r="KOB102" s="889"/>
      <c r="KOC102" s="889"/>
      <c r="KOD102" s="889"/>
      <c r="KOE102" s="889"/>
      <c r="KOF102" s="889"/>
      <c r="KOG102" s="889"/>
      <c r="KOH102" s="889"/>
      <c r="KOI102" s="889"/>
      <c r="KOJ102" s="889"/>
      <c r="KOK102" s="889"/>
      <c r="KOL102" s="889"/>
      <c r="KOM102" s="889"/>
      <c r="KON102" s="889"/>
      <c r="KOO102" s="889"/>
      <c r="KOP102" s="889"/>
      <c r="KOQ102" s="889"/>
      <c r="KOR102" s="889"/>
      <c r="KOS102" s="889"/>
      <c r="KOT102" s="889"/>
      <c r="KOU102" s="889"/>
      <c r="KOV102" s="889"/>
      <c r="KOW102" s="889"/>
      <c r="KOX102" s="889"/>
      <c r="KOY102" s="889"/>
      <c r="KOZ102" s="889"/>
      <c r="KPA102" s="889"/>
      <c r="KPB102" s="889"/>
      <c r="KPC102" s="889"/>
      <c r="KPD102" s="889"/>
      <c r="KPE102" s="889"/>
      <c r="KPF102" s="889"/>
      <c r="KPG102" s="889"/>
      <c r="KPH102" s="889"/>
      <c r="KPI102" s="889"/>
      <c r="KPJ102" s="889"/>
      <c r="KPK102" s="889"/>
      <c r="KPL102" s="889"/>
      <c r="KPM102" s="889"/>
      <c r="KPN102" s="889"/>
      <c r="KPO102" s="889"/>
      <c r="KPP102" s="889"/>
      <c r="KPQ102" s="889"/>
      <c r="KPR102" s="889"/>
      <c r="KPS102" s="889"/>
      <c r="KPT102" s="889"/>
      <c r="KPU102" s="889"/>
      <c r="KPV102" s="889"/>
      <c r="KPW102" s="889"/>
      <c r="KPX102" s="889"/>
      <c r="KPY102" s="889"/>
      <c r="KPZ102" s="889"/>
      <c r="KQA102" s="889"/>
      <c r="KQB102" s="889"/>
      <c r="KQC102" s="889"/>
      <c r="KQD102" s="889"/>
      <c r="KQE102" s="889"/>
      <c r="KQF102" s="889"/>
      <c r="KQG102" s="889"/>
      <c r="KQH102" s="889"/>
      <c r="KQI102" s="889"/>
      <c r="KQJ102" s="889"/>
      <c r="KQK102" s="889"/>
      <c r="KQL102" s="889"/>
      <c r="KQM102" s="889"/>
      <c r="KQN102" s="889"/>
      <c r="KQO102" s="889"/>
      <c r="KQP102" s="889"/>
      <c r="KQQ102" s="889"/>
      <c r="KQR102" s="889"/>
      <c r="KQS102" s="889"/>
      <c r="KQT102" s="889"/>
      <c r="KQU102" s="889"/>
      <c r="KQV102" s="889"/>
      <c r="KQW102" s="889"/>
      <c r="KQX102" s="889"/>
      <c r="KQY102" s="889"/>
      <c r="KQZ102" s="889"/>
      <c r="KRA102" s="889"/>
      <c r="KRB102" s="889"/>
      <c r="KRC102" s="889"/>
      <c r="KRD102" s="889"/>
      <c r="KRE102" s="889"/>
      <c r="KRF102" s="889"/>
      <c r="KRG102" s="889"/>
      <c r="KRH102" s="889"/>
      <c r="KRI102" s="889"/>
      <c r="KRJ102" s="889"/>
      <c r="KRK102" s="889"/>
      <c r="KRL102" s="889"/>
      <c r="KRM102" s="889"/>
      <c r="KRN102" s="889"/>
      <c r="KRO102" s="889"/>
      <c r="KRP102" s="889"/>
      <c r="KRQ102" s="889"/>
      <c r="KRR102" s="889"/>
      <c r="KRS102" s="889"/>
      <c r="KRT102" s="889"/>
      <c r="KRU102" s="889"/>
      <c r="KRV102" s="889"/>
      <c r="KRW102" s="889"/>
      <c r="KRX102" s="889"/>
      <c r="KRY102" s="889"/>
      <c r="KRZ102" s="889"/>
      <c r="KSA102" s="889"/>
      <c r="KSB102" s="889"/>
      <c r="KSC102" s="889"/>
      <c r="KSD102" s="889"/>
      <c r="KSE102" s="889"/>
      <c r="KSF102" s="889"/>
      <c r="KSG102" s="889"/>
      <c r="KSH102" s="889"/>
      <c r="KSI102" s="889"/>
      <c r="KSJ102" s="889"/>
      <c r="KSK102" s="889"/>
      <c r="KSL102" s="889"/>
      <c r="KSM102" s="889"/>
      <c r="KSN102" s="889"/>
      <c r="KSO102" s="889"/>
      <c r="KSP102" s="889"/>
      <c r="KSQ102" s="889"/>
      <c r="KSR102" s="889"/>
      <c r="KSS102" s="889"/>
      <c r="KST102" s="889"/>
      <c r="KSU102" s="889"/>
      <c r="KSV102" s="889"/>
      <c r="KSW102" s="889"/>
      <c r="KSX102" s="889"/>
      <c r="KSY102" s="889"/>
      <c r="KSZ102" s="889"/>
      <c r="KTA102" s="889"/>
      <c r="KTB102" s="889"/>
      <c r="KTC102" s="889"/>
      <c r="KTD102" s="889"/>
      <c r="KTE102" s="889"/>
      <c r="KTF102" s="889"/>
      <c r="KTG102" s="889"/>
      <c r="KTH102" s="889"/>
      <c r="KTI102" s="889"/>
      <c r="KTJ102" s="889"/>
      <c r="KTK102" s="889"/>
      <c r="KTL102" s="889"/>
      <c r="KTM102" s="889"/>
      <c r="KTN102" s="889"/>
      <c r="KTO102" s="889"/>
      <c r="KTP102" s="889"/>
      <c r="KTQ102" s="889"/>
      <c r="KTR102" s="889"/>
      <c r="KTS102" s="889"/>
      <c r="KTT102" s="889"/>
      <c r="KTU102" s="889"/>
      <c r="KTV102" s="889"/>
      <c r="KTW102" s="889"/>
      <c r="KTX102" s="889"/>
      <c r="KTY102" s="889"/>
      <c r="KTZ102" s="889"/>
      <c r="KUA102" s="889"/>
      <c r="KUB102" s="889"/>
      <c r="KUC102" s="889"/>
      <c r="KUD102" s="889"/>
      <c r="KUE102" s="889"/>
      <c r="KUF102" s="889"/>
      <c r="KUG102" s="889"/>
      <c r="KUH102" s="889"/>
      <c r="KUI102" s="889"/>
      <c r="KUJ102" s="889"/>
      <c r="KUK102" s="889"/>
      <c r="KUL102" s="889"/>
      <c r="KUM102" s="889"/>
      <c r="KUN102" s="889"/>
      <c r="KUO102" s="889"/>
      <c r="KUP102" s="889"/>
      <c r="KUQ102" s="889"/>
      <c r="KUR102" s="889"/>
      <c r="KUS102" s="889"/>
      <c r="KUT102" s="889"/>
      <c r="KUU102" s="889"/>
      <c r="KUV102" s="889"/>
      <c r="KUW102" s="889"/>
      <c r="KUX102" s="889"/>
      <c r="KUY102" s="889"/>
      <c r="KUZ102" s="889"/>
      <c r="KVA102" s="889"/>
      <c r="KVB102" s="889"/>
      <c r="KVC102" s="889"/>
      <c r="KVD102" s="889"/>
      <c r="KVE102" s="889"/>
      <c r="KVF102" s="889"/>
      <c r="KVG102" s="889"/>
      <c r="KVH102" s="889"/>
      <c r="KVI102" s="889"/>
      <c r="KVJ102" s="889"/>
      <c r="KVK102" s="889"/>
      <c r="KVL102" s="889"/>
      <c r="KVM102" s="889"/>
      <c r="KVN102" s="889"/>
      <c r="KVO102" s="889"/>
      <c r="KVP102" s="889"/>
      <c r="KVQ102" s="889"/>
      <c r="KVR102" s="889"/>
      <c r="KVS102" s="889"/>
      <c r="KVT102" s="889"/>
      <c r="KVU102" s="889"/>
      <c r="KVV102" s="889"/>
      <c r="KVW102" s="889"/>
      <c r="KVX102" s="889"/>
      <c r="KVY102" s="889"/>
      <c r="KVZ102" s="889"/>
      <c r="KWA102" s="889"/>
      <c r="KWB102" s="889"/>
      <c r="KWC102" s="889"/>
      <c r="KWD102" s="889"/>
      <c r="KWE102" s="889"/>
      <c r="KWF102" s="889"/>
      <c r="KWG102" s="889"/>
      <c r="KWH102" s="889"/>
      <c r="KWI102" s="889"/>
      <c r="KWJ102" s="889"/>
      <c r="KWK102" s="889"/>
      <c r="KWL102" s="889"/>
      <c r="KWM102" s="889"/>
      <c r="KWN102" s="889"/>
      <c r="KWO102" s="889"/>
      <c r="KWP102" s="889"/>
      <c r="KWQ102" s="889"/>
      <c r="KWR102" s="889"/>
      <c r="KWS102" s="889"/>
      <c r="KWT102" s="889"/>
      <c r="KWU102" s="889"/>
      <c r="KWV102" s="889"/>
      <c r="KWW102" s="889"/>
      <c r="KWX102" s="889"/>
      <c r="KWY102" s="889"/>
      <c r="KWZ102" s="889"/>
      <c r="KXA102" s="889"/>
      <c r="KXB102" s="889"/>
      <c r="KXC102" s="889"/>
      <c r="KXD102" s="889"/>
      <c r="KXE102" s="889"/>
      <c r="KXF102" s="889"/>
      <c r="KXG102" s="889"/>
      <c r="KXH102" s="889"/>
      <c r="KXI102" s="889"/>
      <c r="KXJ102" s="889"/>
      <c r="KXK102" s="889"/>
      <c r="KXL102" s="889"/>
      <c r="KXM102" s="889"/>
      <c r="KXN102" s="889"/>
      <c r="KXO102" s="889"/>
      <c r="KXP102" s="889"/>
      <c r="KXQ102" s="889"/>
      <c r="KXR102" s="889"/>
      <c r="KXS102" s="889"/>
      <c r="KXT102" s="889"/>
      <c r="KXU102" s="889"/>
      <c r="KXV102" s="889"/>
      <c r="KXW102" s="889"/>
      <c r="KXX102" s="889"/>
      <c r="KXY102" s="889"/>
      <c r="KXZ102" s="889"/>
      <c r="KYA102" s="889"/>
      <c r="KYB102" s="889"/>
      <c r="KYC102" s="889"/>
      <c r="KYD102" s="889"/>
      <c r="KYE102" s="889"/>
      <c r="KYF102" s="889"/>
      <c r="KYG102" s="889"/>
      <c r="KYH102" s="889"/>
      <c r="KYI102" s="889"/>
      <c r="KYJ102" s="889"/>
      <c r="KYK102" s="889"/>
      <c r="KYL102" s="889"/>
      <c r="KYM102" s="889"/>
      <c r="KYN102" s="889"/>
      <c r="KYO102" s="889"/>
      <c r="KYP102" s="889"/>
      <c r="KYQ102" s="889"/>
      <c r="KYR102" s="889"/>
      <c r="KYS102" s="889"/>
      <c r="KYT102" s="889"/>
      <c r="KYU102" s="889"/>
      <c r="KYV102" s="889"/>
      <c r="KYW102" s="889"/>
      <c r="KYX102" s="889"/>
      <c r="KYY102" s="889"/>
      <c r="KYZ102" s="889"/>
      <c r="KZA102" s="889"/>
      <c r="KZB102" s="889"/>
      <c r="KZC102" s="889"/>
      <c r="KZD102" s="889"/>
      <c r="KZE102" s="889"/>
      <c r="KZF102" s="889"/>
      <c r="KZG102" s="889"/>
      <c r="KZH102" s="889"/>
      <c r="KZI102" s="889"/>
      <c r="KZJ102" s="889"/>
      <c r="KZK102" s="889"/>
      <c r="KZL102" s="889"/>
      <c r="KZM102" s="889"/>
      <c r="KZN102" s="889"/>
      <c r="KZO102" s="889"/>
      <c r="KZP102" s="889"/>
      <c r="KZQ102" s="889"/>
      <c r="KZR102" s="889"/>
      <c r="KZS102" s="889"/>
      <c r="KZT102" s="889"/>
      <c r="KZU102" s="889"/>
      <c r="KZV102" s="889"/>
      <c r="KZW102" s="889"/>
      <c r="KZX102" s="889"/>
      <c r="KZY102" s="889"/>
      <c r="KZZ102" s="889"/>
      <c r="LAA102" s="889"/>
      <c r="LAB102" s="889"/>
      <c r="LAC102" s="889"/>
      <c r="LAD102" s="889"/>
      <c r="LAE102" s="889"/>
      <c r="LAF102" s="889"/>
      <c r="LAG102" s="889"/>
      <c r="LAH102" s="889"/>
      <c r="LAI102" s="889"/>
      <c r="LAJ102" s="889"/>
      <c r="LAK102" s="889"/>
      <c r="LAL102" s="889"/>
      <c r="LAM102" s="889"/>
      <c r="LAN102" s="889"/>
      <c r="LAO102" s="889"/>
      <c r="LAP102" s="889"/>
      <c r="LAQ102" s="889"/>
      <c r="LAR102" s="889"/>
      <c r="LAS102" s="889"/>
      <c r="LAT102" s="889"/>
      <c r="LAU102" s="889"/>
      <c r="LAV102" s="889"/>
      <c r="LAW102" s="889"/>
      <c r="LAX102" s="889"/>
      <c r="LAY102" s="889"/>
      <c r="LAZ102" s="889"/>
      <c r="LBA102" s="889"/>
      <c r="LBB102" s="889"/>
      <c r="LBC102" s="889"/>
      <c r="LBD102" s="889"/>
      <c r="LBE102" s="889"/>
      <c r="LBF102" s="889"/>
      <c r="LBG102" s="889"/>
      <c r="LBH102" s="889"/>
      <c r="LBI102" s="889"/>
      <c r="LBJ102" s="889"/>
      <c r="LBK102" s="889"/>
      <c r="LBL102" s="889"/>
      <c r="LBM102" s="889"/>
      <c r="LBN102" s="889"/>
      <c r="LBO102" s="889"/>
      <c r="LBP102" s="889"/>
      <c r="LBQ102" s="889"/>
      <c r="LBR102" s="889"/>
      <c r="LBS102" s="889"/>
      <c r="LBT102" s="889"/>
      <c r="LBU102" s="889"/>
      <c r="LBV102" s="889"/>
      <c r="LBW102" s="889"/>
      <c r="LBX102" s="889"/>
      <c r="LBY102" s="889"/>
      <c r="LBZ102" s="889"/>
      <c r="LCA102" s="889"/>
      <c r="LCB102" s="889"/>
      <c r="LCC102" s="889"/>
      <c r="LCD102" s="889"/>
      <c r="LCE102" s="889"/>
      <c r="LCF102" s="889"/>
      <c r="LCG102" s="889"/>
      <c r="LCH102" s="889"/>
      <c r="LCI102" s="889"/>
      <c r="LCJ102" s="889"/>
      <c r="LCK102" s="889"/>
      <c r="LCL102" s="889"/>
      <c r="LCM102" s="889"/>
      <c r="LCN102" s="889"/>
      <c r="LCO102" s="889"/>
      <c r="LCP102" s="889"/>
      <c r="LCQ102" s="889"/>
      <c r="LCR102" s="889"/>
      <c r="LCS102" s="889"/>
      <c r="LCT102" s="889"/>
      <c r="LCU102" s="889"/>
      <c r="LCV102" s="889"/>
      <c r="LCW102" s="889"/>
      <c r="LCX102" s="889"/>
      <c r="LCY102" s="889"/>
      <c r="LCZ102" s="889"/>
      <c r="LDA102" s="889"/>
      <c r="LDB102" s="889"/>
      <c r="LDC102" s="889"/>
      <c r="LDD102" s="889"/>
      <c r="LDE102" s="889"/>
      <c r="LDF102" s="889"/>
      <c r="LDG102" s="889"/>
      <c r="LDH102" s="889"/>
      <c r="LDI102" s="889"/>
      <c r="LDJ102" s="889"/>
      <c r="LDK102" s="889"/>
      <c r="LDL102" s="889"/>
      <c r="LDM102" s="889"/>
      <c r="LDN102" s="889"/>
      <c r="LDO102" s="889"/>
      <c r="LDP102" s="889"/>
      <c r="LDQ102" s="889"/>
      <c r="LDR102" s="889"/>
      <c r="LDS102" s="889"/>
      <c r="LDT102" s="889"/>
      <c r="LDU102" s="889"/>
      <c r="LDV102" s="889"/>
      <c r="LDW102" s="889"/>
      <c r="LDX102" s="889"/>
      <c r="LDY102" s="889"/>
      <c r="LDZ102" s="889"/>
      <c r="LEA102" s="889"/>
      <c r="LEB102" s="889"/>
      <c r="LEC102" s="889"/>
      <c r="LED102" s="889"/>
      <c r="LEE102" s="889"/>
      <c r="LEF102" s="889"/>
      <c r="LEG102" s="889"/>
      <c r="LEH102" s="889"/>
      <c r="LEI102" s="889"/>
      <c r="LEJ102" s="889"/>
      <c r="LEK102" s="889"/>
      <c r="LEL102" s="889"/>
      <c r="LEM102" s="889"/>
      <c r="LEN102" s="889"/>
      <c r="LEO102" s="889"/>
      <c r="LEP102" s="889"/>
      <c r="LEQ102" s="889"/>
      <c r="LER102" s="889"/>
      <c r="LES102" s="889"/>
      <c r="LET102" s="889"/>
      <c r="LEU102" s="889"/>
      <c r="LEV102" s="889"/>
      <c r="LEW102" s="889"/>
      <c r="LEX102" s="889"/>
      <c r="LEY102" s="889"/>
      <c r="LEZ102" s="889"/>
      <c r="LFA102" s="889"/>
      <c r="LFB102" s="889"/>
      <c r="LFC102" s="889"/>
      <c r="LFD102" s="889"/>
      <c r="LFE102" s="889"/>
      <c r="LFF102" s="889"/>
      <c r="LFG102" s="889"/>
      <c r="LFH102" s="889"/>
      <c r="LFI102" s="889"/>
      <c r="LFJ102" s="889"/>
      <c r="LFK102" s="889"/>
      <c r="LFL102" s="889"/>
      <c r="LFM102" s="889"/>
      <c r="LFN102" s="889"/>
      <c r="LFO102" s="889"/>
      <c r="LFP102" s="889"/>
      <c r="LFQ102" s="889"/>
      <c r="LFR102" s="889"/>
      <c r="LFS102" s="889"/>
      <c r="LFT102" s="889"/>
      <c r="LFU102" s="889"/>
      <c r="LFV102" s="889"/>
      <c r="LFW102" s="889"/>
      <c r="LFX102" s="889"/>
      <c r="LFY102" s="889"/>
      <c r="LFZ102" s="889"/>
      <c r="LGA102" s="889"/>
      <c r="LGB102" s="889"/>
      <c r="LGC102" s="889"/>
      <c r="LGD102" s="889"/>
      <c r="LGE102" s="889"/>
      <c r="LGF102" s="889"/>
      <c r="LGG102" s="889"/>
      <c r="LGH102" s="889"/>
      <c r="LGI102" s="889"/>
      <c r="LGJ102" s="889"/>
      <c r="LGK102" s="889"/>
      <c r="LGL102" s="889"/>
      <c r="LGM102" s="889"/>
      <c r="LGN102" s="889"/>
      <c r="LGO102" s="889"/>
      <c r="LGP102" s="889"/>
      <c r="LGQ102" s="889"/>
      <c r="LGR102" s="889"/>
      <c r="LGS102" s="889"/>
      <c r="LGT102" s="889"/>
      <c r="LGU102" s="889"/>
      <c r="LGV102" s="889"/>
      <c r="LGW102" s="889"/>
      <c r="LGX102" s="889"/>
      <c r="LGY102" s="889"/>
      <c r="LGZ102" s="889"/>
      <c r="LHA102" s="889"/>
      <c r="LHB102" s="889"/>
      <c r="LHC102" s="889"/>
      <c r="LHD102" s="889"/>
      <c r="LHE102" s="889"/>
      <c r="LHF102" s="889"/>
      <c r="LHG102" s="889"/>
      <c r="LHH102" s="889"/>
      <c r="LHI102" s="889"/>
      <c r="LHJ102" s="889"/>
      <c r="LHK102" s="889"/>
      <c r="LHL102" s="889"/>
      <c r="LHM102" s="889"/>
      <c r="LHN102" s="889"/>
      <c r="LHO102" s="889"/>
      <c r="LHP102" s="889"/>
      <c r="LHQ102" s="889"/>
      <c r="LHR102" s="889"/>
      <c r="LHS102" s="889"/>
      <c r="LHT102" s="889"/>
      <c r="LHU102" s="889"/>
      <c r="LHV102" s="889"/>
      <c r="LHW102" s="889"/>
      <c r="LHX102" s="889"/>
      <c r="LHY102" s="889"/>
      <c r="LHZ102" s="889"/>
      <c r="LIA102" s="889"/>
      <c r="LIB102" s="889"/>
      <c r="LIC102" s="889"/>
      <c r="LID102" s="889"/>
      <c r="LIE102" s="889"/>
      <c r="LIF102" s="889"/>
      <c r="LIG102" s="889"/>
      <c r="LIH102" s="889"/>
      <c r="LII102" s="889"/>
      <c r="LIJ102" s="889"/>
      <c r="LIK102" s="889"/>
      <c r="LIL102" s="889"/>
      <c r="LIM102" s="889"/>
      <c r="LIN102" s="889"/>
      <c r="LIO102" s="889"/>
      <c r="LIP102" s="889"/>
      <c r="LIQ102" s="889"/>
      <c r="LIR102" s="889"/>
      <c r="LIS102" s="889"/>
      <c r="LIT102" s="889"/>
      <c r="LIU102" s="889"/>
      <c r="LIV102" s="889"/>
      <c r="LIW102" s="889"/>
      <c r="LIX102" s="889"/>
      <c r="LIY102" s="889"/>
      <c r="LIZ102" s="889"/>
      <c r="LJA102" s="889"/>
      <c r="LJB102" s="889"/>
      <c r="LJC102" s="889"/>
      <c r="LJD102" s="889"/>
      <c r="LJE102" s="889"/>
      <c r="LJF102" s="889"/>
      <c r="LJG102" s="889"/>
      <c r="LJH102" s="889"/>
      <c r="LJI102" s="889"/>
      <c r="LJJ102" s="889"/>
      <c r="LJK102" s="889"/>
      <c r="LJL102" s="889"/>
      <c r="LJM102" s="889"/>
      <c r="LJN102" s="889"/>
      <c r="LJO102" s="889"/>
      <c r="LJP102" s="889"/>
      <c r="LJQ102" s="889"/>
      <c r="LJR102" s="889"/>
      <c r="LJS102" s="889"/>
      <c r="LJT102" s="889"/>
      <c r="LJU102" s="889"/>
      <c r="LJV102" s="889"/>
      <c r="LJW102" s="889"/>
      <c r="LJX102" s="889"/>
      <c r="LJY102" s="889"/>
      <c r="LJZ102" s="889"/>
      <c r="LKA102" s="889"/>
      <c r="LKB102" s="889"/>
      <c r="LKC102" s="889"/>
      <c r="LKD102" s="889"/>
      <c r="LKE102" s="889"/>
      <c r="LKF102" s="889"/>
      <c r="LKG102" s="889"/>
      <c r="LKH102" s="889"/>
      <c r="LKI102" s="889"/>
      <c r="LKJ102" s="889"/>
      <c r="LKK102" s="889"/>
      <c r="LKL102" s="889"/>
      <c r="LKM102" s="889"/>
      <c r="LKN102" s="889"/>
      <c r="LKO102" s="889"/>
      <c r="LKP102" s="889"/>
      <c r="LKQ102" s="889"/>
      <c r="LKR102" s="889"/>
      <c r="LKS102" s="889"/>
      <c r="LKT102" s="889"/>
      <c r="LKU102" s="889"/>
      <c r="LKV102" s="889"/>
      <c r="LKW102" s="889"/>
      <c r="LKX102" s="889"/>
      <c r="LKY102" s="889"/>
      <c r="LKZ102" s="889"/>
      <c r="LLA102" s="889"/>
      <c r="LLB102" s="889"/>
      <c r="LLC102" s="889"/>
      <c r="LLD102" s="889"/>
      <c r="LLE102" s="889"/>
      <c r="LLF102" s="889"/>
      <c r="LLG102" s="889"/>
      <c r="LLH102" s="889"/>
      <c r="LLI102" s="889"/>
      <c r="LLJ102" s="889"/>
      <c r="LLK102" s="889"/>
      <c r="LLL102" s="889"/>
      <c r="LLM102" s="889"/>
      <c r="LLN102" s="889"/>
      <c r="LLO102" s="889"/>
      <c r="LLP102" s="889"/>
      <c r="LLQ102" s="889"/>
      <c r="LLR102" s="889"/>
      <c r="LLS102" s="889"/>
      <c r="LLT102" s="889"/>
      <c r="LLU102" s="889"/>
      <c r="LLV102" s="889"/>
      <c r="LLW102" s="889"/>
      <c r="LLX102" s="889"/>
      <c r="LLY102" s="889"/>
      <c r="LLZ102" s="889"/>
      <c r="LMA102" s="889"/>
      <c r="LMB102" s="889"/>
      <c r="LMC102" s="889"/>
      <c r="LMD102" s="889"/>
      <c r="LME102" s="889"/>
      <c r="LMF102" s="889"/>
      <c r="LMG102" s="889"/>
      <c r="LMH102" s="889"/>
      <c r="LMI102" s="889"/>
      <c r="LMJ102" s="889"/>
      <c r="LMK102" s="889"/>
      <c r="LML102" s="889"/>
      <c r="LMM102" s="889"/>
      <c r="LMN102" s="889"/>
      <c r="LMO102" s="889"/>
      <c r="LMP102" s="889"/>
      <c r="LMQ102" s="889"/>
      <c r="LMR102" s="889"/>
      <c r="LMS102" s="889"/>
      <c r="LMT102" s="889"/>
      <c r="LMU102" s="889"/>
      <c r="LMV102" s="889"/>
      <c r="LMW102" s="889"/>
      <c r="LMX102" s="889"/>
      <c r="LMY102" s="889"/>
      <c r="LMZ102" s="889"/>
      <c r="LNA102" s="889"/>
      <c r="LNB102" s="889"/>
      <c r="LNC102" s="889"/>
      <c r="LND102" s="889"/>
      <c r="LNE102" s="889"/>
      <c r="LNF102" s="889"/>
      <c r="LNG102" s="889"/>
      <c r="LNH102" s="889"/>
      <c r="LNI102" s="889"/>
      <c r="LNJ102" s="889"/>
      <c r="LNK102" s="889"/>
      <c r="LNL102" s="889"/>
      <c r="LNM102" s="889"/>
      <c r="LNN102" s="889"/>
      <c r="LNO102" s="889"/>
      <c r="LNP102" s="889"/>
      <c r="LNQ102" s="889"/>
      <c r="LNR102" s="889"/>
      <c r="LNS102" s="889"/>
      <c r="LNT102" s="889"/>
      <c r="LNU102" s="889"/>
      <c r="LNV102" s="889"/>
      <c r="LNW102" s="889"/>
      <c r="LNX102" s="889"/>
      <c r="LNY102" s="889"/>
      <c r="LNZ102" s="889"/>
      <c r="LOA102" s="889"/>
      <c r="LOB102" s="889"/>
      <c r="LOC102" s="889"/>
      <c r="LOD102" s="889"/>
      <c r="LOE102" s="889"/>
      <c r="LOF102" s="889"/>
      <c r="LOG102" s="889"/>
      <c r="LOH102" s="889"/>
      <c r="LOI102" s="889"/>
      <c r="LOJ102" s="889"/>
      <c r="LOK102" s="889"/>
      <c r="LOL102" s="889"/>
      <c r="LOM102" s="889"/>
      <c r="LON102" s="889"/>
      <c r="LOO102" s="889"/>
      <c r="LOP102" s="889"/>
      <c r="LOQ102" s="889"/>
      <c r="LOR102" s="889"/>
      <c r="LOS102" s="889"/>
      <c r="LOT102" s="889"/>
      <c r="LOU102" s="889"/>
      <c r="LOV102" s="889"/>
      <c r="LOW102" s="889"/>
      <c r="LOX102" s="889"/>
      <c r="LOY102" s="889"/>
      <c r="LOZ102" s="889"/>
      <c r="LPA102" s="889"/>
      <c r="LPB102" s="889"/>
      <c r="LPC102" s="889"/>
      <c r="LPD102" s="889"/>
      <c r="LPE102" s="889"/>
      <c r="LPF102" s="889"/>
      <c r="LPG102" s="889"/>
      <c r="LPH102" s="889"/>
      <c r="LPI102" s="889"/>
      <c r="LPJ102" s="889"/>
      <c r="LPK102" s="889"/>
      <c r="LPL102" s="889"/>
      <c r="LPM102" s="889"/>
      <c r="LPN102" s="889"/>
      <c r="LPO102" s="889"/>
      <c r="LPP102" s="889"/>
      <c r="LPQ102" s="889"/>
      <c r="LPR102" s="889"/>
      <c r="LPS102" s="889"/>
      <c r="LPT102" s="889"/>
      <c r="LPU102" s="889"/>
      <c r="LPV102" s="889"/>
      <c r="LPW102" s="889"/>
      <c r="LPX102" s="889"/>
      <c r="LPY102" s="889"/>
      <c r="LPZ102" s="889"/>
      <c r="LQA102" s="889"/>
      <c r="LQB102" s="889"/>
      <c r="LQC102" s="889"/>
      <c r="LQD102" s="889"/>
      <c r="LQE102" s="889"/>
      <c r="LQF102" s="889"/>
      <c r="LQG102" s="889"/>
      <c r="LQH102" s="889"/>
      <c r="LQI102" s="889"/>
      <c r="LQJ102" s="889"/>
      <c r="LQK102" s="889"/>
      <c r="LQL102" s="889"/>
      <c r="LQM102" s="889"/>
      <c r="LQN102" s="889"/>
      <c r="LQO102" s="889"/>
      <c r="LQP102" s="889"/>
      <c r="LQQ102" s="889"/>
      <c r="LQR102" s="889"/>
      <c r="LQS102" s="889"/>
      <c r="LQT102" s="889"/>
      <c r="LQU102" s="889"/>
      <c r="LQV102" s="889"/>
      <c r="LQW102" s="889"/>
      <c r="LQX102" s="889"/>
      <c r="LQY102" s="889"/>
      <c r="LQZ102" s="889"/>
      <c r="LRA102" s="889"/>
      <c r="LRB102" s="889"/>
      <c r="LRC102" s="889"/>
      <c r="LRD102" s="889"/>
      <c r="LRE102" s="889"/>
      <c r="LRF102" s="889"/>
      <c r="LRG102" s="889"/>
      <c r="LRH102" s="889"/>
      <c r="LRI102" s="889"/>
      <c r="LRJ102" s="889"/>
      <c r="LRK102" s="889"/>
      <c r="LRL102" s="889"/>
      <c r="LRM102" s="889"/>
      <c r="LRN102" s="889"/>
      <c r="LRO102" s="889"/>
      <c r="LRP102" s="889"/>
      <c r="LRQ102" s="889"/>
      <c r="LRR102" s="889"/>
      <c r="LRS102" s="889"/>
      <c r="LRT102" s="889"/>
      <c r="LRU102" s="889"/>
      <c r="LRV102" s="889"/>
      <c r="LRW102" s="889"/>
      <c r="LRX102" s="889"/>
      <c r="LRY102" s="889"/>
      <c r="LRZ102" s="889"/>
      <c r="LSA102" s="889"/>
      <c r="LSB102" s="889"/>
      <c r="LSC102" s="889"/>
      <c r="LSD102" s="889"/>
      <c r="LSE102" s="889"/>
      <c r="LSF102" s="889"/>
      <c r="LSG102" s="889"/>
      <c r="LSH102" s="889"/>
      <c r="LSI102" s="889"/>
      <c r="LSJ102" s="889"/>
      <c r="LSK102" s="889"/>
      <c r="LSL102" s="889"/>
      <c r="LSM102" s="889"/>
      <c r="LSN102" s="889"/>
      <c r="LSO102" s="889"/>
      <c r="LSP102" s="889"/>
      <c r="LSQ102" s="889"/>
      <c r="LSR102" s="889"/>
      <c r="LSS102" s="889"/>
      <c r="LST102" s="889"/>
      <c r="LSU102" s="889"/>
      <c r="LSV102" s="889"/>
      <c r="LSW102" s="889"/>
      <c r="LSX102" s="889"/>
      <c r="LSY102" s="889"/>
      <c r="LSZ102" s="889"/>
      <c r="LTA102" s="889"/>
      <c r="LTB102" s="889"/>
      <c r="LTC102" s="889"/>
      <c r="LTD102" s="889"/>
      <c r="LTE102" s="889"/>
      <c r="LTF102" s="889"/>
      <c r="LTG102" s="889"/>
      <c r="LTH102" s="889"/>
      <c r="LTI102" s="889"/>
      <c r="LTJ102" s="889"/>
      <c r="LTK102" s="889"/>
      <c r="LTL102" s="889"/>
      <c r="LTM102" s="889"/>
      <c r="LTN102" s="889"/>
      <c r="LTO102" s="889"/>
      <c r="LTP102" s="889"/>
      <c r="LTQ102" s="889"/>
      <c r="LTR102" s="889"/>
      <c r="LTS102" s="889"/>
      <c r="LTT102" s="889"/>
      <c r="LTU102" s="889"/>
      <c r="LTV102" s="889"/>
      <c r="LTW102" s="889"/>
      <c r="LTX102" s="889"/>
      <c r="LTY102" s="889"/>
      <c r="LTZ102" s="889"/>
      <c r="LUA102" s="889"/>
      <c r="LUB102" s="889"/>
      <c r="LUC102" s="889"/>
      <c r="LUD102" s="889"/>
      <c r="LUE102" s="889"/>
      <c r="LUF102" s="889"/>
      <c r="LUG102" s="889"/>
      <c r="LUH102" s="889"/>
      <c r="LUI102" s="889"/>
      <c r="LUJ102" s="889"/>
      <c r="LUK102" s="889"/>
      <c r="LUL102" s="889"/>
      <c r="LUM102" s="889"/>
      <c r="LUN102" s="889"/>
      <c r="LUO102" s="889"/>
      <c r="LUP102" s="889"/>
      <c r="LUQ102" s="889"/>
      <c r="LUR102" s="889"/>
      <c r="LUS102" s="889"/>
      <c r="LUT102" s="889"/>
      <c r="LUU102" s="889"/>
      <c r="LUV102" s="889"/>
      <c r="LUW102" s="889"/>
      <c r="LUX102" s="889"/>
      <c r="LUY102" s="889"/>
      <c r="LUZ102" s="889"/>
      <c r="LVA102" s="889"/>
      <c r="LVB102" s="889"/>
      <c r="LVC102" s="889"/>
      <c r="LVD102" s="889"/>
      <c r="LVE102" s="889"/>
      <c r="LVF102" s="889"/>
      <c r="LVG102" s="889"/>
      <c r="LVH102" s="889"/>
      <c r="LVI102" s="889"/>
      <c r="LVJ102" s="889"/>
      <c r="LVK102" s="889"/>
      <c r="LVL102" s="889"/>
      <c r="LVM102" s="889"/>
      <c r="LVN102" s="889"/>
      <c r="LVO102" s="889"/>
      <c r="LVP102" s="889"/>
      <c r="LVQ102" s="889"/>
      <c r="LVR102" s="889"/>
      <c r="LVS102" s="889"/>
      <c r="LVT102" s="889"/>
      <c r="LVU102" s="889"/>
      <c r="LVV102" s="889"/>
      <c r="LVW102" s="889"/>
      <c r="LVX102" s="889"/>
      <c r="LVY102" s="889"/>
      <c r="LVZ102" s="889"/>
      <c r="LWA102" s="889"/>
      <c r="LWB102" s="889"/>
      <c r="LWC102" s="889"/>
      <c r="LWD102" s="889"/>
      <c r="LWE102" s="889"/>
      <c r="LWF102" s="889"/>
      <c r="LWG102" s="889"/>
      <c r="LWH102" s="889"/>
      <c r="LWI102" s="889"/>
      <c r="LWJ102" s="889"/>
      <c r="LWK102" s="889"/>
      <c r="LWL102" s="889"/>
      <c r="LWM102" s="889"/>
      <c r="LWN102" s="889"/>
      <c r="LWO102" s="889"/>
      <c r="LWP102" s="889"/>
      <c r="LWQ102" s="889"/>
      <c r="LWR102" s="889"/>
      <c r="LWS102" s="889"/>
      <c r="LWT102" s="889"/>
      <c r="LWU102" s="889"/>
      <c r="LWV102" s="889"/>
      <c r="LWW102" s="889"/>
      <c r="LWX102" s="889"/>
      <c r="LWY102" s="889"/>
      <c r="LWZ102" s="889"/>
      <c r="LXA102" s="889"/>
      <c r="LXB102" s="889"/>
      <c r="LXC102" s="889"/>
      <c r="LXD102" s="889"/>
      <c r="LXE102" s="889"/>
      <c r="LXF102" s="889"/>
      <c r="LXG102" s="889"/>
      <c r="LXH102" s="889"/>
      <c r="LXI102" s="889"/>
      <c r="LXJ102" s="889"/>
      <c r="LXK102" s="889"/>
      <c r="LXL102" s="889"/>
      <c r="LXM102" s="889"/>
      <c r="LXN102" s="889"/>
      <c r="LXO102" s="889"/>
      <c r="LXP102" s="889"/>
      <c r="LXQ102" s="889"/>
      <c r="LXR102" s="889"/>
      <c r="LXS102" s="889"/>
      <c r="LXT102" s="889"/>
      <c r="LXU102" s="889"/>
      <c r="LXV102" s="889"/>
      <c r="LXW102" s="889"/>
      <c r="LXX102" s="889"/>
      <c r="LXY102" s="889"/>
      <c r="LXZ102" s="889"/>
      <c r="LYA102" s="889"/>
      <c r="LYB102" s="889"/>
      <c r="LYC102" s="889"/>
      <c r="LYD102" s="889"/>
      <c r="LYE102" s="889"/>
      <c r="LYF102" s="889"/>
      <c r="LYG102" s="889"/>
      <c r="LYH102" s="889"/>
      <c r="LYI102" s="889"/>
      <c r="LYJ102" s="889"/>
      <c r="LYK102" s="889"/>
      <c r="LYL102" s="889"/>
      <c r="LYM102" s="889"/>
      <c r="LYN102" s="889"/>
      <c r="LYO102" s="889"/>
      <c r="LYP102" s="889"/>
      <c r="LYQ102" s="889"/>
      <c r="LYR102" s="889"/>
      <c r="LYS102" s="889"/>
      <c r="LYT102" s="889"/>
      <c r="LYU102" s="889"/>
      <c r="LYV102" s="889"/>
      <c r="LYW102" s="889"/>
      <c r="LYX102" s="889"/>
      <c r="LYY102" s="889"/>
      <c r="LYZ102" s="889"/>
      <c r="LZA102" s="889"/>
      <c r="LZB102" s="889"/>
      <c r="LZC102" s="889"/>
      <c r="LZD102" s="889"/>
      <c r="LZE102" s="889"/>
      <c r="LZF102" s="889"/>
      <c r="LZG102" s="889"/>
      <c r="LZH102" s="889"/>
      <c r="LZI102" s="889"/>
      <c r="LZJ102" s="889"/>
      <c r="LZK102" s="889"/>
      <c r="LZL102" s="889"/>
      <c r="LZM102" s="889"/>
      <c r="LZN102" s="889"/>
      <c r="LZO102" s="889"/>
      <c r="LZP102" s="889"/>
      <c r="LZQ102" s="889"/>
      <c r="LZR102" s="889"/>
      <c r="LZS102" s="889"/>
      <c r="LZT102" s="889"/>
      <c r="LZU102" s="889"/>
      <c r="LZV102" s="889"/>
      <c r="LZW102" s="889"/>
      <c r="LZX102" s="889"/>
      <c r="LZY102" s="889"/>
      <c r="LZZ102" s="889"/>
      <c r="MAA102" s="889"/>
      <c r="MAB102" s="889"/>
      <c r="MAC102" s="889"/>
      <c r="MAD102" s="889"/>
      <c r="MAE102" s="889"/>
      <c r="MAF102" s="889"/>
      <c r="MAG102" s="889"/>
      <c r="MAH102" s="889"/>
      <c r="MAI102" s="889"/>
      <c r="MAJ102" s="889"/>
      <c r="MAK102" s="889"/>
      <c r="MAL102" s="889"/>
      <c r="MAM102" s="889"/>
      <c r="MAN102" s="889"/>
      <c r="MAO102" s="889"/>
      <c r="MAP102" s="889"/>
      <c r="MAQ102" s="889"/>
      <c r="MAR102" s="889"/>
      <c r="MAS102" s="889"/>
      <c r="MAT102" s="889"/>
      <c r="MAU102" s="889"/>
      <c r="MAV102" s="889"/>
      <c r="MAW102" s="889"/>
      <c r="MAX102" s="889"/>
      <c r="MAY102" s="889"/>
      <c r="MAZ102" s="889"/>
      <c r="MBA102" s="889"/>
      <c r="MBB102" s="889"/>
      <c r="MBC102" s="889"/>
      <c r="MBD102" s="889"/>
      <c r="MBE102" s="889"/>
      <c r="MBF102" s="889"/>
      <c r="MBG102" s="889"/>
      <c r="MBH102" s="889"/>
      <c r="MBI102" s="889"/>
      <c r="MBJ102" s="889"/>
      <c r="MBK102" s="889"/>
      <c r="MBL102" s="889"/>
      <c r="MBM102" s="889"/>
      <c r="MBN102" s="889"/>
      <c r="MBO102" s="889"/>
      <c r="MBP102" s="889"/>
      <c r="MBQ102" s="889"/>
      <c r="MBR102" s="889"/>
      <c r="MBS102" s="889"/>
      <c r="MBT102" s="889"/>
      <c r="MBU102" s="889"/>
      <c r="MBV102" s="889"/>
      <c r="MBW102" s="889"/>
      <c r="MBX102" s="889"/>
      <c r="MBY102" s="889"/>
      <c r="MBZ102" s="889"/>
      <c r="MCA102" s="889"/>
      <c r="MCB102" s="889"/>
      <c r="MCC102" s="889"/>
      <c r="MCD102" s="889"/>
      <c r="MCE102" s="889"/>
      <c r="MCF102" s="889"/>
      <c r="MCG102" s="889"/>
      <c r="MCH102" s="889"/>
      <c r="MCI102" s="889"/>
      <c r="MCJ102" s="889"/>
      <c r="MCK102" s="889"/>
      <c r="MCL102" s="889"/>
      <c r="MCM102" s="889"/>
      <c r="MCN102" s="889"/>
      <c r="MCO102" s="889"/>
      <c r="MCP102" s="889"/>
      <c r="MCQ102" s="889"/>
      <c r="MCR102" s="889"/>
      <c r="MCS102" s="889"/>
      <c r="MCT102" s="889"/>
      <c r="MCU102" s="889"/>
      <c r="MCV102" s="889"/>
      <c r="MCW102" s="889"/>
      <c r="MCX102" s="889"/>
      <c r="MCY102" s="889"/>
      <c r="MCZ102" s="889"/>
      <c r="MDA102" s="889"/>
      <c r="MDB102" s="889"/>
      <c r="MDC102" s="889"/>
      <c r="MDD102" s="889"/>
      <c r="MDE102" s="889"/>
      <c r="MDF102" s="889"/>
      <c r="MDG102" s="889"/>
      <c r="MDH102" s="889"/>
      <c r="MDI102" s="889"/>
      <c r="MDJ102" s="889"/>
      <c r="MDK102" s="889"/>
      <c r="MDL102" s="889"/>
      <c r="MDM102" s="889"/>
      <c r="MDN102" s="889"/>
      <c r="MDO102" s="889"/>
      <c r="MDP102" s="889"/>
      <c r="MDQ102" s="889"/>
      <c r="MDR102" s="889"/>
      <c r="MDS102" s="889"/>
      <c r="MDT102" s="889"/>
      <c r="MDU102" s="889"/>
      <c r="MDV102" s="889"/>
      <c r="MDW102" s="889"/>
      <c r="MDX102" s="889"/>
      <c r="MDY102" s="889"/>
      <c r="MDZ102" s="889"/>
      <c r="MEA102" s="889"/>
      <c r="MEB102" s="889"/>
      <c r="MEC102" s="889"/>
      <c r="MED102" s="889"/>
      <c r="MEE102" s="889"/>
      <c r="MEF102" s="889"/>
      <c r="MEG102" s="889"/>
      <c r="MEH102" s="889"/>
      <c r="MEI102" s="889"/>
      <c r="MEJ102" s="889"/>
      <c r="MEK102" s="889"/>
      <c r="MEL102" s="889"/>
      <c r="MEM102" s="889"/>
      <c r="MEN102" s="889"/>
      <c r="MEO102" s="889"/>
      <c r="MEP102" s="889"/>
      <c r="MEQ102" s="889"/>
      <c r="MER102" s="889"/>
      <c r="MES102" s="889"/>
      <c r="MET102" s="889"/>
      <c r="MEU102" s="889"/>
      <c r="MEV102" s="889"/>
      <c r="MEW102" s="889"/>
      <c r="MEX102" s="889"/>
      <c r="MEY102" s="889"/>
      <c r="MEZ102" s="889"/>
      <c r="MFA102" s="889"/>
      <c r="MFB102" s="889"/>
      <c r="MFC102" s="889"/>
      <c r="MFD102" s="889"/>
      <c r="MFE102" s="889"/>
      <c r="MFF102" s="889"/>
      <c r="MFG102" s="889"/>
      <c r="MFH102" s="889"/>
      <c r="MFI102" s="889"/>
      <c r="MFJ102" s="889"/>
      <c r="MFK102" s="889"/>
      <c r="MFL102" s="889"/>
      <c r="MFM102" s="889"/>
      <c r="MFN102" s="889"/>
      <c r="MFO102" s="889"/>
      <c r="MFP102" s="889"/>
      <c r="MFQ102" s="889"/>
      <c r="MFR102" s="889"/>
      <c r="MFS102" s="889"/>
      <c r="MFT102" s="889"/>
      <c r="MFU102" s="889"/>
      <c r="MFV102" s="889"/>
      <c r="MFW102" s="889"/>
      <c r="MFX102" s="889"/>
      <c r="MFY102" s="889"/>
      <c r="MFZ102" s="889"/>
      <c r="MGA102" s="889"/>
      <c r="MGB102" s="889"/>
      <c r="MGC102" s="889"/>
      <c r="MGD102" s="889"/>
      <c r="MGE102" s="889"/>
      <c r="MGF102" s="889"/>
      <c r="MGG102" s="889"/>
      <c r="MGH102" s="889"/>
      <c r="MGI102" s="889"/>
      <c r="MGJ102" s="889"/>
      <c r="MGK102" s="889"/>
      <c r="MGL102" s="889"/>
      <c r="MGM102" s="889"/>
      <c r="MGN102" s="889"/>
      <c r="MGO102" s="889"/>
      <c r="MGP102" s="889"/>
      <c r="MGQ102" s="889"/>
      <c r="MGR102" s="889"/>
      <c r="MGS102" s="889"/>
      <c r="MGT102" s="889"/>
      <c r="MGU102" s="889"/>
      <c r="MGV102" s="889"/>
      <c r="MGW102" s="889"/>
      <c r="MGX102" s="889"/>
      <c r="MGY102" s="889"/>
      <c r="MGZ102" s="889"/>
      <c r="MHA102" s="889"/>
      <c r="MHB102" s="889"/>
      <c r="MHC102" s="889"/>
      <c r="MHD102" s="889"/>
      <c r="MHE102" s="889"/>
      <c r="MHF102" s="889"/>
      <c r="MHG102" s="889"/>
      <c r="MHH102" s="889"/>
      <c r="MHI102" s="889"/>
      <c r="MHJ102" s="889"/>
      <c r="MHK102" s="889"/>
      <c r="MHL102" s="889"/>
      <c r="MHM102" s="889"/>
      <c r="MHN102" s="889"/>
      <c r="MHO102" s="889"/>
      <c r="MHP102" s="889"/>
      <c r="MHQ102" s="889"/>
      <c r="MHR102" s="889"/>
      <c r="MHS102" s="889"/>
      <c r="MHT102" s="889"/>
      <c r="MHU102" s="889"/>
      <c r="MHV102" s="889"/>
      <c r="MHW102" s="889"/>
      <c r="MHX102" s="889"/>
      <c r="MHY102" s="889"/>
      <c r="MHZ102" s="889"/>
      <c r="MIA102" s="889"/>
      <c r="MIB102" s="889"/>
      <c r="MIC102" s="889"/>
      <c r="MID102" s="889"/>
      <c r="MIE102" s="889"/>
      <c r="MIF102" s="889"/>
      <c r="MIG102" s="889"/>
      <c r="MIH102" s="889"/>
      <c r="MII102" s="889"/>
      <c r="MIJ102" s="889"/>
      <c r="MIK102" s="889"/>
      <c r="MIL102" s="889"/>
      <c r="MIM102" s="889"/>
      <c r="MIN102" s="889"/>
      <c r="MIO102" s="889"/>
      <c r="MIP102" s="889"/>
      <c r="MIQ102" s="889"/>
      <c r="MIR102" s="889"/>
      <c r="MIS102" s="889"/>
      <c r="MIT102" s="889"/>
      <c r="MIU102" s="889"/>
      <c r="MIV102" s="889"/>
      <c r="MIW102" s="889"/>
      <c r="MIX102" s="889"/>
      <c r="MIY102" s="889"/>
      <c r="MIZ102" s="889"/>
      <c r="MJA102" s="889"/>
      <c r="MJB102" s="889"/>
      <c r="MJC102" s="889"/>
      <c r="MJD102" s="889"/>
      <c r="MJE102" s="889"/>
      <c r="MJF102" s="889"/>
      <c r="MJG102" s="889"/>
      <c r="MJH102" s="889"/>
      <c r="MJI102" s="889"/>
      <c r="MJJ102" s="889"/>
      <c r="MJK102" s="889"/>
      <c r="MJL102" s="889"/>
      <c r="MJM102" s="889"/>
      <c r="MJN102" s="889"/>
      <c r="MJO102" s="889"/>
      <c r="MJP102" s="889"/>
      <c r="MJQ102" s="889"/>
      <c r="MJR102" s="889"/>
      <c r="MJS102" s="889"/>
      <c r="MJT102" s="889"/>
      <c r="MJU102" s="889"/>
      <c r="MJV102" s="889"/>
      <c r="MJW102" s="889"/>
      <c r="MJX102" s="889"/>
      <c r="MJY102" s="889"/>
      <c r="MJZ102" s="889"/>
      <c r="MKA102" s="889"/>
      <c r="MKB102" s="889"/>
      <c r="MKC102" s="889"/>
      <c r="MKD102" s="889"/>
      <c r="MKE102" s="889"/>
      <c r="MKF102" s="889"/>
      <c r="MKG102" s="889"/>
      <c r="MKH102" s="889"/>
      <c r="MKI102" s="889"/>
      <c r="MKJ102" s="889"/>
      <c r="MKK102" s="889"/>
      <c r="MKL102" s="889"/>
      <c r="MKM102" s="889"/>
      <c r="MKN102" s="889"/>
      <c r="MKO102" s="889"/>
      <c r="MKP102" s="889"/>
      <c r="MKQ102" s="889"/>
      <c r="MKR102" s="889"/>
      <c r="MKS102" s="889"/>
      <c r="MKT102" s="889"/>
      <c r="MKU102" s="889"/>
      <c r="MKV102" s="889"/>
      <c r="MKW102" s="889"/>
      <c r="MKX102" s="889"/>
      <c r="MKY102" s="889"/>
      <c r="MKZ102" s="889"/>
      <c r="MLA102" s="889"/>
      <c r="MLB102" s="889"/>
      <c r="MLC102" s="889"/>
      <c r="MLD102" s="889"/>
      <c r="MLE102" s="889"/>
      <c r="MLF102" s="889"/>
      <c r="MLG102" s="889"/>
      <c r="MLH102" s="889"/>
      <c r="MLI102" s="889"/>
      <c r="MLJ102" s="889"/>
      <c r="MLK102" s="889"/>
      <c r="MLL102" s="889"/>
      <c r="MLM102" s="889"/>
      <c r="MLN102" s="889"/>
      <c r="MLO102" s="889"/>
      <c r="MLP102" s="889"/>
      <c r="MLQ102" s="889"/>
      <c r="MLR102" s="889"/>
      <c r="MLS102" s="889"/>
      <c r="MLT102" s="889"/>
      <c r="MLU102" s="889"/>
      <c r="MLV102" s="889"/>
      <c r="MLW102" s="889"/>
      <c r="MLX102" s="889"/>
      <c r="MLY102" s="889"/>
      <c r="MLZ102" s="889"/>
      <c r="MMA102" s="889"/>
      <c r="MMB102" s="889"/>
      <c r="MMC102" s="889"/>
      <c r="MMD102" s="889"/>
      <c r="MME102" s="889"/>
      <c r="MMF102" s="889"/>
      <c r="MMG102" s="889"/>
      <c r="MMH102" s="889"/>
      <c r="MMI102" s="889"/>
      <c r="MMJ102" s="889"/>
      <c r="MMK102" s="889"/>
      <c r="MML102" s="889"/>
      <c r="MMM102" s="889"/>
      <c r="MMN102" s="889"/>
      <c r="MMO102" s="889"/>
      <c r="MMP102" s="889"/>
      <c r="MMQ102" s="889"/>
      <c r="MMR102" s="889"/>
      <c r="MMS102" s="889"/>
      <c r="MMT102" s="889"/>
      <c r="MMU102" s="889"/>
      <c r="MMV102" s="889"/>
      <c r="MMW102" s="889"/>
      <c r="MMX102" s="889"/>
      <c r="MMY102" s="889"/>
      <c r="MMZ102" s="889"/>
      <c r="MNA102" s="889"/>
      <c r="MNB102" s="889"/>
      <c r="MNC102" s="889"/>
      <c r="MND102" s="889"/>
      <c r="MNE102" s="889"/>
      <c r="MNF102" s="889"/>
      <c r="MNG102" s="889"/>
      <c r="MNH102" s="889"/>
      <c r="MNI102" s="889"/>
      <c r="MNJ102" s="889"/>
      <c r="MNK102" s="889"/>
      <c r="MNL102" s="889"/>
      <c r="MNM102" s="889"/>
      <c r="MNN102" s="889"/>
      <c r="MNO102" s="889"/>
      <c r="MNP102" s="889"/>
      <c r="MNQ102" s="889"/>
      <c r="MNR102" s="889"/>
      <c r="MNS102" s="889"/>
      <c r="MNT102" s="889"/>
      <c r="MNU102" s="889"/>
      <c r="MNV102" s="889"/>
      <c r="MNW102" s="889"/>
      <c r="MNX102" s="889"/>
      <c r="MNY102" s="889"/>
      <c r="MNZ102" s="889"/>
      <c r="MOA102" s="889"/>
      <c r="MOB102" s="889"/>
      <c r="MOC102" s="889"/>
      <c r="MOD102" s="889"/>
      <c r="MOE102" s="889"/>
      <c r="MOF102" s="889"/>
      <c r="MOG102" s="889"/>
      <c r="MOH102" s="889"/>
      <c r="MOI102" s="889"/>
      <c r="MOJ102" s="889"/>
      <c r="MOK102" s="889"/>
      <c r="MOL102" s="889"/>
      <c r="MOM102" s="889"/>
      <c r="MON102" s="889"/>
      <c r="MOO102" s="889"/>
      <c r="MOP102" s="889"/>
      <c r="MOQ102" s="889"/>
      <c r="MOR102" s="889"/>
      <c r="MOS102" s="889"/>
      <c r="MOT102" s="889"/>
      <c r="MOU102" s="889"/>
      <c r="MOV102" s="889"/>
      <c r="MOW102" s="889"/>
      <c r="MOX102" s="889"/>
      <c r="MOY102" s="889"/>
      <c r="MOZ102" s="889"/>
      <c r="MPA102" s="889"/>
      <c r="MPB102" s="889"/>
      <c r="MPC102" s="889"/>
      <c r="MPD102" s="889"/>
      <c r="MPE102" s="889"/>
      <c r="MPF102" s="889"/>
      <c r="MPG102" s="889"/>
      <c r="MPH102" s="889"/>
      <c r="MPI102" s="889"/>
      <c r="MPJ102" s="889"/>
      <c r="MPK102" s="889"/>
      <c r="MPL102" s="889"/>
      <c r="MPM102" s="889"/>
      <c r="MPN102" s="889"/>
      <c r="MPO102" s="889"/>
      <c r="MPP102" s="889"/>
      <c r="MPQ102" s="889"/>
      <c r="MPR102" s="889"/>
      <c r="MPS102" s="889"/>
      <c r="MPT102" s="889"/>
      <c r="MPU102" s="889"/>
      <c r="MPV102" s="889"/>
      <c r="MPW102" s="889"/>
      <c r="MPX102" s="889"/>
      <c r="MPY102" s="889"/>
      <c r="MPZ102" s="889"/>
      <c r="MQA102" s="889"/>
      <c r="MQB102" s="889"/>
      <c r="MQC102" s="889"/>
      <c r="MQD102" s="889"/>
      <c r="MQE102" s="889"/>
      <c r="MQF102" s="889"/>
      <c r="MQG102" s="889"/>
      <c r="MQH102" s="889"/>
      <c r="MQI102" s="889"/>
      <c r="MQJ102" s="889"/>
      <c r="MQK102" s="889"/>
      <c r="MQL102" s="889"/>
      <c r="MQM102" s="889"/>
      <c r="MQN102" s="889"/>
      <c r="MQO102" s="889"/>
      <c r="MQP102" s="889"/>
      <c r="MQQ102" s="889"/>
      <c r="MQR102" s="889"/>
      <c r="MQS102" s="889"/>
      <c r="MQT102" s="889"/>
      <c r="MQU102" s="889"/>
      <c r="MQV102" s="889"/>
      <c r="MQW102" s="889"/>
      <c r="MQX102" s="889"/>
      <c r="MQY102" s="889"/>
      <c r="MQZ102" s="889"/>
      <c r="MRA102" s="889"/>
      <c r="MRB102" s="889"/>
      <c r="MRC102" s="889"/>
      <c r="MRD102" s="889"/>
      <c r="MRE102" s="889"/>
      <c r="MRF102" s="889"/>
      <c r="MRG102" s="889"/>
      <c r="MRH102" s="889"/>
      <c r="MRI102" s="889"/>
      <c r="MRJ102" s="889"/>
      <c r="MRK102" s="889"/>
      <c r="MRL102" s="889"/>
      <c r="MRM102" s="889"/>
      <c r="MRN102" s="889"/>
      <c r="MRO102" s="889"/>
      <c r="MRP102" s="889"/>
      <c r="MRQ102" s="889"/>
      <c r="MRR102" s="889"/>
      <c r="MRS102" s="889"/>
      <c r="MRT102" s="889"/>
      <c r="MRU102" s="889"/>
      <c r="MRV102" s="889"/>
      <c r="MRW102" s="889"/>
      <c r="MRX102" s="889"/>
      <c r="MRY102" s="889"/>
      <c r="MRZ102" s="889"/>
      <c r="MSA102" s="889"/>
      <c r="MSB102" s="889"/>
      <c r="MSC102" s="889"/>
      <c r="MSD102" s="889"/>
      <c r="MSE102" s="889"/>
      <c r="MSF102" s="889"/>
      <c r="MSG102" s="889"/>
      <c r="MSH102" s="889"/>
      <c r="MSI102" s="889"/>
      <c r="MSJ102" s="889"/>
      <c r="MSK102" s="889"/>
      <c r="MSL102" s="889"/>
      <c r="MSM102" s="889"/>
      <c r="MSN102" s="889"/>
      <c r="MSO102" s="889"/>
      <c r="MSP102" s="889"/>
      <c r="MSQ102" s="889"/>
      <c r="MSR102" s="889"/>
      <c r="MSS102" s="889"/>
      <c r="MST102" s="889"/>
      <c r="MSU102" s="889"/>
      <c r="MSV102" s="889"/>
      <c r="MSW102" s="889"/>
      <c r="MSX102" s="889"/>
      <c r="MSY102" s="889"/>
      <c r="MSZ102" s="889"/>
      <c r="MTA102" s="889"/>
      <c r="MTB102" s="889"/>
      <c r="MTC102" s="889"/>
      <c r="MTD102" s="889"/>
      <c r="MTE102" s="889"/>
      <c r="MTF102" s="889"/>
      <c r="MTG102" s="889"/>
      <c r="MTH102" s="889"/>
      <c r="MTI102" s="889"/>
      <c r="MTJ102" s="889"/>
      <c r="MTK102" s="889"/>
      <c r="MTL102" s="889"/>
      <c r="MTM102" s="889"/>
      <c r="MTN102" s="889"/>
      <c r="MTO102" s="889"/>
      <c r="MTP102" s="889"/>
      <c r="MTQ102" s="889"/>
      <c r="MTR102" s="889"/>
      <c r="MTS102" s="889"/>
      <c r="MTT102" s="889"/>
      <c r="MTU102" s="889"/>
      <c r="MTV102" s="889"/>
      <c r="MTW102" s="889"/>
      <c r="MTX102" s="889"/>
      <c r="MTY102" s="889"/>
      <c r="MTZ102" s="889"/>
      <c r="MUA102" s="889"/>
      <c r="MUB102" s="889"/>
      <c r="MUC102" s="889"/>
      <c r="MUD102" s="889"/>
      <c r="MUE102" s="889"/>
      <c r="MUF102" s="889"/>
      <c r="MUG102" s="889"/>
      <c r="MUH102" s="889"/>
      <c r="MUI102" s="889"/>
      <c r="MUJ102" s="889"/>
      <c r="MUK102" s="889"/>
      <c r="MUL102" s="889"/>
      <c r="MUM102" s="889"/>
      <c r="MUN102" s="889"/>
      <c r="MUO102" s="889"/>
      <c r="MUP102" s="889"/>
      <c r="MUQ102" s="889"/>
      <c r="MUR102" s="889"/>
      <c r="MUS102" s="889"/>
      <c r="MUT102" s="889"/>
      <c r="MUU102" s="889"/>
      <c r="MUV102" s="889"/>
      <c r="MUW102" s="889"/>
      <c r="MUX102" s="889"/>
      <c r="MUY102" s="889"/>
      <c r="MUZ102" s="889"/>
      <c r="MVA102" s="889"/>
      <c r="MVB102" s="889"/>
      <c r="MVC102" s="889"/>
      <c r="MVD102" s="889"/>
      <c r="MVE102" s="889"/>
      <c r="MVF102" s="889"/>
      <c r="MVG102" s="889"/>
      <c r="MVH102" s="889"/>
      <c r="MVI102" s="889"/>
      <c r="MVJ102" s="889"/>
      <c r="MVK102" s="889"/>
      <c r="MVL102" s="889"/>
      <c r="MVM102" s="889"/>
      <c r="MVN102" s="889"/>
      <c r="MVO102" s="889"/>
      <c r="MVP102" s="889"/>
      <c r="MVQ102" s="889"/>
      <c r="MVR102" s="889"/>
      <c r="MVS102" s="889"/>
      <c r="MVT102" s="889"/>
      <c r="MVU102" s="889"/>
      <c r="MVV102" s="889"/>
      <c r="MVW102" s="889"/>
      <c r="MVX102" s="889"/>
      <c r="MVY102" s="889"/>
      <c r="MVZ102" s="889"/>
      <c r="MWA102" s="889"/>
      <c r="MWB102" s="889"/>
      <c r="MWC102" s="889"/>
      <c r="MWD102" s="889"/>
      <c r="MWE102" s="889"/>
      <c r="MWF102" s="889"/>
      <c r="MWG102" s="889"/>
      <c r="MWH102" s="889"/>
      <c r="MWI102" s="889"/>
      <c r="MWJ102" s="889"/>
      <c r="MWK102" s="889"/>
      <c r="MWL102" s="889"/>
      <c r="MWM102" s="889"/>
      <c r="MWN102" s="889"/>
      <c r="MWO102" s="889"/>
      <c r="MWP102" s="889"/>
      <c r="MWQ102" s="889"/>
      <c r="MWR102" s="889"/>
      <c r="MWS102" s="889"/>
      <c r="MWT102" s="889"/>
      <c r="MWU102" s="889"/>
      <c r="MWV102" s="889"/>
      <c r="MWW102" s="889"/>
      <c r="MWX102" s="889"/>
      <c r="MWY102" s="889"/>
      <c r="MWZ102" s="889"/>
      <c r="MXA102" s="889"/>
      <c r="MXB102" s="889"/>
      <c r="MXC102" s="889"/>
      <c r="MXD102" s="889"/>
      <c r="MXE102" s="889"/>
      <c r="MXF102" s="889"/>
      <c r="MXG102" s="889"/>
      <c r="MXH102" s="889"/>
      <c r="MXI102" s="889"/>
      <c r="MXJ102" s="889"/>
      <c r="MXK102" s="889"/>
      <c r="MXL102" s="889"/>
      <c r="MXM102" s="889"/>
      <c r="MXN102" s="889"/>
      <c r="MXO102" s="889"/>
      <c r="MXP102" s="889"/>
      <c r="MXQ102" s="889"/>
      <c r="MXR102" s="889"/>
      <c r="MXS102" s="889"/>
      <c r="MXT102" s="889"/>
      <c r="MXU102" s="889"/>
      <c r="MXV102" s="889"/>
      <c r="MXW102" s="889"/>
      <c r="MXX102" s="889"/>
      <c r="MXY102" s="889"/>
      <c r="MXZ102" s="889"/>
      <c r="MYA102" s="889"/>
      <c r="MYB102" s="889"/>
      <c r="MYC102" s="889"/>
      <c r="MYD102" s="889"/>
      <c r="MYE102" s="889"/>
      <c r="MYF102" s="889"/>
      <c r="MYG102" s="889"/>
      <c r="MYH102" s="889"/>
      <c r="MYI102" s="889"/>
      <c r="MYJ102" s="889"/>
      <c r="MYK102" s="889"/>
      <c r="MYL102" s="889"/>
      <c r="MYM102" s="889"/>
      <c r="MYN102" s="889"/>
      <c r="MYO102" s="889"/>
      <c r="MYP102" s="889"/>
      <c r="MYQ102" s="889"/>
      <c r="MYR102" s="889"/>
      <c r="MYS102" s="889"/>
      <c r="MYT102" s="889"/>
      <c r="MYU102" s="889"/>
      <c r="MYV102" s="889"/>
      <c r="MYW102" s="889"/>
      <c r="MYX102" s="889"/>
      <c r="MYY102" s="889"/>
      <c r="MYZ102" s="889"/>
      <c r="MZA102" s="889"/>
      <c r="MZB102" s="889"/>
      <c r="MZC102" s="889"/>
      <c r="MZD102" s="889"/>
      <c r="MZE102" s="889"/>
      <c r="MZF102" s="889"/>
      <c r="MZG102" s="889"/>
      <c r="MZH102" s="889"/>
      <c r="MZI102" s="889"/>
      <c r="MZJ102" s="889"/>
      <c r="MZK102" s="889"/>
      <c r="MZL102" s="889"/>
      <c r="MZM102" s="889"/>
      <c r="MZN102" s="889"/>
      <c r="MZO102" s="889"/>
      <c r="MZP102" s="889"/>
      <c r="MZQ102" s="889"/>
      <c r="MZR102" s="889"/>
      <c r="MZS102" s="889"/>
      <c r="MZT102" s="889"/>
      <c r="MZU102" s="889"/>
      <c r="MZV102" s="889"/>
      <c r="MZW102" s="889"/>
      <c r="MZX102" s="889"/>
      <c r="MZY102" s="889"/>
      <c r="MZZ102" s="889"/>
      <c r="NAA102" s="889"/>
      <c r="NAB102" s="889"/>
      <c r="NAC102" s="889"/>
      <c r="NAD102" s="889"/>
      <c r="NAE102" s="889"/>
      <c r="NAF102" s="889"/>
      <c r="NAG102" s="889"/>
      <c r="NAH102" s="889"/>
      <c r="NAI102" s="889"/>
      <c r="NAJ102" s="889"/>
      <c r="NAK102" s="889"/>
      <c r="NAL102" s="889"/>
      <c r="NAM102" s="889"/>
      <c r="NAN102" s="889"/>
      <c r="NAO102" s="889"/>
      <c r="NAP102" s="889"/>
      <c r="NAQ102" s="889"/>
      <c r="NAR102" s="889"/>
      <c r="NAS102" s="889"/>
      <c r="NAT102" s="889"/>
      <c r="NAU102" s="889"/>
      <c r="NAV102" s="889"/>
      <c r="NAW102" s="889"/>
      <c r="NAX102" s="889"/>
      <c r="NAY102" s="889"/>
      <c r="NAZ102" s="889"/>
      <c r="NBA102" s="889"/>
      <c r="NBB102" s="889"/>
      <c r="NBC102" s="889"/>
      <c r="NBD102" s="889"/>
      <c r="NBE102" s="889"/>
      <c r="NBF102" s="889"/>
      <c r="NBG102" s="889"/>
      <c r="NBH102" s="889"/>
      <c r="NBI102" s="889"/>
      <c r="NBJ102" s="889"/>
      <c r="NBK102" s="889"/>
      <c r="NBL102" s="889"/>
      <c r="NBM102" s="889"/>
      <c r="NBN102" s="889"/>
      <c r="NBO102" s="889"/>
      <c r="NBP102" s="889"/>
      <c r="NBQ102" s="889"/>
      <c r="NBR102" s="889"/>
      <c r="NBS102" s="889"/>
      <c r="NBT102" s="889"/>
      <c r="NBU102" s="889"/>
      <c r="NBV102" s="889"/>
      <c r="NBW102" s="889"/>
      <c r="NBX102" s="889"/>
      <c r="NBY102" s="889"/>
      <c r="NBZ102" s="889"/>
      <c r="NCA102" s="889"/>
      <c r="NCB102" s="889"/>
      <c r="NCC102" s="889"/>
      <c r="NCD102" s="889"/>
      <c r="NCE102" s="889"/>
      <c r="NCF102" s="889"/>
      <c r="NCG102" s="889"/>
      <c r="NCH102" s="889"/>
      <c r="NCI102" s="889"/>
      <c r="NCJ102" s="889"/>
      <c r="NCK102" s="889"/>
      <c r="NCL102" s="889"/>
      <c r="NCM102" s="889"/>
      <c r="NCN102" s="889"/>
      <c r="NCO102" s="889"/>
      <c r="NCP102" s="889"/>
      <c r="NCQ102" s="889"/>
      <c r="NCR102" s="889"/>
      <c r="NCS102" s="889"/>
      <c r="NCT102" s="889"/>
      <c r="NCU102" s="889"/>
      <c r="NCV102" s="889"/>
      <c r="NCW102" s="889"/>
      <c r="NCX102" s="889"/>
      <c r="NCY102" s="889"/>
      <c r="NCZ102" s="889"/>
      <c r="NDA102" s="889"/>
      <c r="NDB102" s="889"/>
      <c r="NDC102" s="889"/>
      <c r="NDD102" s="889"/>
      <c r="NDE102" s="889"/>
      <c r="NDF102" s="889"/>
      <c r="NDG102" s="889"/>
      <c r="NDH102" s="889"/>
      <c r="NDI102" s="889"/>
      <c r="NDJ102" s="889"/>
      <c r="NDK102" s="889"/>
      <c r="NDL102" s="889"/>
      <c r="NDM102" s="889"/>
      <c r="NDN102" s="889"/>
      <c r="NDO102" s="889"/>
      <c r="NDP102" s="889"/>
      <c r="NDQ102" s="889"/>
      <c r="NDR102" s="889"/>
      <c r="NDS102" s="889"/>
      <c r="NDT102" s="889"/>
      <c r="NDU102" s="889"/>
      <c r="NDV102" s="889"/>
      <c r="NDW102" s="889"/>
      <c r="NDX102" s="889"/>
      <c r="NDY102" s="889"/>
      <c r="NDZ102" s="889"/>
      <c r="NEA102" s="889"/>
      <c r="NEB102" s="889"/>
      <c r="NEC102" s="889"/>
      <c r="NED102" s="889"/>
      <c r="NEE102" s="889"/>
      <c r="NEF102" s="889"/>
      <c r="NEG102" s="889"/>
      <c r="NEH102" s="889"/>
      <c r="NEI102" s="889"/>
      <c r="NEJ102" s="889"/>
      <c r="NEK102" s="889"/>
      <c r="NEL102" s="889"/>
      <c r="NEM102" s="889"/>
      <c r="NEN102" s="889"/>
      <c r="NEO102" s="889"/>
      <c r="NEP102" s="889"/>
      <c r="NEQ102" s="889"/>
      <c r="NER102" s="889"/>
      <c r="NES102" s="889"/>
      <c r="NET102" s="889"/>
      <c r="NEU102" s="889"/>
      <c r="NEV102" s="889"/>
      <c r="NEW102" s="889"/>
      <c r="NEX102" s="889"/>
      <c r="NEY102" s="889"/>
      <c r="NEZ102" s="889"/>
      <c r="NFA102" s="889"/>
      <c r="NFB102" s="889"/>
      <c r="NFC102" s="889"/>
      <c r="NFD102" s="889"/>
      <c r="NFE102" s="889"/>
      <c r="NFF102" s="889"/>
      <c r="NFG102" s="889"/>
      <c r="NFH102" s="889"/>
      <c r="NFI102" s="889"/>
      <c r="NFJ102" s="889"/>
      <c r="NFK102" s="889"/>
      <c r="NFL102" s="889"/>
      <c r="NFM102" s="889"/>
      <c r="NFN102" s="889"/>
      <c r="NFO102" s="889"/>
      <c r="NFP102" s="889"/>
      <c r="NFQ102" s="889"/>
      <c r="NFR102" s="889"/>
      <c r="NFS102" s="889"/>
      <c r="NFT102" s="889"/>
      <c r="NFU102" s="889"/>
      <c r="NFV102" s="889"/>
      <c r="NFW102" s="889"/>
      <c r="NFX102" s="889"/>
      <c r="NFY102" s="889"/>
      <c r="NFZ102" s="889"/>
      <c r="NGA102" s="889"/>
      <c r="NGB102" s="889"/>
      <c r="NGC102" s="889"/>
      <c r="NGD102" s="889"/>
      <c r="NGE102" s="889"/>
      <c r="NGF102" s="889"/>
      <c r="NGG102" s="889"/>
      <c r="NGH102" s="889"/>
      <c r="NGI102" s="889"/>
      <c r="NGJ102" s="889"/>
      <c r="NGK102" s="889"/>
      <c r="NGL102" s="889"/>
      <c r="NGM102" s="889"/>
      <c r="NGN102" s="889"/>
      <c r="NGO102" s="889"/>
      <c r="NGP102" s="889"/>
      <c r="NGQ102" s="889"/>
      <c r="NGR102" s="889"/>
      <c r="NGS102" s="889"/>
      <c r="NGT102" s="889"/>
      <c r="NGU102" s="889"/>
      <c r="NGV102" s="889"/>
      <c r="NGW102" s="889"/>
      <c r="NGX102" s="889"/>
      <c r="NGY102" s="889"/>
      <c r="NGZ102" s="889"/>
      <c r="NHA102" s="889"/>
      <c r="NHB102" s="889"/>
      <c r="NHC102" s="889"/>
      <c r="NHD102" s="889"/>
      <c r="NHE102" s="889"/>
      <c r="NHF102" s="889"/>
      <c r="NHG102" s="889"/>
      <c r="NHH102" s="889"/>
      <c r="NHI102" s="889"/>
      <c r="NHJ102" s="889"/>
      <c r="NHK102" s="889"/>
      <c r="NHL102" s="889"/>
      <c r="NHM102" s="889"/>
      <c r="NHN102" s="889"/>
      <c r="NHO102" s="889"/>
      <c r="NHP102" s="889"/>
      <c r="NHQ102" s="889"/>
      <c r="NHR102" s="889"/>
      <c r="NHS102" s="889"/>
      <c r="NHT102" s="889"/>
      <c r="NHU102" s="889"/>
      <c r="NHV102" s="889"/>
      <c r="NHW102" s="889"/>
      <c r="NHX102" s="889"/>
      <c r="NHY102" s="889"/>
      <c r="NHZ102" s="889"/>
      <c r="NIA102" s="889"/>
      <c r="NIB102" s="889"/>
      <c r="NIC102" s="889"/>
      <c r="NID102" s="889"/>
      <c r="NIE102" s="889"/>
      <c r="NIF102" s="889"/>
      <c r="NIG102" s="889"/>
      <c r="NIH102" s="889"/>
      <c r="NII102" s="889"/>
      <c r="NIJ102" s="889"/>
      <c r="NIK102" s="889"/>
      <c r="NIL102" s="889"/>
      <c r="NIM102" s="889"/>
      <c r="NIN102" s="889"/>
      <c r="NIO102" s="889"/>
      <c r="NIP102" s="889"/>
      <c r="NIQ102" s="889"/>
      <c r="NIR102" s="889"/>
      <c r="NIS102" s="889"/>
      <c r="NIT102" s="889"/>
      <c r="NIU102" s="889"/>
      <c r="NIV102" s="889"/>
      <c r="NIW102" s="889"/>
      <c r="NIX102" s="889"/>
      <c r="NIY102" s="889"/>
      <c r="NIZ102" s="889"/>
      <c r="NJA102" s="889"/>
      <c r="NJB102" s="889"/>
      <c r="NJC102" s="889"/>
      <c r="NJD102" s="889"/>
      <c r="NJE102" s="889"/>
      <c r="NJF102" s="889"/>
      <c r="NJG102" s="889"/>
      <c r="NJH102" s="889"/>
      <c r="NJI102" s="889"/>
      <c r="NJJ102" s="889"/>
      <c r="NJK102" s="889"/>
      <c r="NJL102" s="889"/>
      <c r="NJM102" s="889"/>
      <c r="NJN102" s="889"/>
      <c r="NJO102" s="889"/>
      <c r="NJP102" s="889"/>
      <c r="NJQ102" s="889"/>
      <c r="NJR102" s="889"/>
      <c r="NJS102" s="889"/>
      <c r="NJT102" s="889"/>
      <c r="NJU102" s="889"/>
      <c r="NJV102" s="889"/>
      <c r="NJW102" s="889"/>
      <c r="NJX102" s="889"/>
      <c r="NJY102" s="889"/>
      <c r="NJZ102" s="889"/>
      <c r="NKA102" s="889"/>
      <c r="NKB102" s="889"/>
      <c r="NKC102" s="889"/>
      <c r="NKD102" s="889"/>
      <c r="NKE102" s="889"/>
      <c r="NKF102" s="889"/>
      <c r="NKG102" s="889"/>
      <c r="NKH102" s="889"/>
      <c r="NKI102" s="889"/>
      <c r="NKJ102" s="889"/>
      <c r="NKK102" s="889"/>
      <c r="NKL102" s="889"/>
      <c r="NKM102" s="889"/>
      <c r="NKN102" s="889"/>
      <c r="NKO102" s="889"/>
      <c r="NKP102" s="889"/>
      <c r="NKQ102" s="889"/>
      <c r="NKR102" s="889"/>
      <c r="NKS102" s="889"/>
      <c r="NKT102" s="889"/>
      <c r="NKU102" s="889"/>
      <c r="NKV102" s="889"/>
      <c r="NKW102" s="889"/>
      <c r="NKX102" s="889"/>
      <c r="NKY102" s="889"/>
      <c r="NKZ102" s="889"/>
      <c r="NLA102" s="889"/>
      <c r="NLB102" s="889"/>
      <c r="NLC102" s="889"/>
      <c r="NLD102" s="889"/>
      <c r="NLE102" s="889"/>
      <c r="NLF102" s="889"/>
      <c r="NLG102" s="889"/>
      <c r="NLH102" s="889"/>
      <c r="NLI102" s="889"/>
      <c r="NLJ102" s="889"/>
      <c r="NLK102" s="889"/>
      <c r="NLL102" s="889"/>
      <c r="NLM102" s="889"/>
      <c r="NLN102" s="889"/>
      <c r="NLO102" s="889"/>
      <c r="NLP102" s="889"/>
      <c r="NLQ102" s="889"/>
      <c r="NLR102" s="889"/>
      <c r="NLS102" s="889"/>
      <c r="NLT102" s="889"/>
      <c r="NLU102" s="889"/>
      <c r="NLV102" s="889"/>
      <c r="NLW102" s="889"/>
      <c r="NLX102" s="889"/>
      <c r="NLY102" s="889"/>
      <c r="NLZ102" s="889"/>
      <c r="NMA102" s="889"/>
      <c r="NMB102" s="889"/>
      <c r="NMC102" s="889"/>
      <c r="NMD102" s="889"/>
      <c r="NME102" s="889"/>
      <c r="NMF102" s="889"/>
      <c r="NMG102" s="889"/>
      <c r="NMH102" s="889"/>
      <c r="NMI102" s="889"/>
      <c r="NMJ102" s="889"/>
      <c r="NMK102" s="889"/>
      <c r="NML102" s="889"/>
      <c r="NMM102" s="889"/>
      <c r="NMN102" s="889"/>
      <c r="NMO102" s="889"/>
      <c r="NMP102" s="889"/>
      <c r="NMQ102" s="889"/>
      <c r="NMR102" s="889"/>
      <c r="NMS102" s="889"/>
      <c r="NMT102" s="889"/>
      <c r="NMU102" s="889"/>
      <c r="NMV102" s="889"/>
      <c r="NMW102" s="889"/>
      <c r="NMX102" s="889"/>
      <c r="NMY102" s="889"/>
      <c r="NMZ102" s="889"/>
      <c r="NNA102" s="889"/>
      <c r="NNB102" s="889"/>
      <c r="NNC102" s="889"/>
      <c r="NND102" s="889"/>
      <c r="NNE102" s="889"/>
      <c r="NNF102" s="889"/>
      <c r="NNG102" s="889"/>
      <c r="NNH102" s="889"/>
      <c r="NNI102" s="889"/>
      <c r="NNJ102" s="889"/>
      <c r="NNK102" s="889"/>
      <c r="NNL102" s="889"/>
      <c r="NNM102" s="889"/>
      <c r="NNN102" s="889"/>
      <c r="NNO102" s="889"/>
      <c r="NNP102" s="889"/>
      <c r="NNQ102" s="889"/>
      <c r="NNR102" s="889"/>
      <c r="NNS102" s="889"/>
      <c r="NNT102" s="889"/>
      <c r="NNU102" s="889"/>
      <c r="NNV102" s="889"/>
      <c r="NNW102" s="889"/>
      <c r="NNX102" s="889"/>
      <c r="NNY102" s="889"/>
      <c r="NNZ102" s="889"/>
      <c r="NOA102" s="889"/>
      <c r="NOB102" s="889"/>
      <c r="NOC102" s="889"/>
      <c r="NOD102" s="889"/>
      <c r="NOE102" s="889"/>
      <c r="NOF102" s="889"/>
      <c r="NOG102" s="889"/>
      <c r="NOH102" s="889"/>
      <c r="NOI102" s="889"/>
      <c r="NOJ102" s="889"/>
      <c r="NOK102" s="889"/>
      <c r="NOL102" s="889"/>
      <c r="NOM102" s="889"/>
      <c r="NON102" s="889"/>
      <c r="NOO102" s="889"/>
      <c r="NOP102" s="889"/>
      <c r="NOQ102" s="889"/>
      <c r="NOR102" s="889"/>
      <c r="NOS102" s="889"/>
      <c r="NOT102" s="889"/>
      <c r="NOU102" s="889"/>
      <c r="NOV102" s="889"/>
      <c r="NOW102" s="889"/>
      <c r="NOX102" s="889"/>
      <c r="NOY102" s="889"/>
      <c r="NOZ102" s="889"/>
      <c r="NPA102" s="889"/>
      <c r="NPB102" s="889"/>
      <c r="NPC102" s="889"/>
      <c r="NPD102" s="889"/>
      <c r="NPE102" s="889"/>
      <c r="NPF102" s="889"/>
      <c r="NPG102" s="889"/>
      <c r="NPH102" s="889"/>
      <c r="NPI102" s="889"/>
      <c r="NPJ102" s="889"/>
      <c r="NPK102" s="889"/>
      <c r="NPL102" s="889"/>
      <c r="NPM102" s="889"/>
      <c r="NPN102" s="889"/>
      <c r="NPO102" s="889"/>
      <c r="NPP102" s="889"/>
      <c r="NPQ102" s="889"/>
      <c r="NPR102" s="889"/>
      <c r="NPS102" s="889"/>
      <c r="NPT102" s="889"/>
      <c r="NPU102" s="889"/>
      <c r="NPV102" s="889"/>
      <c r="NPW102" s="889"/>
      <c r="NPX102" s="889"/>
      <c r="NPY102" s="889"/>
      <c r="NPZ102" s="889"/>
      <c r="NQA102" s="889"/>
      <c r="NQB102" s="889"/>
      <c r="NQC102" s="889"/>
      <c r="NQD102" s="889"/>
      <c r="NQE102" s="889"/>
      <c r="NQF102" s="889"/>
      <c r="NQG102" s="889"/>
      <c r="NQH102" s="889"/>
      <c r="NQI102" s="889"/>
      <c r="NQJ102" s="889"/>
      <c r="NQK102" s="889"/>
      <c r="NQL102" s="889"/>
      <c r="NQM102" s="889"/>
      <c r="NQN102" s="889"/>
      <c r="NQO102" s="889"/>
      <c r="NQP102" s="889"/>
      <c r="NQQ102" s="889"/>
      <c r="NQR102" s="889"/>
      <c r="NQS102" s="889"/>
      <c r="NQT102" s="889"/>
      <c r="NQU102" s="889"/>
      <c r="NQV102" s="889"/>
      <c r="NQW102" s="889"/>
      <c r="NQX102" s="889"/>
      <c r="NQY102" s="889"/>
      <c r="NQZ102" s="889"/>
      <c r="NRA102" s="889"/>
      <c r="NRB102" s="889"/>
      <c r="NRC102" s="889"/>
      <c r="NRD102" s="889"/>
      <c r="NRE102" s="889"/>
      <c r="NRF102" s="889"/>
      <c r="NRG102" s="889"/>
      <c r="NRH102" s="889"/>
      <c r="NRI102" s="889"/>
      <c r="NRJ102" s="889"/>
      <c r="NRK102" s="889"/>
      <c r="NRL102" s="889"/>
      <c r="NRM102" s="889"/>
      <c r="NRN102" s="889"/>
      <c r="NRO102" s="889"/>
      <c r="NRP102" s="889"/>
      <c r="NRQ102" s="889"/>
      <c r="NRR102" s="889"/>
      <c r="NRS102" s="889"/>
      <c r="NRT102" s="889"/>
      <c r="NRU102" s="889"/>
      <c r="NRV102" s="889"/>
      <c r="NRW102" s="889"/>
      <c r="NRX102" s="889"/>
      <c r="NRY102" s="889"/>
      <c r="NRZ102" s="889"/>
      <c r="NSA102" s="889"/>
      <c r="NSB102" s="889"/>
      <c r="NSC102" s="889"/>
      <c r="NSD102" s="889"/>
      <c r="NSE102" s="889"/>
      <c r="NSF102" s="889"/>
      <c r="NSG102" s="889"/>
      <c r="NSH102" s="889"/>
      <c r="NSI102" s="889"/>
      <c r="NSJ102" s="889"/>
      <c r="NSK102" s="889"/>
      <c r="NSL102" s="889"/>
      <c r="NSM102" s="889"/>
      <c r="NSN102" s="889"/>
      <c r="NSO102" s="889"/>
      <c r="NSP102" s="889"/>
      <c r="NSQ102" s="889"/>
      <c r="NSR102" s="889"/>
      <c r="NSS102" s="889"/>
      <c r="NST102" s="889"/>
      <c r="NSU102" s="889"/>
      <c r="NSV102" s="889"/>
      <c r="NSW102" s="889"/>
      <c r="NSX102" s="889"/>
      <c r="NSY102" s="889"/>
      <c r="NSZ102" s="889"/>
      <c r="NTA102" s="889"/>
      <c r="NTB102" s="889"/>
      <c r="NTC102" s="889"/>
      <c r="NTD102" s="889"/>
      <c r="NTE102" s="889"/>
      <c r="NTF102" s="889"/>
      <c r="NTG102" s="889"/>
      <c r="NTH102" s="889"/>
      <c r="NTI102" s="889"/>
      <c r="NTJ102" s="889"/>
      <c r="NTK102" s="889"/>
      <c r="NTL102" s="889"/>
      <c r="NTM102" s="889"/>
      <c r="NTN102" s="889"/>
      <c r="NTO102" s="889"/>
      <c r="NTP102" s="889"/>
      <c r="NTQ102" s="889"/>
      <c r="NTR102" s="889"/>
      <c r="NTS102" s="889"/>
      <c r="NTT102" s="889"/>
      <c r="NTU102" s="889"/>
      <c r="NTV102" s="889"/>
      <c r="NTW102" s="889"/>
      <c r="NTX102" s="889"/>
      <c r="NTY102" s="889"/>
      <c r="NTZ102" s="889"/>
      <c r="NUA102" s="889"/>
      <c r="NUB102" s="889"/>
      <c r="NUC102" s="889"/>
      <c r="NUD102" s="889"/>
      <c r="NUE102" s="889"/>
      <c r="NUF102" s="889"/>
      <c r="NUG102" s="889"/>
      <c r="NUH102" s="889"/>
      <c r="NUI102" s="889"/>
      <c r="NUJ102" s="889"/>
      <c r="NUK102" s="889"/>
      <c r="NUL102" s="889"/>
      <c r="NUM102" s="889"/>
      <c r="NUN102" s="889"/>
      <c r="NUO102" s="889"/>
      <c r="NUP102" s="889"/>
      <c r="NUQ102" s="889"/>
      <c r="NUR102" s="889"/>
      <c r="NUS102" s="889"/>
      <c r="NUT102" s="889"/>
      <c r="NUU102" s="889"/>
      <c r="NUV102" s="889"/>
      <c r="NUW102" s="889"/>
      <c r="NUX102" s="889"/>
      <c r="NUY102" s="889"/>
      <c r="NUZ102" s="889"/>
      <c r="NVA102" s="889"/>
      <c r="NVB102" s="889"/>
      <c r="NVC102" s="889"/>
      <c r="NVD102" s="889"/>
      <c r="NVE102" s="889"/>
      <c r="NVF102" s="889"/>
      <c r="NVG102" s="889"/>
      <c r="NVH102" s="889"/>
      <c r="NVI102" s="889"/>
      <c r="NVJ102" s="889"/>
      <c r="NVK102" s="889"/>
      <c r="NVL102" s="889"/>
      <c r="NVM102" s="889"/>
      <c r="NVN102" s="889"/>
      <c r="NVO102" s="889"/>
      <c r="NVP102" s="889"/>
      <c r="NVQ102" s="889"/>
      <c r="NVR102" s="889"/>
      <c r="NVS102" s="889"/>
      <c r="NVT102" s="889"/>
      <c r="NVU102" s="889"/>
      <c r="NVV102" s="889"/>
      <c r="NVW102" s="889"/>
      <c r="NVX102" s="889"/>
      <c r="NVY102" s="889"/>
      <c r="NVZ102" s="889"/>
      <c r="NWA102" s="889"/>
      <c r="NWB102" s="889"/>
      <c r="NWC102" s="889"/>
      <c r="NWD102" s="889"/>
      <c r="NWE102" s="889"/>
      <c r="NWF102" s="889"/>
      <c r="NWG102" s="889"/>
      <c r="NWH102" s="889"/>
      <c r="NWI102" s="889"/>
      <c r="NWJ102" s="889"/>
      <c r="NWK102" s="889"/>
      <c r="NWL102" s="889"/>
      <c r="NWM102" s="889"/>
      <c r="NWN102" s="889"/>
      <c r="NWO102" s="889"/>
      <c r="NWP102" s="889"/>
      <c r="NWQ102" s="889"/>
      <c r="NWR102" s="889"/>
      <c r="NWS102" s="889"/>
      <c r="NWT102" s="889"/>
      <c r="NWU102" s="889"/>
      <c r="NWV102" s="889"/>
      <c r="NWW102" s="889"/>
      <c r="NWX102" s="889"/>
      <c r="NWY102" s="889"/>
      <c r="NWZ102" s="889"/>
      <c r="NXA102" s="889"/>
      <c r="NXB102" s="889"/>
      <c r="NXC102" s="889"/>
      <c r="NXD102" s="889"/>
      <c r="NXE102" s="889"/>
      <c r="NXF102" s="889"/>
      <c r="NXG102" s="889"/>
      <c r="NXH102" s="889"/>
      <c r="NXI102" s="889"/>
      <c r="NXJ102" s="889"/>
      <c r="NXK102" s="889"/>
      <c r="NXL102" s="889"/>
      <c r="NXM102" s="889"/>
      <c r="NXN102" s="889"/>
      <c r="NXO102" s="889"/>
      <c r="NXP102" s="889"/>
      <c r="NXQ102" s="889"/>
      <c r="NXR102" s="889"/>
      <c r="NXS102" s="889"/>
      <c r="NXT102" s="889"/>
      <c r="NXU102" s="889"/>
      <c r="NXV102" s="889"/>
      <c r="NXW102" s="889"/>
      <c r="NXX102" s="889"/>
      <c r="NXY102" s="889"/>
      <c r="NXZ102" s="889"/>
      <c r="NYA102" s="889"/>
      <c r="NYB102" s="889"/>
      <c r="NYC102" s="889"/>
      <c r="NYD102" s="889"/>
      <c r="NYE102" s="889"/>
      <c r="NYF102" s="889"/>
      <c r="NYG102" s="889"/>
      <c r="NYH102" s="889"/>
      <c r="NYI102" s="889"/>
      <c r="NYJ102" s="889"/>
      <c r="NYK102" s="889"/>
      <c r="NYL102" s="889"/>
      <c r="NYM102" s="889"/>
      <c r="NYN102" s="889"/>
      <c r="NYO102" s="889"/>
      <c r="NYP102" s="889"/>
      <c r="NYQ102" s="889"/>
      <c r="NYR102" s="889"/>
      <c r="NYS102" s="889"/>
      <c r="NYT102" s="889"/>
      <c r="NYU102" s="889"/>
      <c r="NYV102" s="889"/>
      <c r="NYW102" s="889"/>
      <c r="NYX102" s="889"/>
      <c r="NYY102" s="889"/>
      <c r="NYZ102" s="889"/>
      <c r="NZA102" s="889"/>
      <c r="NZB102" s="889"/>
      <c r="NZC102" s="889"/>
      <c r="NZD102" s="889"/>
      <c r="NZE102" s="889"/>
      <c r="NZF102" s="889"/>
      <c r="NZG102" s="889"/>
      <c r="NZH102" s="889"/>
      <c r="NZI102" s="889"/>
      <c r="NZJ102" s="889"/>
      <c r="NZK102" s="889"/>
      <c r="NZL102" s="889"/>
      <c r="NZM102" s="889"/>
      <c r="NZN102" s="889"/>
      <c r="NZO102" s="889"/>
      <c r="NZP102" s="889"/>
      <c r="NZQ102" s="889"/>
      <c r="NZR102" s="889"/>
      <c r="NZS102" s="889"/>
      <c r="NZT102" s="889"/>
      <c r="NZU102" s="889"/>
      <c r="NZV102" s="889"/>
      <c r="NZW102" s="889"/>
      <c r="NZX102" s="889"/>
      <c r="NZY102" s="889"/>
      <c r="NZZ102" s="889"/>
      <c r="OAA102" s="889"/>
      <c r="OAB102" s="889"/>
      <c r="OAC102" s="889"/>
      <c r="OAD102" s="889"/>
      <c r="OAE102" s="889"/>
      <c r="OAF102" s="889"/>
      <c r="OAG102" s="889"/>
      <c r="OAH102" s="889"/>
      <c r="OAI102" s="889"/>
      <c r="OAJ102" s="889"/>
      <c r="OAK102" s="889"/>
      <c r="OAL102" s="889"/>
      <c r="OAM102" s="889"/>
      <c r="OAN102" s="889"/>
      <c r="OAO102" s="889"/>
      <c r="OAP102" s="889"/>
      <c r="OAQ102" s="889"/>
      <c r="OAR102" s="889"/>
      <c r="OAS102" s="889"/>
      <c r="OAT102" s="889"/>
      <c r="OAU102" s="889"/>
      <c r="OAV102" s="889"/>
      <c r="OAW102" s="889"/>
      <c r="OAX102" s="889"/>
      <c r="OAY102" s="889"/>
      <c r="OAZ102" s="889"/>
      <c r="OBA102" s="889"/>
      <c r="OBB102" s="889"/>
      <c r="OBC102" s="889"/>
      <c r="OBD102" s="889"/>
      <c r="OBE102" s="889"/>
      <c r="OBF102" s="889"/>
      <c r="OBG102" s="889"/>
      <c r="OBH102" s="889"/>
      <c r="OBI102" s="889"/>
      <c r="OBJ102" s="889"/>
      <c r="OBK102" s="889"/>
      <c r="OBL102" s="889"/>
      <c r="OBM102" s="889"/>
      <c r="OBN102" s="889"/>
      <c r="OBO102" s="889"/>
      <c r="OBP102" s="889"/>
      <c r="OBQ102" s="889"/>
      <c r="OBR102" s="889"/>
      <c r="OBS102" s="889"/>
      <c r="OBT102" s="889"/>
      <c r="OBU102" s="889"/>
      <c r="OBV102" s="889"/>
      <c r="OBW102" s="889"/>
      <c r="OBX102" s="889"/>
      <c r="OBY102" s="889"/>
      <c r="OBZ102" s="889"/>
      <c r="OCA102" s="889"/>
      <c r="OCB102" s="889"/>
      <c r="OCC102" s="889"/>
      <c r="OCD102" s="889"/>
      <c r="OCE102" s="889"/>
      <c r="OCF102" s="889"/>
      <c r="OCG102" s="889"/>
      <c r="OCH102" s="889"/>
      <c r="OCI102" s="889"/>
      <c r="OCJ102" s="889"/>
      <c r="OCK102" s="889"/>
      <c r="OCL102" s="889"/>
      <c r="OCM102" s="889"/>
      <c r="OCN102" s="889"/>
      <c r="OCO102" s="889"/>
      <c r="OCP102" s="889"/>
      <c r="OCQ102" s="889"/>
      <c r="OCR102" s="889"/>
      <c r="OCS102" s="889"/>
      <c r="OCT102" s="889"/>
      <c r="OCU102" s="889"/>
      <c r="OCV102" s="889"/>
      <c r="OCW102" s="889"/>
      <c r="OCX102" s="889"/>
      <c r="OCY102" s="889"/>
      <c r="OCZ102" s="889"/>
      <c r="ODA102" s="889"/>
      <c r="ODB102" s="889"/>
      <c r="ODC102" s="889"/>
      <c r="ODD102" s="889"/>
      <c r="ODE102" s="889"/>
      <c r="ODF102" s="889"/>
      <c r="ODG102" s="889"/>
      <c r="ODH102" s="889"/>
      <c r="ODI102" s="889"/>
      <c r="ODJ102" s="889"/>
      <c r="ODK102" s="889"/>
      <c r="ODL102" s="889"/>
      <c r="ODM102" s="889"/>
      <c r="ODN102" s="889"/>
      <c r="ODO102" s="889"/>
      <c r="ODP102" s="889"/>
      <c r="ODQ102" s="889"/>
      <c r="ODR102" s="889"/>
      <c r="ODS102" s="889"/>
      <c r="ODT102" s="889"/>
      <c r="ODU102" s="889"/>
      <c r="ODV102" s="889"/>
      <c r="ODW102" s="889"/>
      <c r="ODX102" s="889"/>
      <c r="ODY102" s="889"/>
      <c r="ODZ102" s="889"/>
      <c r="OEA102" s="889"/>
      <c r="OEB102" s="889"/>
      <c r="OEC102" s="889"/>
      <c r="OED102" s="889"/>
      <c r="OEE102" s="889"/>
      <c r="OEF102" s="889"/>
      <c r="OEG102" s="889"/>
      <c r="OEH102" s="889"/>
      <c r="OEI102" s="889"/>
      <c r="OEJ102" s="889"/>
      <c r="OEK102" s="889"/>
      <c r="OEL102" s="889"/>
      <c r="OEM102" s="889"/>
      <c r="OEN102" s="889"/>
      <c r="OEO102" s="889"/>
      <c r="OEP102" s="889"/>
      <c r="OEQ102" s="889"/>
      <c r="OER102" s="889"/>
      <c r="OES102" s="889"/>
      <c r="OET102" s="889"/>
      <c r="OEU102" s="889"/>
      <c r="OEV102" s="889"/>
      <c r="OEW102" s="889"/>
      <c r="OEX102" s="889"/>
      <c r="OEY102" s="889"/>
      <c r="OEZ102" s="889"/>
      <c r="OFA102" s="889"/>
      <c r="OFB102" s="889"/>
      <c r="OFC102" s="889"/>
      <c r="OFD102" s="889"/>
      <c r="OFE102" s="889"/>
      <c r="OFF102" s="889"/>
      <c r="OFG102" s="889"/>
      <c r="OFH102" s="889"/>
      <c r="OFI102" s="889"/>
      <c r="OFJ102" s="889"/>
      <c r="OFK102" s="889"/>
      <c r="OFL102" s="889"/>
      <c r="OFM102" s="889"/>
      <c r="OFN102" s="889"/>
      <c r="OFO102" s="889"/>
      <c r="OFP102" s="889"/>
      <c r="OFQ102" s="889"/>
      <c r="OFR102" s="889"/>
      <c r="OFS102" s="889"/>
      <c r="OFT102" s="889"/>
      <c r="OFU102" s="889"/>
      <c r="OFV102" s="889"/>
      <c r="OFW102" s="889"/>
      <c r="OFX102" s="889"/>
      <c r="OFY102" s="889"/>
      <c r="OFZ102" s="889"/>
      <c r="OGA102" s="889"/>
      <c r="OGB102" s="889"/>
      <c r="OGC102" s="889"/>
      <c r="OGD102" s="889"/>
      <c r="OGE102" s="889"/>
      <c r="OGF102" s="889"/>
      <c r="OGG102" s="889"/>
      <c r="OGH102" s="889"/>
      <c r="OGI102" s="889"/>
      <c r="OGJ102" s="889"/>
      <c r="OGK102" s="889"/>
      <c r="OGL102" s="889"/>
      <c r="OGM102" s="889"/>
      <c r="OGN102" s="889"/>
      <c r="OGO102" s="889"/>
      <c r="OGP102" s="889"/>
      <c r="OGQ102" s="889"/>
      <c r="OGR102" s="889"/>
      <c r="OGS102" s="889"/>
      <c r="OGT102" s="889"/>
      <c r="OGU102" s="889"/>
      <c r="OGV102" s="889"/>
      <c r="OGW102" s="889"/>
      <c r="OGX102" s="889"/>
      <c r="OGY102" s="889"/>
      <c r="OGZ102" s="889"/>
      <c r="OHA102" s="889"/>
      <c r="OHB102" s="889"/>
      <c r="OHC102" s="889"/>
      <c r="OHD102" s="889"/>
      <c r="OHE102" s="889"/>
      <c r="OHF102" s="889"/>
      <c r="OHG102" s="889"/>
      <c r="OHH102" s="889"/>
      <c r="OHI102" s="889"/>
      <c r="OHJ102" s="889"/>
      <c r="OHK102" s="889"/>
      <c r="OHL102" s="889"/>
      <c r="OHM102" s="889"/>
      <c r="OHN102" s="889"/>
      <c r="OHO102" s="889"/>
      <c r="OHP102" s="889"/>
      <c r="OHQ102" s="889"/>
      <c r="OHR102" s="889"/>
      <c r="OHS102" s="889"/>
      <c r="OHT102" s="889"/>
      <c r="OHU102" s="889"/>
      <c r="OHV102" s="889"/>
      <c r="OHW102" s="889"/>
      <c r="OHX102" s="889"/>
      <c r="OHY102" s="889"/>
      <c r="OHZ102" s="889"/>
      <c r="OIA102" s="889"/>
      <c r="OIB102" s="889"/>
      <c r="OIC102" s="889"/>
      <c r="OID102" s="889"/>
      <c r="OIE102" s="889"/>
      <c r="OIF102" s="889"/>
      <c r="OIG102" s="889"/>
      <c r="OIH102" s="889"/>
      <c r="OII102" s="889"/>
      <c r="OIJ102" s="889"/>
      <c r="OIK102" s="889"/>
      <c r="OIL102" s="889"/>
      <c r="OIM102" s="889"/>
      <c r="OIN102" s="889"/>
      <c r="OIO102" s="889"/>
      <c r="OIP102" s="889"/>
      <c r="OIQ102" s="889"/>
      <c r="OIR102" s="889"/>
      <c r="OIS102" s="889"/>
      <c r="OIT102" s="889"/>
      <c r="OIU102" s="889"/>
      <c r="OIV102" s="889"/>
      <c r="OIW102" s="889"/>
      <c r="OIX102" s="889"/>
      <c r="OIY102" s="889"/>
      <c r="OIZ102" s="889"/>
      <c r="OJA102" s="889"/>
      <c r="OJB102" s="889"/>
      <c r="OJC102" s="889"/>
      <c r="OJD102" s="889"/>
      <c r="OJE102" s="889"/>
      <c r="OJF102" s="889"/>
      <c r="OJG102" s="889"/>
      <c r="OJH102" s="889"/>
      <c r="OJI102" s="889"/>
      <c r="OJJ102" s="889"/>
      <c r="OJK102" s="889"/>
      <c r="OJL102" s="889"/>
      <c r="OJM102" s="889"/>
      <c r="OJN102" s="889"/>
      <c r="OJO102" s="889"/>
      <c r="OJP102" s="889"/>
      <c r="OJQ102" s="889"/>
      <c r="OJR102" s="889"/>
      <c r="OJS102" s="889"/>
      <c r="OJT102" s="889"/>
      <c r="OJU102" s="889"/>
      <c r="OJV102" s="889"/>
      <c r="OJW102" s="889"/>
      <c r="OJX102" s="889"/>
      <c r="OJY102" s="889"/>
      <c r="OJZ102" s="889"/>
      <c r="OKA102" s="889"/>
      <c r="OKB102" s="889"/>
      <c r="OKC102" s="889"/>
      <c r="OKD102" s="889"/>
      <c r="OKE102" s="889"/>
      <c r="OKF102" s="889"/>
      <c r="OKG102" s="889"/>
      <c r="OKH102" s="889"/>
      <c r="OKI102" s="889"/>
      <c r="OKJ102" s="889"/>
      <c r="OKK102" s="889"/>
      <c r="OKL102" s="889"/>
      <c r="OKM102" s="889"/>
      <c r="OKN102" s="889"/>
      <c r="OKO102" s="889"/>
      <c r="OKP102" s="889"/>
      <c r="OKQ102" s="889"/>
      <c r="OKR102" s="889"/>
      <c r="OKS102" s="889"/>
      <c r="OKT102" s="889"/>
      <c r="OKU102" s="889"/>
      <c r="OKV102" s="889"/>
      <c r="OKW102" s="889"/>
      <c r="OKX102" s="889"/>
      <c r="OKY102" s="889"/>
      <c r="OKZ102" s="889"/>
      <c r="OLA102" s="889"/>
      <c r="OLB102" s="889"/>
      <c r="OLC102" s="889"/>
      <c r="OLD102" s="889"/>
      <c r="OLE102" s="889"/>
      <c r="OLF102" s="889"/>
      <c r="OLG102" s="889"/>
      <c r="OLH102" s="889"/>
      <c r="OLI102" s="889"/>
      <c r="OLJ102" s="889"/>
      <c r="OLK102" s="889"/>
      <c r="OLL102" s="889"/>
      <c r="OLM102" s="889"/>
      <c r="OLN102" s="889"/>
      <c r="OLO102" s="889"/>
      <c r="OLP102" s="889"/>
      <c r="OLQ102" s="889"/>
      <c r="OLR102" s="889"/>
      <c r="OLS102" s="889"/>
      <c r="OLT102" s="889"/>
      <c r="OLU102" s="889"/>
      <c r="OLV102" s="889"/>
      <c r="OLW102" s="889"/>
      <c r="OLX102" s="889"/>
      <c r="OLY102" s="889"/>
      <c r="OLZ102" s="889"/>
      <c r="OMA102" s="889"/>
      <c r="OMB102" s="889"/>
      <c r="OMC102" s="889"/>
      <c r="OMD102" s="889"/>
      <c r="OME102" s="889"/>
      <c r="OMF102" s="889"/>
      <c r="OMG102" s="889"/>
      <c r="OMH102" s="889"/>
      <c r="OMI102" s="889"/>
      <c r="OMJ102" s="889"/>
      <c r="OMK102" s="889"/>
      <c r="OML102" s="889"/>
      <c r="OMM102" s="889"/>
      <c r="OMN102" s="889"/>
      <c r="OMO102" s="889"/>
      <c r="OMP102" s="889"/>
      <c r="OMQ102" s="889"/>
      <c r="OMR102" s="889"/>
      <c r="OMS102" s="889"/>
      <c r="OMT102" s="889"/>
      <c r="OMU102" s="889"/>
      <c r="OMV102" s="889"/>
      <c r="OMW102" s="889"/>
      <c r="OMX102" s="889"/>
      <c r="OMY102" s="889"/>
      <c r="OMZ102" s="889"/>
      <c r="ONA102" s="889"/>
      <c r="ONB102" s="889"/>
      <c r="ONC102" s="889"/>
      <c r="OND102" s="889"/>
      <c r="ONE102" s="889"/>
      <c r="ONF102" s="889"/>
      <c r="ONG102" s="889"/>
      <c r="ONH102" s="889"/>
      <c r="ONI102" s="889"/>
      <c r="ONJ102" s="889"/>
      <c r="ONK102" s="889"/>
      <c r="ONL102" s="889"/>
      <c r="ONM102" s="889"/>
      <c r="ONN102" s="889"/>
      <c r="ONO102" s="889"/>
      <c r="ONP102" s="889"/>
      <c r="ONQ102" s="889"/>
      <c r="ONR102" s="889"/>
      <c r="ONS102" s="889"/>
      <c r="ONT102" s="889"/>
      <c r="ONU102" s="889"/>
      <c r="ONV102" s="889"/>
      <c r="ONW102" s="889"/>
      <c r="ONX102" s="889"/>
      <c r="ONY102" s="889"/>
      <c r="ONZ102" s="889"/>
      <c r="OOA102" s="889"/>
      <c r="OOB102" s="889"/>
      <c r="OOC102" s="889"/>
      <c r="OOD102" s="889"/>
      <c r="OOE102" s="889"/>
      <c r="OOF102" s="889"/>
      <c r="OOG102" s="889"/>
      <c r="OOH102" s="889"/>
      <c r="OOI102" s="889"/>
      <c r="OOJ102" s="889"/>
      <c r="OOK102" s="889"/>
      <c r="OOL102" s="889"/>
      <c r="OOM102" s="889"/>
      <c r="OON102" s="889"/>
      <c r="OOO102" s="889"/>
      <c r="OOP102" s="889"/>
      <c r="OOQ102" s="889"/>
      <c r="OOR102" s="889"/>
      <c r="OOS102" s="889"/>
      <c r="OOT102" s="889"/>
      <c r="OOU102" s="889"/>
      <c r="OOV102" s="889"/>
      <c r="OOW102" s="889"/>
      <c r="OOX102" s="889"/>
      <c r="OOY102" s="889"/>
      <c r="OOZ102" s="889"/>
      <c r="OPA102" s="889"/>
      <c r="OPB102" s="889"/>
      <c r="OPC102" s="889"/>
      <c r="OPD102" s="889"/>
      <c r="OPE102" s="889"/>
      <c r="OPF102" s="889"/>
      <c r="OPG102" s="889"/>
      <c r="OPH102" s="889"/>
      <c r="OPI102" s="889"/>
      <c r="OPJ102" s="889"/>
      <c r="OPK102" s="889"/>
      <c r="OPL102" s="889"/>
      <c r="OPM102" s="889"/>
      <c r="OPN102" s="889"/>
      <c r="OPO102" s="889"/>
      <c r="OPP102" s="889"/>
      <c r="OPQ102" s="889"/>
      <c r="OPR102" s="889"/>
      <c r="OPS102" s="889"/>
      <c r="OPT102" s="889"/>
      <c r="OPU102" s="889"/>
      <c r="OPV102" s="889"/>
      <c r="OPW102" s="889"/>
      <c r="OPX102" s="889"/>
      <c r="OPY102" s="889"/>
      <c r="OPZ102" s="889"/>
      <c r="OQA102" s="889"/>
      <c r="OQB102" s="889"/>
      <c r="OQC102" s="889"/>
      <c r="OQD102" s="889"/>
      <c r="OQE102" s="889"/>
      <c r="OQF102" s="889"/>
      <c r="OQG102" s="889"/>
      <c r="OQH102" s="889"/>
      <c r="OQI102" s="889"/>
      <c r="OQJ102" s="889"/>
      <c r="OQK102" s="889"/>
      <c r="OQL102" s="889"/>
      <c r="OQM102" s="889"/>
      <c r="OQN102" s="889"/>
      <c r="OQO102" s="889"/>
      <c r="OQP102" s="889"/>
      <c r="OQQ102" s="889"/>
      <c r="OQR102" s="889"/>
      <c r="OQS102" s="889"/>
      <c r="OQT102" s="889"/>
      <c r="OQU102" s="889"/>
      <c r="OQV102" s="889"/>
      <c r="OQW102" s="889"/>
      <c r="OQX102" s="889"/>
      <c r="OQY102" s="889"/>
      <c r="OQZ102" s="889"/>
      <c r="ORA102" s="889"/>
      <c r="ORB102" s="889"/>
      <c r="ORC102" s="889"/>
      <c r="ORD102" s="889"/>
      <c r="ORE102" s="889"/>
      <c r="ORF102" s="889"/>
      <c r="ORG102" s="889"/>
      <c r="ORH102" s="889"/>
      <c r="ORI102" s="889"/>
      <c r="ORJ102" s="889"/>
      <c r="ORK102" s="889"/>
      <c r="ORL102" s="889"/>
      <c r="ORM102" s="889"/>
      <c r="ORN102" s="889"/>
      <c r="ORO102" s="889"/>
      <c r="ORP102" s="889"/>
      <c r="ORQ102" s="889"/>
      <c r="ORR102" s="889"/>
      <c r="ORS102" s="889"/>
      <c r="ORT102" s="889"/>
      <c r="ORU102" s="889"/>
      <c r="ORV102" s="889"/>
      <c r="ORW102" s="889"/>
      <c r="ORX102" s="889"/>
      <c r="ORY102" s="889"/>
      <c r="ORZ102" s="889"/>
      <c r="OSA102" s="889"/>
      <c r="OSB102" s="889"/>
      <c r="OSC102" s="889"/>
      <c r="OSD102" s="889"/>
      <c r="OSE102" s="889"/>
      <c r="OSF102" s="889"/>
      <c r="OSG102" s="889"/>
      <c r="OSH102" s="889"/>
      <c r="OSI102" s="889"/>
      <c r="OSJ102" s="889"/>
      <c r="OSK102" s="889"/>
      <c r="OSL102" s="889"/>
      <c r="OSM102" s="889"/>
      <c r="OSN102" s="889"/>
      <c r="OSO102" s="889"/>
      <c r="OSP102" s="889"/>
      <c r="OSQ102" s="889"/>
      <c r="OSR102" s="889"/>
      <c r="OSS102" s="889"/>
      <c r="OST102" s="889"/>
      <c r="OSU102" s="889"/>
      <c r="OSV102" s="889"/>
      <c r="OSW102" s="889"/>
      <c r="OSX102" s="889"/>
      <c r="OSY102" s="889"/>
      <c r="OSZ102" s="889"/>
      <c r="OTA102" s="889"/>
      <c r="OTB102" s="889"/>
      <c r="OTC102" s="889"/>
      <c r="OTD102" s="889"/>
      <c r="OTE102" s="889"/>
      <c r="OTF102" s="889"/>
      <c r="OTG102" s="889"/>
      <c r="OTH102" s="889"/>
      <c r="OTI102" s="889"/>
      <c r="OTJ102" s="889"/>
      <c r="OTK102" s="889"/>
      <c r="OTL102" s="889"/>
      <c r="OTM102" s="889"/>
      <c r="OTN102" s="889"/>
      <c r="OTO102" s="889"/>
      <c r="OTP102" s="889"/>
      <c r="OTQ102" s="889"/>
      <c r="OTR102" s="889"/>
      <c r="OTS102" s="889"/>
      <c r="OTT102" s="889"/>
      <c r="OTU102" s="889"/>
      <c r="OTV102" s="889"/>
      <c r="OTW102" s="889"/>
      <c r="OTX102" s="889"/>
      <c r="OTY102" s="889"/>
      <c r="OTZ102" s="889"/>
      <c r="OUA102" s="889"/>
      <c r="OUB102" s="889"/>
      <c r="OUC102" s="889"/>
      <c r="OUD102" s="889"/>
      <c r="OUE102" s="889"/>
      <c r="OUF102" s="889"/>
      <c r="OUG102" s="889"/>
      <c r="OUH102" s="889"/>
      <c r="OUI102" s="889"/>
      <c r="OUJ102" s="889"/>
      <c r="OUK102" s="889"/>
      <c r="OUL102" s="889"/>
      <c r="OUM102" s="889"/>
      <c r="OUN102" s="889"/>
      <c r="OUO102" s="889"/>
      <c r="OUP102" s="889"/>
      <c r="OUQ102" s="889"/>
      <c r="OUR102" s="889"/>
      <c r="OUS102" s="889"/>
      <c r="OUT102" s="889"/>
      <c r="OUU102" s="889"/>
      <c r="OUV102" s="889"/>
      <c r="OUW102" s="889"/>
      <c r="OUX102" s="889"/>
      <c r="OUY102" s="889"/>
      <c r="OUZ102" s="889"/>
      <c r="OVA102" s="889"/>
      <c r="OVB102" s="889"/>
      <c r="OVC102" s="889"/>
      <c r="OVD102" s="889"/>
      <c r="OVE102" s="889"/>
      <c r="OVF102" s="889"/>
      <c r="OVG102" s="889"/>
      <c r="OVH102" s="889"/>
      <c r="OVI102" s="889"/>
      <c r="OVJ102" s="889"/>
      <c r="OVK102" s="889"/>
      <c r="OVL102" s="889"/>
      <c r="OVM102" s="889"/>
      <c r="OVN102" s="889"/>
      <c r="OVO102" s="889"/>
      <c r="OVP102" s="889"/>
      <c r="OVQ102" s="889"/>
      <c r="OVR102" s="889"/>
      <c r="OVS102" s="889"/>
      <c r="OVT102" s="889"/>
      <c r="OVU102" s="889"/>
      <c r="OVV102" s="889"/>
      <c r="OVW102" s="889"/>
      <c r="OVX102" s="889"/>
      <c r="OVY102" s="889"/>
      <c r="OVZ102" s="889"/>
      <c r="OWA102" s="889"/>
      <c r="OWB102" s="889"/>
      <c r="OWC102" s="889"/>
      <c r="OWD102" s="889"/>
      <c r="OWE102" s="889"/>
      <c r="OWF102" s="889"/>
      <c r="OWG102" s="889"/>
      <c r="OWH102" s="889"/>
      <c r="OWI102" s="889"/>
      <c r="OWJ102" s="889"/>
      <c r="OWK102" s="889"/>
      <c r="OWL102" s="889"/>
      <c r="OWM102" s="889"/>
      <c r="OWN102" s="889"/>
      <c r="OWO102" s="889"/>
      <c r="OWP102" s="889"/>
      <c r="OWQ102" s="889"/>
      <c r="OWR102" s="889"/>
      <c r="OWS102" s="889"/>
      <c r="OWT102" s="889"/>
      <c r="OWU102" s="889"/>
      <c r="OWV102" s="889"/>
      <c r="OWW102" s="889"/>
      <c r="OWX102" s="889"/>
      <c r="OWY102" s="889"/>
      <c r="OWZ102" s="889"/>
      <c r="OXA102" s="889"/>
      <c r="OXB102" s="889"/>
      <c r="OXC102" s="889"/>
      <c r="OXD102" s="889"/>
      <c r="OXE102" s="889"/>
      <c r="OXF102" s="889"/>
      <c r="OXG102" s="889"/>
      <c r="OXH102" s="889"/>
      <c r="OXI102" s="889"/>
      <c r="OXJ102" s="889"/>
      <c r="OXK102" s="889"/>
      <c r="OXL102" s="889"/>
      <c r="OXM102" s="889"/>
      <c r="OXN102" s="889"/>
      <c r="OXO102" s="889"/>
      <c r="OXP102" s="889"/>
      <c r="OXQ102" s="889"/>
      <c r="OXR102" s="889"/>
      <c r="OXS102" s="889"/>
      <c r="OXT102" s="889"/>
      <c r="OXU102" s="889"/>
      <c r="OXV102" s="889"/>
      <c r="OXW102" s="889"/>
      <c r="OXX102" s="889"/>
      <c r="OXY102" s="889"/>
      <c r="OXZ102" s="889"/>
      <c r="OYA102" s="889"/>
      <c r="OYB102" s="889"/>
      <c r="OYC102" s="889"/>
      <c r="OYD102" s="889"/>
      <c r="OYE102" s="889"/>
      <c r="OYF102" s="889"/>
      <c r="OYG102" s="889"/>
      <c r="OYH102" s="889"/>
      <c r="OYI102" s="889"/>
      <c r="OYJ102" s="889"/>
      <c r="OYK102" s="889"/>
      <c r="OYL102" s="889"/>
      <c r="OYM102" s="889"/>
      <c r="OYN102" s="889"/>
      <c r="OYO102" s="889"/>
      <c r="OYP102" s="889"/>
      <c r="OYQ102" s="889"/>
      <c r="OYR102" s="889"/>
      <c r="OYS102" s="889"/>
      <c r="OYT102" s="889"/>
      <c r="OYU102" s="889"/>
      <c r="OYV102" s="889"/>
      <c r="OYW102" s="889"/>
      <c r="OYX102" s="889"/>
      <c r="OYY102" s="889"/>
      <c r="OYZ102" s="889"/>
      <c r="OZA102" s="889"/>
      <c r="OZB102" s="889"/>
      <c r="OZC102" s="889"/>
      <c r="OZD102" s="889"/>
      <c r="OZE102" s="889"/>
      <c r="OZF102" s="889"/>
      <c r="OZG102" s="889"/>
      <c r="OZH102" s="889"/>
      <c r="OZI102" s="889"/>
      <c r="OZJ102" s="889"/>
      <c r="OZK102" s="889"/>
      <c r="OZL102" s="889"/>
      <c r="OZM102" s="889"/>
      <c r="OZN102" s="889"/>
      <c r="OZO102" s="889"/>
      <c r="OZP102" s="889"/>
      <c r="OZQ102" s="889"/>
      <c r="OZR102" s="889"/>
      <c r="OZS102" s="889"/>
      <c r="OZT102" s="889"/>
      <c r="OZU102" s="889"/>
      <c r="OZV102" s="889"/>
      <c r="OZW102" s="889"/>
      <c r="OZX102" s="889"/>
      <c r="OZY102" s="889"/>
      <c r="OZZ102" s="889"/>
      <c r="PAA102" s="889"/>
      <c r="PAB102" s="889"/>
      <c r="PAC102" s="889"/>
      <c r="PAD102" s="889"/>
      <c r="PAE102" s="889"/>
      <c r="PAF102" s="889"/>
      <c r="PAG102" s="889"/>
      <c r="PAH102" s="889"/>
      <c r="PAI102" s="889"/>
      <c r="PAJ102" s="889"/>
      <c r="PAK102" s="889"/>
      <c r="PAL102" s="889"/>
      <c r="PAM102" s="889"/>
      <c r="PAN102" s="889"/>
      <c r="PAO102" s="889"/>
      <c r="PAP102" s="889"/>
      <c r="PAQ102" s="889"/>
      <c r="PAR102" s="889"/>
      <c r="PAS102" s="889"/>
      <c r="PAT102" s="889"/>
      <c r="PAU102" s="889"/>
      <c r="PAV102" s="889"/>
      <c r="PAW102" s="889"/>
      <c r="PAX102" s="889"/>
      <c r="PAY102" s="889"/>
      <c r="PAZ102" s="889"/>
      <c r="PBA102" s="889"/>
      <c r="PBB102" s="889"/>
      <c r="PBC102" s="889"/>
      <c r="PBD102" s="889"/>
      <c r="PBE102" s="889"/>
      <c r="PBF102" s="889"/>
      <c r="PBG102" s="889"/>
      <c r="PBH102" s="889"/>
      <c r="PBI102" s="889"/>
      <c r="PBJ102" s="889"/>
      <c r="PBK102" s="889"/>
      <c r="PBL102" s="889"/>
      <c r="PBM102" s="889"/>
      <c r="PBN102" s="889"/>
      <c r="PBO102" s="889"/>
      <c r="PBP102" s="889"/>
      <c r="PBQ102" s="889"/>
      <c r="PBR102" s="889"/>
      <c r="PBS102" s="889"/>
      <c r="PBT102" s="889"/>
      <c r="PBU102" s="889"/>
      <c r="PBV102" s="889"/>
      <c r="PBW102" s="889"/>
      <c r="PBX102" s="889"/>
      <c r="PBY102" s="889"/>
      <c r="PBZ102" s="889"/>
      <c r="PCA102" s="889"/>
      <c r="PCB102" s="889"/>
      <c r="PCC102" s="889"/>
      <c r="PCD102" s="889"/>
      <c r="PCE102" s="889"/>
      <c r="PCF102" s="889"/>
      <c r="PCG102" s="889"/>
      <c r="PCH102" s="889"/>
      <c r="PCI102" s="889"/>
      <c r="PCJ102" s="889"/>
      <c r="PCK102" s="889"/>
      <c r="PCL102" s="889"/>
      <c r="PCM102" s="889"/>
      <c r="PCN102" s="889"/>
      <c r="PCO102" s="889"/>
      <c r="PCP102" s="889"/>
      <c r="PCQ102" s="889"/>
      <c r="PCR102" s="889"/>
      <c r="PCS102" s="889"/>
      <c r="PCT102" s="889"/>
      <c r="PCU102" s="889"/>
      <c r="PCV102" s="889"/>
      <c r="PCW102" s="889"/>
      <c r="PCX102" s="889"/>
      <c r="PCY102" s="889"/>
      <c r="PCZ102" s="889"/>
      <c r="PDA102" s="889"/>
      <c r="PDB102" s="889"/>
      <c r="PDC102" s="889"/>
      <c r="PDD102" s="889"/>
      <c r="PDE102" s="889"/>
      <c r="PDF102" s="889"/>
      <c r="PDG102" s="889"/>
      <c r="PDH102" s="889"/>
      <c r="PDI102" s="889"/>
      <c r="PDJ102" s="889"/>
      <c r="PDK102" s="889"/>
      <c r="PDL102" s="889"/>
      <c r="PDM102" s="889"/>
      <c r="PDN102" s="889"/>
      <c r="PDO102" s="889"/>
      <c r="PDP102" s="889"/>
      <c r="PDQ102" s="889"/>
      <c r="PDR102" s="889"/>
      <c r="PDS102" s="889"/>
      <c r="PDT102" s="889"/>
      <c r="PDU102" s="889"/>
      <c r="PDV102" s="889"/>
      <c r="PDW102" s="889"/>
      <c r="PDX102" s="889"/>
      <c r="PDY102" s="889"/>
      <c r="PDZ102" s="889"/>
      <c r="PEA102" s="889"/>
      <c r="PEB102" s="889"/>
      <c r="PEC102" s="889"/>
      <c r="PED102" s="889"/>
      <c r="PEE102" s="889"/>
      <c r="PEF102" s="889"/>
      <c r="PEG102" s="889"/>
      <c r="PEH102" s="889"/>
      <c r="PEI102" s="889"/>
      <c r="PEJ102" s="889"/>
      <c r="PEK102" s="889"/>
      <c r="PEL102" s="889"/>
      <c r="PEM102" s="889"/>
      <c r="PEN102" s="889"/>
      <c r="PEO102" s="889"/>
      <c r="PEP102" s="889"/>
      <c r="PEQ102" s="889"/>
      <c r="PER102" s="889"/>
      <c r="PES102" s="889"/>
      <c r="PET102" s="889"/>
      <c r="PEU102" s="889"/>
      <c r="PEV102" s="889"/>
      <c r="PEW102" s="889"/>
      <c r="PEX102" s="889"/>
      <c r="PEY102" s="889"/>
      <c r="PEZ102" s="889"/>
      <c r="PFA102" s="889"/>
      <c r="PFB102" s="889"/>
      <c r="PFC102" s="889"/>
      <c r="PFD102" s="889"/>
      <c r="PFE102" s="889"/>
      <c r="PFF102" s="889"/>
      <c r="PFG102" s="889"/>
      <c r="PFH102" s="889"/>
      <c r="PFI102" s="889"/>
      <c r="PFJ102" s="889"/>
      <c r="PFK102" s="889"/>
      <c r="PFL102" s="889"/>
      <c r="PFM102" s="889"/>
      <c r="PFN102" s="889"/>
      <c r="PFO102" s="889"/>
      <c r="PFP102" s="889"/>
      <c r="PFQ102" s="889"/>
      <c r="PFR102" s="889"/>
      <c r="PFS102" s="889"/>
      <c r="PFT102" s="889"/>
      <c r="PFU102" s="889"/>
      <c r="PFV102" s="889"/>
      <c r="PFW102" s="889"/>
      <c r="PFX102" s="889"/>
      <c r="PFY102" s="889"/>
      <c r="PFZ102" s="889"/>
      <c r="PGA102" s="889"/>
      <c r="PGB102" s="889"/>
      <c r="PGC102" s="889"/>
      <c r="PGD102" s="889"/>
      <c r="PGE102" s="889"/>
      <c r="PGF102" s="889"/>
      <c r="PGG102" s="889"/>
      <c r="PGH102" s="889"/>
      <c r="PGI102" s="889"/>
      <c r="PGJ102" s="889"/>
      <c r="PGK102" s="889"/>
      <c r="PGL102" s="889"/>
      <c r="PGM102" s="889"/>
      <c r="PGN102" s="889"/>
      <c r="PGO102" s="889"/>
      <c r="PGP102" s="889"/>
      <c r="PGQ102" s="889"/>
      <c r="PGR102" s="889"/>
      <c r="PGS102" s="889"/>
      <c r="PGT102" s="889"/>
      <c r="PGU102" s="889"/>
      <c r="PGV102" s="889"/>
      <c r="PGW102" s="889"/>
      <c r="PGX102" s="889"/>
      <c r="PGY102" s="889"/>
      <c r="PGZ102" s="889"/>
      <c r="PHA102" s="889"/>
      <c r="PHB102" s="889"/>
      <c r="PHC102" s="889"/>
      <c r="PHD102" s="889"/>
      <c r="PHE102" s="889"/>
      <c r="PHF102" s="889"/>
      <c r="PHG102" s="889"/>
      <c r="PHH102" s="889"/>
      <c r="PHI102" s="889"/>
      <c r="PHJ102" s="889"/>
      <c r="PHK102" s="889"/>
      <c r="PHL102" s="889"/>
      <c r="PHM102" s="889"/>
      <c r="PHN102" s="889"/>
      <c r="PHO102" s="889"/>
      <c r="PHP102" s="889"/>
      <c r="PHQ102" s="889"/>
      <c r="PHR102" s="889"/>
      <c r="PHS102" s="889"/>
      <c r="PHT102" s="889"/>
      <c r="PHU102" s="889"/>
      <c r="PHV102" s="889"/>
      <c r="PHW102" s="889"/>
      <c r="PHX102" s="889"/>
      <c r="PHY102" s="889"/>
      <c r="PHZ102" s="889"/>
      <c r="PIA102" s="889"/>
      <c r="PIB102" s="889"/>
      <c r="PIC102" s="889"/>
      <c r="PID102" s="889"/>
      <c r="PIE102" s="889"/>
      <c r="PIF102" s="889"/>
      <c r="PIG102" s="889"/>
      <c r="PIH102" s="889"/>
      <c r="PII102" s="889"/>
      <c r="PIJ102" s="889"/>
      <c r="PIK102" s="889"/>
      <c r="PIL102" s="889"/>
      <c r="PIM102" s="889"/>
      <c r="PIN102" s="889"/>
      <c r="PIO102" s="889"/>
      <c r="PIP102" s="889"/>
      <c r="PIQ102" s="889"/>
      <c r="PIR102" s="889"/>
      <c r="PIS102" s="889"/>
      <c r="PIT102" s="889"/>
      <c r="PIU102" s="889"/>
      <c r="PIV102" s="889"/>
      <c r="PIW102" s="889"/>
      <c r="PIX102" s="889"/>
      <c r="PIY102" s="889"/>
      <c r="PIZ102" s="889"/>
      <c r="PJA102" s="889"/>
      <c r="PJB102" s="889"/>
      <c r="PJC102" s="889"/>
      <c r="PJD102" s="889"/>
      <c r="PJE102" s="889"/>
      <c r="PJF102" s="889"/>
      <c r="PJG102" s="889"/>
      <c r="PJH102" s="889"/>
      <c r="PJI102" s="889"/>
      <c r="PJJ102" s="889"/>
      <c r="PJK102" s="889"/>
      <c r="PJL102" s="889"/>
      <c r="PJM102" s="889"/>
      <c r="PJN102" s="889"/>
      <c r="PJO102" s="889"/>
      <c r="PJP102" s="889"/>
      <c r="PJQ102" s="889"/>
      <c r="PJR102" s="889"/>
      <c r="PJS102" s="889"/>
      <c r="PJT102" s="889"/>
      <c r="PJU102" s="889"/>
      <c r="PJV102" s="889"/>
      <c r="PJW102" s="889"/>
      <c r="PJX102" s="889"/>
      <c r="PJY102" s="889"/>
      <c r="PJZ102" s="889"/>
      <c r="PKA102" s="889"/>
      <c r="PKB102" s="889"/>
      <c r="PKC102" s="889"/>
      <c r="PKD102" s="889"/>
      <c r="PKE102" s="889"/>
      <c r="PKF102" s="889"/>
      <c r="PKG102" s="889"/>
      <c r="PKH102" s="889"/>
      <c r="PKI102" s="889"/>
      <c r="PKJ102" s="889"/>
      <c r="PKK102" s="889"/>
      <c r="PKL102" s="889"/>
      <c r="PKM102" s="889"/>
      <c r="PKN102" s="889"/>
      <c r="PKO102" s="889"/>
      <c r="PKP102" s="889"/>
      <c r="PKQ102" s="889"/>
      <c r="PKR102" s="889"/>
      <c r="PKS102" s="889"/>
      <c r="PKT102" s="889"/>
      <c r="PKU102" s="889"/>
      <c r="PKV102" s="889"/>
      <c r="PKW102" s="889"/>
      <c r="PKX102" s="889"/>
      <c r="PKY102" s="889"/>
      <c r="PKZ102" s="889"/>
      <c r="PLA102" s="889"/>
      <c r="PLB102" s="889"/>
      <c r="PLC102" s="889"/>
      <c r="PLD102" s="889"/>
      <c r="PLE102" s="889"/>
      <c r="PLF102" s="889"/>
      <c r="PLG102" s="889"/>
      <c r="PLH102" s="889"/>
      <c r="PLI102" s="889"/>
      <c r="PLJ102" s="889"/>
      <c r="PLK102" s="889"/>
      <c r="PLL102" s="889"/>
      <c r="PLM102" s="889"/>
      <c r="PLN102" s="889"/>
      <c r="PLO102" s="889"/>
      <c r="PLP102" s="889"/>
      <c r="PLQ102" s="889"/>
      <c r="PLR102" s="889"/>
      <c r="PLS102" s="889"/>
      <c r="PLT102" s="889"/>
      <c r="PLU102" s="889"/>
      <c r="PLV102" s="889"/>
      <c r="PLW102" s="889"/>
      <c r="PLX102" s="889"/>
      <c r="PLY102" s="889"/>
      <c r="PLZ102" s="889"/>
      <c r="PMA102" s="889"/>
      <c r="PMB102" s="889"/>
      <c r="PMC102" s="889"/>
      <c r="PMD102" s="889"/>
      <c r="PME102" s="889"/>
      <c r="PMF102" s="889"/>
      <c r="PMG102" s="889"/>
      <c r="PMH102" s="889"/>
      <c r="PMI102" s="889"/>
      <c r="PMJ102" s="889"/>
      <c r="PMK102" s="889"/>
      <c r="PML102" s="889"/>
      <c r="PMM102" s="889"/>
      <c r="PMN102" s="889"/>
      <c r="PMO102" s="889"/>
      <c r="PMP102" s="889"/>
      <c r="PMQ102" s="889"/>
      <c r="PMR102" s="889"/>
      <c r="PMS102" s="889"/>
      <c r="PMT102" s="889"/>
      <c r="PMU102" s="889"/>
      <c r="PMV102" s="889"/>
      <c r="PMW102" s="889"/>
      <c r="PMX102" s="889"/>
      <c r="PMY102" s="889"/>
      <c r="PMZ102" s="889"/>
      <c r="PNA102" s="889"/>
      <c r="PNB102" s="889"/>
      <c r="PNC102" s="889"/>
      <c r="PND102" s="889"/>
      <c r="PNE102" s="889"/>
      <c r="PNF102" s="889"/>
      <c r="PNG102" s="889"/>
      <c r="PNH102" s="889"/>
      <c r="PNI102" s="889"/>
      <c r="PNJ102" s="889"/>
      <c r="PNK102" s="889"/>
      <c r="PNL102" s="889"/>
      <c r="PNM102" s="889"/>
      <c r="PNN102" s="889"/>
      <c r="PNO102" s="889"/>
      <c r="PNP102" s="889"/>
      <c r="PNQ102" s="889"/>
      <c r="PNR102" s="889"/>
      <c r="PNS102" s="889"/>
      <c r="PNT102" s="889"/>
      <c r="PNU102" s="889"/>
      <c r="PNV102" s="889"/>
      <c r="PNW102" s="889"/>
      <c r="PNX102" s="889"/>
      <c r="PNY102" s="889"/>
      <c r="PNZ102" s="889"/>
      <c r="POA102" s="889"/>
      <c r="POB102" s="889"/>
      <c r="POC102" s="889"/>
      <c r="POD102" s="889"/>
      <c r="POE102" s="889"/>
      <c r="POF102" s="889"/>
      <c r="POG102" s="889"/>
      <c r="POH102" s="889"/>
      <c r="POI102" s="889"/>
      <c r="POJ102" s="889"/>
      <c r="POK102" s="889"/>
      <c r="POL102" s="889"/>
      <c r="POM102" s="889"/>
      <c r="PON102" s="889"/>
      <c r="POO102" s="889"/>
      <c r="POP102" s="889"/>
      <c r="POQ102" s="889"/>
      <c r="POR102" s="889"/>
      <c r="POS102" s="889"/>
      <c r="POT102" s="889"/>
      <c r="POU102" s="889"/>
      <c r="POV102" s="889"/>
      <c r="POW102" s="889"/>
      <c r="POX102" s="889"/>
      <c r="POY102" s="889"/>
      <c r="POZ102" s="889"/>
      <c r="PPA102" s="889"/>
      <c r="PPB102" s="889"/>
      <c r="PPC102" s="889"/>
      <c r="PPD102" s="889"/>
      <c r="PPE102" s="889"/>
      <c r="PPF102" s="889"/>
      <c r="PPG102" s="889"/>
      <c r="PPH102" s="889"/>
      <c r="PPI102" s="889"/>
      <c r="PPJ102" s="889"/>
      <c r="PPK102" s="889"/>
      <c r="PPL102" s="889"/>
      <c r="PPM102" s="889"/>
      <c r="PPN102" s="889"/>
      <c r="PPO102" s="889"/>
      <c r="PPP102" s="889"/>
      <c r="PPQ102" s="889"/>
      <c r="PPR102" s="889"/>
      <c r="PPS102" s="889"/>
      <c r="PPT102" s="889"/>
      <c r="PPU102" s="889"/>
      <c r="PPV102" s="889"/>
      <c r="PPW102" s="889"/>
      <c r="PPX102" s="889"/>
      <c r="PPY102" s="889"/>
      <c r="PPZ102" s="889"/>
      <c r="PQA102" s="889"/>
      <c r="PQB102" s="889"/>
      <c r="PQC102" s="889"/>
      <c r="PQD102" s="889"/>
      <c r="PQE102" s="889"/>
      <c r="PQF102" s="889"/>
      <c r="PQG102" s="889"/>
      <c r="PQH102" s="889"/>
      <c r="PQI102" s="889"/>
      <c r="PQJ102" s="889"/>
      <c r="PQK102" s="889"/>
      <c r="PQL102" s="889"/>
      <c r="PQM102" s="889"/>
      <c r="PQN102" s="889"/>
      <c r="PQO102" s="889"/>
      <c r="PQP102" s="889"/>
      <c r="PQQ102" s="889"/>
      <c r="PQR102" s="889"/>
      <c r="PQS102" s="889"/>
      <c r="PQT102" s="889"/>
      <c r="PQU102" s="889"/>
      <c r="PQV102" s="889"/>
      <c r="PQW102" s="889"/>
      <c r="PQX102" s="889"/>
      <c r="PQY102" s="889"/>
      <c r="PQZ102" s="889"/>
      <c r="PRA102" s="889"/>
      <c r="PRB102" s="889"/>
      <c r="PRC102" s="889"/>
      <c r="PRD102" s="889"/>
      <c r="PRE102" s="889"/>
      <c r="PRF102" s="889"/>
      <c r="PRG102" s="889"/>
      <c r="PRH102" s="889"/>
      <c r="PRI102" s="889"/>
      <c r="PRJ102" s="889"/>
      <c r="PRK102" s="889"/>
      <c r="PRL102" s="889"/>
      <c r="PRM102" s="889"/>
      <c r="PRN102" s="889"/>
      <c r="PRO102" s="889"/>
      <c r="PRP102" s="889"/>
      <c r="PRQ102" s="889"/>
      <c r="PRR102" s="889"/>
      <c r="PRS102" s="889"/>
      <c r="PRT102" s="889"/>
      <c r="PRU102" s="889"/>
      <c r="PRV102" s="889"/>
      <c r="PRW102" s="889"/>
      <c r="PRX102" s="889"/>
      <c r="PRY102" s="889"/>
      <c r="PRZ102" s="889"/>
      <c r="PSA102" s="889"/>
      <c r="PSB102" s="889"/>
      <c r="PSC102" s="889"/>
      <c r="PSD102" s="889"/>
      <c r="PSE102" s="889"/>
      <c r="PSF102" s="889"/>
      <c r="PSG102" s="889"/>
      <c r="PSH102" s="889"/>
      <c r="PSI102" s="889"/>
      <c r="PSJ102" s="889"/>
      <c r="PSK102" s="889"/>
      <c r="PSL102" s="889"/>
      <c r="PSM102" s="889"/>
      <c r="PSN102" s="889"/>
      <c r="PSO102" s="889"/>
      <c r="PSP102" s="889"/>
      <c r="PSQ102" s="889"/>
      <c r="PSR102" s="889"/>
      <c r="PSS102" s="889"/>
      <c r="PST102" s="889"/>
      <c r="PSU102" s="889"/>
      <c r="PSV102" s="889"/>
      <c r="PSW102" s="889"/>
      <c r="PSX102" s="889"/>
      <c r="PSY102" s="889"/>
      <c r="PSZ102" s="889"/>
      <c r="PTA102" s="889"/>
      <c r="PTB102" s="889"/>
      <c r="PTC102" s="889"/>
      <c r="PTD102" s="889"/>
      <c r="PTE102" s="889"/>
      <c r="PTF102" s="889"/>
      <c r="PTG102" s="889"/>
      <c r="PTH102" s="889"/>
      <c r="PTI102" s="889"/>
      <c r="PTJ102" s="889"/>
      <c r="PTK102" s="889"/>
      <c r="PTL102" s="889"/>
      <c r="PTM102" s="889"/>
      <c r="PTN102" s="889"/>
      <c r="PTO102" s="889"/>
      <c r="PTP102" s="889"/>
      <c r="PTQ102" s="889"/>
      <c r="PTR102" s="889"/>
      <c r="PTS102" s="889"/>
      <c r="PTT102" s="889"/>
      <c r="PTU102" s="889"/>
      <c r="PTV102" s="889"/>
      <c r="PTW102" s="889"/>
      <c r="PTX102" s="889"/>
      <c r="PTY102" s="889"/>
      <c r="PTZ102" s="889"/>
      <c r="PUA102" s="889"/>
      <c r="PUB102" s="889"/>
      <c r="PUC102" s="889"/>
      <c r="PUD102" s="889"/>
      <c r="PUE102" s="889"/>
      <c r="PUF102" s="889"/>
      <c r="PUG102" s="889"/>
      <c r="PUH102" s="889"/>
      <c r="PUI102" s="889"/>
      <c r="PUJ102" s="889"/>
      <c r="PUK102" s="889"/>
      <c r="PUL102" s="889"/>
      <c r="PUM102" s="889"/>
      <c r="PUN102" s="889"/>
      <c r="PUO102" s="889"/>
      <c r="PUP102" s="889"/>
      <c r="PUQ102" s="889"/>
      <c r="PUR102" s="889"/>
      <c r="PUS102" s="889"/>
      <c r="PUT102" s="889"/>
      <c r="PUU102" s="889"/>
      <c r="PUV102" s="889"/>
      <c r="PUW102" s="889"/>
      <c r="PUX102" s="889"/>
      <c r="PUY102" s="889"/>
      <c r="PUZ102" s="889"/>
      <c r="PVA102" s="889"/>
      <c r="PVB102" s="889"/>
      <c r="PVC102" s="889"/>
      <c r="PVD102" s="889"/>
      <c r="PVE102" s="889"/>
      <c r="PVF102" s="889"/>
      <c r="PVG102" s="889"/>
      <c r="PVH102" s="889"/>
      <c r="PVI102" s="889"/>
      <c r="PVJ102" s="889"/>
      <c r="PVK102" s="889"/>
      <c r="PVL102" s="889"/>
      <c r="PVM102" s="889"/>
      <c r="PVN102" s="889"/>
      <c r="PVO102" s="889"/>
      <c r="PVP102" s="889"/>
      <c r="PVQ102" s="889"/>
      <c r="PVR102" s="889"/>
      <c r="PVS102" s="889"/>
      <c r="PVT102" s="889"/>
      <c r="PVU102" s="889"/>
      <c r="PVV102" s="889"/>
      <c r="PVW102" s="889"/>
      <c r="PVX102" s="889"/>
      <c r="PVY102" s="889"/>
      <c r="PVZ102" s="889"/>
      <c r="PWA102" s="889"/>
      <c r="PWB102" s="889"/>
      <c r="PWC102" s="889"/>
      <c r="PWD102" s="889"/>
      <c r="PWE102" s="889"/>
      <c r="PWF102" s="889"/>
      <c r="PWG102" s="889"/>
      <c r="PWH102" s="889"/>
      <c r="PWI102" s="889"/>
      <c r="PWJ102" s="889"/>
      <c r="PWK102" s="889"/>
      <c r="PWL102" s="889"/>
      <c r="PWM102" s="889"/>
      <c r="PWN102" s="889"/>
      <c r="PWO102" s="889"/>
      <c r="PWP102" s="889"/>
      <c r="PWQ102" s="889"/>
      <c r="PWR102" s="889"/>
      <c r="PWS102" s="889"/>
      <c r="PWT102" s="889"/>
      <c r="PWU102" s="889"/>
      <c r="PWV102" s="889"/>
      <c r="PWW102" s="889"/>
      <c r="PWX102" s="889"/>
      <c r="PWY102" s="889"/>
      <c r="PWZ102" s="889"/>
      <c r="PXA102" s="889"/>
      <c r="PXB102" s="889"/>
      <c r="PXC102" s="889"/>
      <c r="PXD102" s="889"/>
      <c r="PXE102" s="889"/>
      <c r="PXF102" s="889"/>
      <c r="PXG102" s="889"/>
      <c r="PXH102" s="889"/>
      <c r="PXI102" s="889"/>
      <c r="PXJ102" s="889"/>
      <c r="PXK102" s="889"/>
      <c r="PXL102" s="889"/>
      <c r="PXM102" s="889"/>
      <c r="PXN102" s="889"/>
      <c r="PXO102" s="889"/>
      <c r="PXP102" s="889"/>
      <c r="PXQ102" s="889"/>
      <c r="PXR102" s="889"/>
      <c r="PXS102" s="889"/>
      <c r="PXT102" s="889"/>
      <c r="PXU102" s="889"/>
      <c r="PXV102" s="889"/>
      <c r="PXW102" s="889"/>
      <c r="PXX102" s="889"/>
      <c r="PXY102" s="889"/>
      <c r="PXZ102" s="889"/>
      <c r="PYA102" s="889"/>
      <c r="PYB102" s="889"/>
      <c r="PYC102" s="889"/>
      <c r="PYD102" s="889"/>
      <c r="PYE102" s="889"/>
      <c r="PYF102" s="889"/>
      <c r="PYG102" s="889"/>
      <c r="PYH102" s="889"/>
      <c r="PYI102" s="889"/>
      <c r="PYJ102" s="889"/>
      <c r="PYK102" s="889"/>
      <c r="PYL102" s="889"/>
      <c r="PYM102" s="889"/>
      <c r="PYN102" s="889"/>
      <c r="PYO102" s="889"/>
      <c r="PYP102" s="889"/>
      <c r="PYQ102" s="889"/>
      <c r="PYR102" s="889"/>
      <c r="PYS102" s="889"/>
      <c r="PYT102" s="889"/>
      <c r="PYU102" s="889"/>
      <c r="PYV102" s="889"/>
      <c r="PYW102" s="889"/>
      <c r="PYX102" s="889"/>
      <c r="PYY102" s="889"/>
      <c r="PYZ102" s="889"/>
      <c r="PZA102" s="889"/>
      <c r="PZB102" s="889"/>
      <c r="PZC102" s="889"/>
      <c r="PZD102" s="889"/>
      <c r="PZE102" s="889"/>
      <c r="PZF102" s="889"/>
      <c r="PZG102" s="889"/>
      <c r="PZH102" s="889"/>
      <c r="PZI102" s="889"/>
      <c r="PZJ102" s="889"/>
      <c r="PZK102" s="889"/>
      <c r="PZL102" s="889"/>
      <c r="PZM102" s="889"/>
      <c r="PZN102" s="889"/>
      <c r="PZO102" s="889"/>
      <c r="PZP102" s="889"/>
      <c r="PZQ102" s="889"/>
      <c r="PZR102" s="889"/>
      <c r="PZS102" s="889"/>
      <c r="PZT102" s="889"/>
      <c r="PZU102" s="889"/>
      <c r="PZV102" s="889"/>
      <c r="PZW102" s="889"/>
      <c r="PZX102" s="889"/>
      <c r="PZY102" s="889"/>
      <c r="PZZ102" s="889"/>
      <c r="QAA102" s="889"/>
      <c r="QAB102" s="889"/>
      <c r="QAC102" s="889"/>
      <c r="QAD102" s="889"/>
      <c r="QAE102" s="889"/>
      <c r="QAF102" s="889"/>
      <c r="QAG102" s="889"/>
      <c r="QAH102" s="889"/>
      <c r="QAI102" s="889"/>
      <c r="QAJ102" s="889"/>
      <c r="QAK102" s="889"/>
      <c r="QAL102" s="889"/>
      <c r="QAM102" s="889"/>
      <c r="QAN102" s="889"/>
      <c r="QAO102" s="889"/>
      <c r="QAP102" s="889"/>
      <c r="QAQ102" s="889"/>
      <c r="QAR102" s="889"/>
      <c r="QAS102" s="889"/>
      <c r="QAT102" s="889"/>
      <c r="QAU102" s="889"/>
      <c r="QAV102" s="889"/>
      <c r="QAW102" s="889"/>
      <c r="QAX102" s="889"/>
      <c r="QAY102" s="889"/>
      <c r="QAZ102" s="889"/>
      <c r="QBA102" s="889"/>
      <c r="QBB102" s="889"/>
      <c r="QBC102" s="889"/>
      <c r="QBD102" s="889"/>
      <c r="QBE102" s="889"/>
      <c r="QBF102" s="889"/>
      <c r="QBG102" s="889"/>
      <c r="QBH102" s="889"/>
      <c r="QBI102" s="889"/>
      <c r="QBJ102" s="889"/>
      <c r="QBK102" s="889"/>
      <c r="QBL102" s="889"/>
      <c r="QBM102" s="889"/>
      <c r="QBN102" s="889"/>
      <c r="QBO102" s="889"/>
      <c r="QBP102" s="889"/>
      <c r="QBQ102" s="889"/>
      <c r="QBR102" s="889"/>
      <c r="QBS102" s="889"/>
      <c r="QBT102" s="889"/>
      <c r="QBU102" s="889"/>
      <c r="QBV102" s="889"/>
      <c r="QBW102" s="889"/>
      <c r="QBX102" s="889"/>
      <c r="QBY102" s="889"/>
      <c r="QBZ102" s="889"/>
      <c r="QCA102" s="889"/>
      <c r="QCB102" s="889"/>
      <c r="QCC102" s="889"/>
      <c r="QCD102" s="889"/>
      <c r="QCE102" s="889"/>
      <c r="QCF102" s="889"/>
      <c r="QCG102" s="889"/>
      <c r="QCH102" s="889"/>
      <c r="QCI102" s="889"/>
      <c r="QCJ102" s="889"/>
      <c r="QCK102" s="889"/>
      <c r="QCL102" s="889"/>
      <c r="QCM102" s="889"/>
      <c r="QCN102" s="889"/>
      <c r="QCO102" s="889"/>
      <c r="QCP102" s="889"/>
      <c r="QCQ102" s="889"/>
      <c r="QCR102" s="889"/>
      <c r="QCS102" s="889"/>
      <c r="QCT102" s="889"/>
      <c r="QCU102" s="889"/>
      <c r="QCV102" s="889"/>
      <c r="QCW102" s="889"/>
      <c r="QCX102" s="889"/>
      <c r="QCY102" s="889"/>
      <c r="QCZ102" s="889"/>
      <c r="QDA102" s="889"/>
      <c r="QDB102" s="889"/>
      <c r="QDC102" s="889"/>
      <c r="QDD102" s="889"/>
      <c r="QDE102" s="889"/>
      <c r="QDF102" s="889"/>
      <c r="QDG102" s="889"/>
      <c r="QDH102" s="889"/>
      <c r="QDI102" s="889"/>
      <c r="QDJ102" s="889"/>
      <c r="QDK102" s="889"/>
      <c r="QDL102" s="889"/>
      <c r="QDM102" s="889"/>
      <c r="QDN102" s="889"/>
      <c r="QDO102" s="889"/>
      <c r="QDP102" s="889"/>
      <c r="QDQ102" s="889"/>
      <c r="QDR102" s="889"/>
      <c r="QDS102" s="889"/>
      <c r="QDT102" s="889"/>
      <c r="QDU102" s="889"/>
      <c r="QDV102" s="889"/>
      <c r="QDW102" s="889"/>
      <c r="QDX102" s="889"/>
      <c r="QDY102" s="889"/>
      <c r="QDZ102" s="889"/>
      <c r="QEA102" s="889"/>
      <c r="QEB102" s="889"/>
      <c r="QEC102" s="889"/>
      <c r="QED102" s="889"/>
      <c r="QEE102" s="889"/>
      <c r="QEF102" s="889"/>
      <c r="QEG102" s="889"/>
      <c r="QEH102" s="889"/>
      <c r="QEI102" s="889"/>
      <c r="QEJ102" s="889"/>
      <c r="QEK102" s="889"/>
      <c r="QEL102" s="889"/>
      <c r="QEM102" s="889"/>
      <c r="QEN102" s="889"/>
      <c r="QEO102" s="889"/>
      <c r="QEP102" s="889"/>
      <c r="QEQ102" s="889"/>
      <c r="QER102" s="889"/>
      <c r="QES102" s="889"/>
      <c r="QET102" s="889"/>
      <c r="QEU102" s="889"/>
      <c r="QEV102" s="889"/>
      <c r="QEW102" s="889"/>
      <c r="QEX102" s="889"/>
      <c r="QEY102" s="889"/>
      <c r="QEZ102" s="889"/>
      <c r="QFA102" s="889"/>
      <c r="QFB102" s="889"/>
      <c r="QFC102" s="889"/>
      <c r="QFD102" s="889"/>
      <c r="QFE102" s="889"/>
      <c r="QFF102" s="889"/>
      <c r="QFG102" s="889"/>
      <c r="QFH102" s="889"/>
      <c r="QFI102" s="889"/>
      <c r="QFJ102" s="889"/>
      <c r="QFK102" s="889"/>
      <c r="QFL102" s="889"/>
      <c r="QFM102" s="889"/>
      <c r="QFN102" s="889"/>
      <c r="QFO102" s="889"/>
      <c r="QFP102" s="889"/>
      <c r="QFQ102" s="889"/>
      <c r="QFR102" s="889"/>
      <c r="QFS102" s="889"/>
      <c r="QFT102" s="889"/>
      <c r="QFU102" s="889"/>
      <c r="QFV102" s="889"/>
      <c r="QFW102" s="889"/>
      <c r="QFX102" s="889"/>
      <c r="QFY102" s="889"/>
      <c r="QFZ102" s="889"/>
      <c r="QGA102" s="889"/>
      <c r="QGB102" s="889"/>
      <c r="QGC102" s="889"/>
      <c r="QGD102" s="889"/>
      <c r="QGE102" s="889"/>
      <c r="QGF102" s="889"/>
      <c r="QGG102" s="889"/>
      <c r="QGH102" s="889"/>
      <c r="QGI102" s="889"/>
      <c r="QGJ102" s="889"/>
      <c r="QGK102" s="889"/>
      <c r="QGL102" s="889"/>
      <c r="QGM102" s="889"/>
      <c r="QGN102" s="889"/>
      <c r="QGO102" s="889"/>
      <c r="QGP102" s="889"/>
      <c r="QGQ102" s="889"/>
      <c r="QGR102" s="889"/>
      <c r="QGS102" s="889"/>
      <c r="QGT102" s="889"/>
      <c r="QGU102" s="889"/>
      <c r="QGV102" s="889"/>
      <c r="QGW102" s="889"/>
      <c r="QGX102" s="889"/>
      <c r="QGY102" s="889"/>
      <c r="QGZ102" s="889"/>
      <c r="QHA102" s="889"/>
      <c r="QHB102" s="889"/>
      <c r="QHC102" s="889"/>
      <c r="QHD102" s="889"/>
      <c r="QHE102" s="889"/>
      <c r="QHF102" s="889"/>
      <c r="QHG102" s="889"/>
      <c r="QHH102" s="889"/>
      <c r="QHI102" s="889"/>
      <c r="QHJ102" s="889"/>
      <c r="QHK102" s="889"/>
      <c r="QHL102" s="889"/>
      <c r="QHM102" s="889"/>
      <c r="QHN102" s="889"/>
      <c r="QHO102" s="889"/>
      <c r="QHP102" s="889"/>
      <c r="QHQ102" s="889"/>
      <c r="QHR102" s="889"/>
      <c r="QHS102" s="889"/>
      <c r="QHT102" s="889"/>
      <c r="QHU102" s="889"/>
      <c r="QHV102" s="889"/>
      <c r="QHW102" s="889"/>
      <c r="QHX102" s="889"/>
      <c r="QHY102" s="889"/>
      <c r="QHZ102" s="889"/>
      <c r="QIA102" s="889"/>
      <c r="QIB102" s="889"/>
      <c r="QIC102" s="889"/>
      <c r="QID102" s="889"/>
      <c r="QIE102" s="889"/>
      <c r="QIF102" s="889"/>
      <c r="QIG102" s="889"/>
      <c r="QIH102" s="889"/>
      <c r="QII102" s="889"/>
      <c r="QIJ102" s="889"/>
      <c r="QIK102" s="889"/>
      <c r="QIL102" s="889"/>
      <c r="QIM102" s="889"/>
      <c r="QIN102" s="889"/>
      <c r="QIO102" s="889"/>
      <c r="QIP102" s="889"/>
      <c r="QIQ102" s="889"/>
      <c r="QIR102" s="889"/>
      <c r="QIS102" s="889"/>
      <c r="QIT102" s="889"/>
      <c r="QIU102" s="889"/>
      <c r="QIV102" s="889"/>
      <c r="QIW102" s="889"/>
      <c r="QIX102" s="889"/>
      <c r="QIY102" s="889"/>
      <c r="QIZ102" s="889"/>
      <c r="QJA102" s="889"/>
      <c r="QJB102" s="889"/>
      <c r="QJC102" s="889"/>
      <c r="QJD102" s="889"/>
      <c r="QJE102" s="889"/>
      <c r="QJF102" s="889"/>
      <c r="QJG102" s="889"/>
      <c r="QJH102" s="889"/>
      <c r="QJI102" s="889"/>
      <c r="QJJ102" s="889"/>
      <c r="QJK102" s="889"/>
      <c r="QJL102" s="889"/>
      <c r="QJM102" s="889"/>
      <c r="QJN102" s="889"/>
      <c r="QJO102" s="889"/>
      <c r="QJP102" s="889"/>
      <c r="QJQ102" s="889"/>
      <c r="QJR102" s="889"/>
      <c r="QJS102" s="889"/>
      <c r="QJT102" s="889"/>
      <c r="QJU102" s="889"/>
      <c r="QJV102" s="889"/>
      <c r="QJW102" s="889"/>
      <c r="QJX102" s="889"/>
      <c r="QJY102" s="889"/>
      <c r="QJZ102" s="889"/>
      <c r="QKA102" s="889"/>
      <c r="QKB102" s="889"/>
      <c r="QKC102" s="889"/>
      <c r="QKD102" s="889"/>
      <c r="QKE102" s="889"/>
      <c r="QKF102" s="889"/>
      <c r="QKG102" s="889"/>
      <c r="QKH102" s="889"/>
      <c r="QKI102" s="889"/>
      <c r="QKJ102" s="889"/>
      <c r="QKK102" s="889"/>
      <c r="QKL102" s="889"/>
      <c r="QKM102" s="889"/>
      <c r="QKN102" s="889"/>
      <c r="QKO102" s="889"/>
      <c r="QKP102" s="889"/>
      <c r="QKQ102" s="889"/>
      <c r="QKR102" s="889"/>
      <c r="QKS102" s="889"/>
      <c r="QKT102" s="889"/>
      <c r="QKU102" s="889"/>
      <c r="QKV102" s="889"/>
      <c r="QKW102" s="889"/>
      <c r="QKX102" s="889"/>
      <c r="QKY102" s="889"/>
      <c r="QKZ102" s="889"/>
      <c r="QLA102" s="889"/>
      <c r="QLB102" s="889"/>
      <c r="QLC102" s="889"/>
      <c r="QLD102" s="889"/>
      <c r="QLE102" s="889"/>
      <c r="QLF102" s="889"/>
      <c r="QLG102" s="889"/>
      <c r="QLH102" s="889"/>
      <c r="QLI102" s="889"/>
      <c r="QLJ102" s="889"/>
      <c r="QLK102" s="889"/>
      <c r="QLL102" s="889"/>
      <c r="QLM102" s="889"/>
      <c r="QLN102" s="889"/>
      <c r="QLO102" s="889"/>
      <c r="QLP102" s="889"/>
      <c r="QLQ102" s="889"/>
      <c r="QLR102" s="889"/>
      <c r="QLS102" s="889"/>
      <c r="QLT102" s="889"/>
      <c r="QLU102" s="889"/>
      <c r="QLV102" s="889"/>
      <c r="QLW102" s="889"/>
      <c r="QLX102" s="889"/>
      <c r="QLY102" s="889"/>
      <c r="QLZ102" s="889"/>
      <c r="QMA102" s="889"/>
      <c r="QMB102" s="889"/>
      <c r="QMC102" s="889"/>
      <c r="QMD102" s="889"/>
      <c r="QME102" s="889"/>
      <c r="QMF102" s="889"/>
      <c r="QMG102" s="889"/>
      <c r="QMH102" s="889"/>
      <c r="QMI102" s="889"/>
      <c r="QMJ102" s="889"/>
      <c r="QMK102" s="889"/>
      <c r="QML102" s="889"/>
      <c r="QMM102" s="889"/>
      <c r="QMN102" s="889"/>
      <c r="QMO102" s="889"/>
      <c r="QMP102" s="889"/>
      <c r="QMQ102" s="889"/>
      <c r="QMR102" s="889"/>
      <c r="QMS102" s="889"/>
      <c r="QMT102" s="889"/>
      <c r="QMU102" s="889"/>
      <c r="QMV102" s="889"/>
      <c r="QMW102" s="889"/>
      <c r="QMX102" s="889"/>
      <c r="QMY102" s="889"/>
      <c r="QMZ102" s="889"/>
      <c r="QNA102" s="889"/>
      <c r="QNB102" s="889"/>
      <c r="QNC102" s="889"/>
      <c r="QND102" s="889"/>
      <c r="QNE102" s="889"/>
      <c r="QNF102" s="889"/>
      <c r="QNG102" s="889"/>
      <c r="QNH102" s="889"/>
      <c r="QNI102" s="889"/>
      <c r="QNJ102" s="889"/>
      <c r="QNK102" s="889"/>
      <c r="QNL102" s="889"/>
      <c r="QNM102" s="889"/>
      <c r="QNN102" s="889"/>
      <c r="QNO102" s="889"/>
      <c r="QNP102" s="889"/>
      <c r="QNQ102" s="889"/>
      <c r="QNR102" s="889"/>
      <c r="QNS102" s="889"/>
      <c r="QNT102" s="889"/>
      <c r="QNU102" s="889"/>
      <c r="QNV102" s="889"/>
      <c r="QNW102" s="889"/>
      <c r="QNX102" s="889"/>
      <c r="QNY102" s="889"/>
      <c r="QNZ102" s="889"/>
      <c r="QOA102" s="889"/>
      <c r="QOB102" s="889"/>
      <c r="QOC102" s="889"/>
      <c r="QOD102" s="889"/>
      <c r="QOE102" s="889"/>
      <c r="QOF102" s="889"/>
      <c r="QOG102" s="889"/>
      <c r="QOH102" s="889"/>
      <c r="QOI102" s="889"/>
      <c r="QOJ102" s="889"/>
      <c r="QOK102" s="889"/>
      <c r="QOL102" s="889"/>
      <c r="QOM102" s="889"/>
      <c r="QON102" s="889"/>
      <c r="QOO102" s="889"/>
      <c r="QOP102" s="889"/>
      <c r="QOQ102" s="889"/>
      <c r="QOR102" s="889"/>
      <c r="QOS102" s="889"/>
      <c r="QOT102" s="889"/>
      <c r="QOU102" s="889"/>
      <c r="QOV102" s="889"/>
      <c r="QOW102" s="889"/>
      <c r="QOX102" s="889"/>
      <c r="QOY102" s="889"/>
      <c r="QOZ102" s="889"/>
      <c r="QPA102" s="889"/>
      <c r="QPB102" s="889"/>
      <c r="QPC102" s="889"/>
      <c r="QPD102" s="889"/>
      <c r="QPE102" s="889"/>
      <c r="QPF102" s="889"/>
      <c r="QPG102" s="889"/>
      <c r="QPH102" s="889"/>
      <c r="QPI102" s="889"/>
      <c r="QPJ102" s="889"/>
      <c r="QPK102" s="889"/>
      <c r="QPL102" s="889"/>
      <c r="QPM102" s="889"/>
      <c r="QPN102" s="889"/>
      <c r="QPO102" s="889"/>
      <c r="QPP102" s="889"/>
      <c r="QPQ102" s="889"/>
      <c r="QPR102" s="889"/>
      <c r="QPS102" s="889"/>
      <c r="QPT102" s="889"/>
      <c r="QPU102" s="889"/>
      <c r="QPV102" s="889"/>
      <c r="QPW102" s="889"/>
      <c r="QPX102" s="889"/>
      <c r="QPY102" s="889"/>
      <c r="QPZ102" s="889"/>
      <c r="QQA102" s="889"/>
      <c r="QQB102" s="889"/>
      <c r="QQC102" s="889"/>
      <c r="QQD102" s="889"/>
      <c r="QQE102" s="889"/>
      <c r="QQF102" s="889"/>
      <c r="QQG102" s="889"/>
      <c r="QQH102" s="889"/>
      <c r="QQI102" s="889"/>
      <c r="QQJ102" s="889"/>
      <c r="QQK102" s="889"/>
      <c r="QQL102" s="889"/>
      <c r="QQM102" s="889"/>
      <c r="QQN102" s="889"/>
      <c r="QQO102" s="889"/>
      <c r="QQP102" s="889"/>
      <c r="QQQ102" s="889"/>
      <c r="QQR102" s="889"/>
      <c r="QQS102" s="889"/>
      <c r="QQT102" s="889"/>
      <c r="QQU102" s="889"/>
      <c r="QQV102" s="889"/>
      <c r="QQW102" s="889"/>
      <c r="QQX102" s="889"/>
      <c r="QQY102" s="889"/>
      <c r="QQZ102" s="889"/>
      <c r="QRA102" s="889"/>
      <c r="QRB102" s="889"/>
      <c r="QRC102" s="889"/>
      <c r="QRD102" s="889"/>
      <c r="QRE102" s="889"/>
      <c r="QRF102" s="889"/>
      <c r="QRG102" s="889"/>
      <c r="QRH102" s="889"/>
      <c r="QRI102" s="889"/>
      <c r="QRJ102" s="889"/>
      <c r="QRK102" s="889"/>
      <c r="QRL102" s="889"/>
      <c r="QRM102" s="889"/>
      <c r="QRN102" s="889"/>
      <c r="QRO102" s="889"/>
      <c r="QRP102" s="889"/>
      <c r="QRQ102" s="889"/>
      <c r="QRR102" s="889"/>
      <c r="QRS102" s="889"/>
      <c r="QRT102" s="889"/>
      <c r="QRU102" s="889"/>
      <c r="QRV102" s="889"/>
      <c r="QRW102" s="889"/>
      <c r="QRX102" s="889"/>
      <c r="QRY102" s="889"/>
      <c r="QRZ102" s="889"/>
      <c r="QSA102" s="889"/>
      <c r="QSB102" s="889"/>
      <c r="QSC102" s="889"/>
      <c r="QSD102" s="889"/>
      <c r="QSE102" s="889"/>
      <c r="QSF102" s="889"/>
      <c r="QSG102" s="889"/>
      <c r="QSH102" s="889"/>
      <c r="QSI102" s="889"/>
      <c r="QSJ102" s="889"/>
      <c r="QSK102" s="889"/>
      <c r="QSL102" s="889"/>
      <c r="QSM102" s="889"/>
      <c r="QSN102" s="889"/>
      <c r="QSO102" s="889"/>
      <c r="QSP102" s="889"/>
      <c r="QSQ102" s="889"/>
      <c r="QSR102" s="889"/>
      <c r="QSS102" s="889"/>
      <c r="QST102" s="889"/>
      <c r="QSU102" s="889"/>
      <c r="QSV102" s="889"/>
      <c r="QSW102" s="889"/>
      <c r="QSX102" s="889"/>
      <c r="QSY102" s="889"/>
      <c r="QSZ102" s="889"/>
      <c r="QTA102" s="889"/>
      <c r="QTB102" s="889"/>
      <c r="QTC102" s="889"/>
      <c r="QTD102" s="889"/>
      <c r="QTE102" s="889"/>
      <c r="QTF102" s="889"/>
      <c r="QTG102" s="889"/>
      <c r="QTH102" s="889"/>
      <c r="QTI102" s="889"/>
      <c r="QTJ102" s="889"/>
      <c r="QTK102" s="889"/>
      <c r="QTL102" s="889"/>
      <c r="QTM102" s="889"/>
      <c r="QTN102" s="889"/>
      <c r="QTO102" s="889"/>
      <c r="QTP102" s="889"/>
      <c r="QTQ102" s="889"/>
      <c r="QTR102" s="889"/>
      <c r="QTS102" s="889"/>
      <c r="QTT102" s="889"/>
      <c r="QTU102" s="889"/>
      <c r="QTV102" s="889"/>
      <c r="QTW102" s="889"/>
      <c r="QTX102" s="889"/>
      <c r="QTY102" s="889"/>
      <c r="QTZ102" s="889"/>
      <c r="QUA102" s="889"/>
      <c r="QUB102" s="889"/>
      <c r="QUC102" s="889"/>
      <c r="QUD102" s="889"/>
      <c r="QUE102" s="889"/>
      <c r="QUF102" s="889"/>
      <c r="QUG102" s="889"/>
      <c r="QUH102" s="889"/>
      <c r="QUI102" s="889"/>
      <c r="QUJ102" s="889"/>
      <c r="QUK102" s="889"/>
      <c r="QUL102" s="889"/>
      <c r="QUM102" s="889"/>
      <c r="QUN102" s="889"/>
      <c r="QUO102" s="889"/>
      <c r="QUP102" s="889"/>
      <c r="QUQ102" s="889"/>
      <c r="QUR102" s="889"/>
      <c r="QUS102" s="889"/>
      <c r="QUT102" s="889"/>
      <c r="QUU102" s="889"/>
      <c r="QUV102" s="889"/>
      <c r="QUW102" s="889"/>
      <c r="QUX102" s="889"/>
      <c r="QUY102" s="889"/>
      <c r="QUZ102" s="889"/>
      <c r="QVA102" s="889"/>
      <c r="QVB102" s="889"/>
      <c r="QVC102" s="889"/>
      <c r="QVD102" s="889"/>
      <c r="QVE102" s="889"/>
      <c r="QVF102" s="889"/>
      <c r="QVG102" s="889"/>
      <c r="QVH102" s="889"/>
      <c r="QVI102" s="889"/>
      <c r="QVJ102" s="889"/>
      <c r="QVK102" s="889"/>
      <c r="QVL102" s="889"/>
      <c r="QVM102" s="889"/>
      <c r="QVN102" s="889"/>
      <c r="QVO102" s="889"/>
      <c r="QVP102" s="889"/>
      <c r="QVQ102" s="889"/>
      <c r="QVR102" s="889"/>
      <c r="QVS102" s="889"/>
      <c r="QVT102" s="889"/>
      <c r="QVU102" s="889"/>
      <c r="QVV102" s="889"/>
      <c r="QVW102" s="889"/>
      <c r="QVX102" s="889"/>
      <c r="QVY102" s="889"/>
      <c r="QVZ102" s="889"/>
      <c r="QWA102" s="889"/>
      <c r="QWB102" s="889"/>
      <c r="QWC102" s="889"/>
      <c r="QWD102" s="889"/>
      <c r="QWE102" s="889"/>
      <c r="QWF102" s="889"/>
      <c r="QWG102" s="889"/>
      <c r="QWH102" s="889"/>
      <c r="QWI102" s="889"/>
      <c r="QWJ102" s="889"/>
      <c r="QWK102" s="889"/>
      <c r="QWL102" s="889"/>
      <c r="QWM102" s="889"/>
      <c r="QWN102" s="889"/>
      <c r="QWO102" s="889"/>
      <c r="QWP102" s="889"/>
      <c r="QWQ102" s="889"/>
      <c r="QWR102" s="889"/>
      <c r="QWS102" s="889"/>
      <c r="QWT102" s="889"/>
      <c r="QWU102" s="889"/>
      <c r="QWV102" s="889"/>
      <c r="QWW102" s="889"/>
      <c r="QWX102" s="889"/>
      <c r="QWY102" s="889"/>
      <c r="QWZ102" s="889"/>
      <c r="QXA102" s="889"/>
      <c r="QXB102" s="889"/>
      <c r="QXC102" s="889"/>
      <c r="QXD102" s="889"/>
      <c r="QXE102" s="889"/>
      <c r="QXF102" s="889"/>
      <c r="QXG102" s="889"/>
      <c r="QXH102" s="889"/>
      <c r="QXI102" s="889"/>
      <c r="QXJ102" s="889"/>
      <c r="QXK102" s="889"/>
      <c r="QXL102" s="889"/>
      <c r="QXM102" s="889"/>
      <c r="QXN102" s="889"/>
      <c r="QXO102" s="889"/>
      <c r="QXP102" s="889"/>
      <c r="QXQ102" s="889"/>
      <c r="QXR102" s="889"/>
      <c r="QXS102" s="889"/>
      <c r="QXT102" s="889"/>
      <c r="QXU102" s="889"/>
      <c r="QXV102" s="889"/>
      <c r="QXW102" s="889"/>
      <c r="QXX102" s="889"/>
      <c r="QXY102" s="889"/>
      <c r="QXZ102" s="889"/>
      <c r="QYA102" s="889"/>
      <c r="QYB102" s="889"/>
      <c r="QYC102" s="889"/>
      <c r="QYD102" s="889"/>
      <c r="QYE102" s="889"/>
      <c r="QYF102" s="889"/>
      <c r="QYG102" s="889"/>
      <c r="QYH102" s="889"/>
      <c r="QYI102" s="889"/>
      <c r="QYJ102" s="889"/>
      <c r="QYK102" s="889"/>
      <c r="QYL102" s="889"/>
      <c r="QYM102" s="889"/>
      <c r="QYN102" s="889"/>
      <c r="QYO102" s="889"/>
      <c r="QYP102" s="889"/>
      <c r="QYQ102" s="889"/>
      <c r="QYR102" s="889"/>
      <c r="QYS102" s="889"/>
      <c r="QYT102" s="889"/>
      <c r="QYU102" s="889"/>
      <c r="QYV102" s="889"/>
      <c r="QYW102" s="889"/>
      <c r="QYX102" s="889"/>
      <c r="QYY102" s="889"/>
      <c r="QYZ102" s="889"/>
      <c r="QZA102" s="889"/>
      <c r="QZB102" s="889"/>
      <c r="QZC102" s="889"/>
      <c r="QZD102" s="889"/>
      <c r="QZE102" s="889"/>
      <c r="QZF102" s="889"/>
      <c r="QZG102" s="889"/>
      <c r="QZH102" s="889"/>
      <c r="QZI102" s="889"/>
      <c r="QZJ102" s="889"/>
      <c r="QZK102" s="889"/>
      <c r="QZL102" s="889"/>
      <c r="QZM102" s="889"/>
      <c r="QZN102" s="889"/>
      <c r="QZO102" s="889"/>
      <c r="QZP102" s="889"/>
      <c r="QZQ102" s="889"/>
      <c r="QZR102" s="889"/>
      <c r="QZS102" s="889"/>
      <c r="QZT102" s="889"/>
      <c r="QZU102" s="889"/>
      <c r="QZV102" s="889"/>
      <c r="QZW102" s="889"/>
      <c r="QZX102" s="889"/>
      <c r="QZY102" s="889"/>
      <c r="QZZ102" s="889"/>
      <c r="RAA102" s="889"/>
      <c r="RAB102" s="889"/>
      <c r="RAC102" s="889"/>
      <c r="RAD102" s="889"/>
      <c r="RAE102" s="889"/>
      <c r="RAF102" s="889"/>
      <c r="RAG102" s="889"/>
      <c r="RAH102" s="889"/>
      <c r="RAI102" s="889"/>
      <c r="RAJ102" s="889"/>
      <c r="RAK102" s="889"/>
      <c r="RAL102" s="889"/>
      <c r="RAM102" s="889"/>
      <c r="RAN102" s="889"/>
      <c r="RAO102" s="889"/>
      <c r="RAP102" s="889"/>
      <c r="RAQ102" s="889"/>
      <c r="RAR102" s="889"/>
      <c r="RAS102" s="889"/>
      <c r="RAT102" s="889"/>
      <c r="RAU102" s="889"/>
      <c r="RAV102" s="889"/>
      <c r="RAW102" s="889"/>
      <c r="RAX102" s="889"/>
      <c r="RAY102" s="889"/>
      <c r="RAZ102" s="889"/>
      <c r="RBA102" s="889"/>
      <c r="RBB102" s="889"/>
      <c r="RBC102" s="889"/>
      <c r="RBD102" s="889"/>
      <c r="RBE102" s="889"/>
      <c r="RBF102" s="889"/>
      <c r="RBG102" s="889"/>
      <c r="RBH102" s="889"/>
      <c r="RBI102" s="889"/>
      <c r="RBJ102" s="889"/>
      <c r="RBK102" s="889"/>
      <c r="RBL102" s="889"/>
      <c r="RBM102" s="889"/>
      <c r="RBN102" s="889"/>
      <c r="RBO102" s="889"/>
      <c r="RBP102" s="889"/>
      <c r="RBQ102" s="889"/>
      <c r="RBR102" s="889"/>
      <c r="RBS102" s="889"/>
      <c r="RBT102" s="889"/>
      <c r="RBU102" s="889"/>
      <c r="RBV102" s="889"/>
      <c r="RBW102" s="889"/>
      <c r="RBX102" s="889"/>
      <c r="RBY102" s="889"/>
      <c r="RBZ102" s="889"/>
      <c r="RCA102" s="889"/>
      <c r="RCB102" s="889"/>
      <c r="RCC102" s="889"/>
      <c r="RCD102" s="889"/>
      <c r="RCE102" s="889"/>
      <c r="RCF102" s="889"/>
      <c r="RCG102" s="889"/>
      <c r="RCH102" s="889"/>
      <c r="RCI102" s="889"/>
      <c r="RCJ102" s="889"/>
      <c r="RCK102" s="889"/>
      <c r="RCL102" s="889"/>
      <c r="RCM102" s="889"/>
      <c r="RCN102" s="889"/>
      <c r="RCO102" s="889"/>
      <c r="RCP102" s="889"/>
      <c r="RCQ102" s="889"/>
      <c r="RCR102" s="889"/>
      <c r="RCS102" s="889"/>
      <c r="RCT102" s="889"/>
      <c r="RCU102" s="889"/>
      <c r="RCV102" s="889"/>
      <c r="RCW102" s="889"/>
      <c r="RCX102" s="889"/>
      <c r="RCY102" s="889"/>
      <c r="RCZ102" s="889"/>
      <c r="RDA102" s="889"/>
      <c r="RDB102" s="889"/>
      <c r="RDC102" s="889"/>
      <c r="RDD102" s="889"/>
      <c r="RDE102" s="889"/>
      <c r="RDF102" s="889"/>
      <c r="RDG102" s="889"/>
      <c r="RDH102" s="889"/>
      <c r="RDI102" s="889"/>
      <c r="RDJ102" s="889"/>
      <c r="RDK102" s="889"/>
      <c r="RDL102" s="889"/>
      <c r="RDM102" s="889"/>
      <c r="RDN102" s="889"/>
      <c r="RDO102" s="889"/>
      <c r="RDP102" s="889"/>
      <c r="RDQ102" s="889"/>
      <c r="RDR102" s="889"/>
      <c r="RDS102" s="889"/>
      <c r="RDT102" s="889"/>
      <c r="RDU102" s="889"/>
      <c r="RDV102" s="889"/>
      <c r="RDW102" s="889"/>
      <c r="RDX102" s="889"/>
      <c r="RDY102" s="889"/>
      <c r="RDZ102" s="889"/>
      <c r="REA102" s="889"/>
      <c r="REB102" s="889"/>
      <c r="REC102" s="889"/>
      <c r="RED102" s="889"/>
      <c r="REE102" s="889"/>
      <c r="REF102" s="889"/>
      <c r="REG102" s="889"/>
      <c r="REH102" s="889"/>
      <c r="REI102" s="889"/>
      <c r="REJ102" s="889"/>
      <c r="REK102" s="889"/>
      <c r="REL102" s="889"/>
      <c r="REM102" s="889"/>
      <c r="REN102" s="889"/>
      <c r="REO102" s="889"/>
      <c r="REP102" s="889"/>
      <c r="REQ102" s="889"/>
      <c r="RER102" s="889"/>
      <c r="RES102" s="889"/>
      <c r="RET102" s="889"/>
      <c r="REU102" s="889"/>
      <c r="REV102" s="889"/>
      <c r="REW102" s="889"/>
      <c r="REX102" s="889"/>
      <c r="REY102" s="889"/>
      <c r="REZ102" s="889"/>
      <c r="RFA102" s="889"/>
      <c r="RFB102" s="889"/>
      <c r="RFC102" s="889"/>
      <c r="RFD102" s="889"/>
      <c r="RFE102" s="889"/>
      <c r="RFF102" s="889"/>
      <c r="RFG102" s="889"/>
      <c r="RFH102" s="889"/>
      <c r="RFI102" s="889"/>
      <c r="RFJ102" s="889"/>
      <c r="RFK102" s="889"/>
      <c r="RFL102" s="889"/>
      <c r="RFM102" s="889"/>
      <c r="RFN102" s="889"/>
      <c r="RFO102" s="889"/>
      <c r="RFP102" s="889"/>
      <c r="RFQ102" s="889"/>
      <c r="RFR102" s="889"/>
      <c r="RFS102" s="889"/>
      <c r="RFT102" s="889"/>
      <c r="RFU102" s="889"/>
      <c r="RFV102" s="889"/>
      <c r="RFW102" s="889"/>
      <c r="RFX102" s="889"/>
      <c r="RFY102" s="889"/>
      <c r="RFZ102" s="889"/>
      <c r="RGA102" s="889"/>
      <c r="RGB102" s="889"/>
      <c r="RGC102" s="889"/>
      <c r="RGD102" s="889"/>
      <c r="RGE102" s="889"/>
      <c r="RGF102" s="889"/>
      <c r="RGG102" s="889"/>
      <c r="RGH102" s="889"/>
      <c r="RGI102" s="889"/>
      <c r="RGJ102" s="889"/>
      <c r="RGK102" s="889"/>
      <c r="RGL102" s="889"/>
      <c r="RGM102" s="889"/>
      <c r="RGN102" s="889"/>
      <c r="RGO102" s="889"/>
      <c r="RGP102" s="889"/>
      <c r="RGQ102" s="889"/>
      <c r="RGR102" s="889"/>
      <c r="RGS102" s="889"/>
      <c r="RGT102" s="889"/>
      <c r="RGU102" s="889"/>
      <c r="RGV102" s="889"/>
      <c r="RGW102" s="889"/>
      <c r="RGX102" s="889"/>
      <c r="RGY102" s="889"/>
      <c r="RGZ102" s="889"/>
      <c r="RHA102" s="889"/>
      <c r="RHB102" s="889"/>
      <c r="RHC102" s="889"/>
      <c r="RHD102" s="889"/>
      <c r="RHE102" s="889"/>
      <c r="RHF102" s="889"/>
      <c r="RHG102" s="889"/>
      <c r="RHH102" s="889"/>
      <c r="RHI102" s="889"/>
      <c r="RHJ102" s="889"/>
      <c r="RHK102" s="889"/>
      <c r="RHL102" s="889"/>
      <c r="RHM102" s="889"/>
      <c r="RHN102" s="889"/>
      <c r="RHO102" s="889"/>
      <c r="RHP102" s="889"/>
      <c r="RHQ102" s="889"/>
      <c r="RHR102" s="889"/>
      <c r="RHS102" s="889"/>
      <c r="RHT102" s="889"/>
      <c r="RHU102" s="889"/>
      <c r="RHV102" s="889"/>
      <c r="RHW102" s="889"/>
      <c r="RHX102" s="889"/>
      <c r="RHY102" s="889"/>
      <c r="RHZ102" s="889"/>
      <c r="RIA102" s="889"/>
      <c r="RIB102" s="889"/>
      <c r="RIC102" s="889"/>
      <c r="RID102" s="889"/>
      <c r="RIE102" s="889"/>
      <c r="RIF102" s="889"/>
      <c r="RIG102" s="889"/>
      <c r="RIH102" s="889"/>
      <c r="RII102" s="889"/>
      <c r="RIJ102" s="889"/>
      <c r="RIK102" s="889"/>
      <c r="RIL102" s="889"/>
      <c r="RIM102" s="889"/>
      <c r="RIN102" s="889"/>
      <c r="RIO102" s="889"/>
      <c r="RIP102" s="889"/>
      <c r="RIQ102" s="889"/>
      <c r="RIR102" s="889"/>
      <c r="RIS102" s="889"/>
      <c r="RIT102" s="889"/>
      <c r="RIU102" s="889"/>
      <c r="RIV102" s="889"/>
      <c r="RIW102" s="889"/>
      <c r="RIX102" s="889"/>
      <c r="RIY102" s="889"/>
      <c r="RIZ102" s="889"/>
      <c r="RJA102" s="889"/>
      <c r="RJB102" s="889"/>
      <c r="RJC102" s="889"/>
      <c r="RJD102" s="889"/>
      <c r="RJE102" s="889"/>
      <c r="RJF102" s="889"/>
      <c r="RJG102" s="889"/>
      <c r="RJH102" s="889"/>
      <c r="RJI102" s="889"/>
      <c r="RJJ102" s="889"/>
      <c r="RJK102" s="889"/>
      <c r="RJL102" s="889"/>
      <c r="RJM102" s="889"/>
      <c r="RJN102" s="889"/>
      <c r="RJO102" s="889"/>
      <c r="RJP102" s="889"/>
      <c r="RJQ102" s="889"/>
      <c r="RJR102" s="889"/>
      <c r="RJS102" s="889"/>
      <c r="RJT102" s="889"/>
      <c r="RJU102" s="889"/>
      <c r="RJV102" s="889"/>
      <c r="RJW102" s="889"/>
      <c r="RJX102" s="889"/>
      <c r="RJY102" s="889"/>
      <c r="RJZ102" s="889"/>
      <c r="RKA102" s="889"/>
      <c r="RKB102" s="889"/>
      <c r="RKC102" s="889"/>
      <c r="RKD102" s="889"/>
      <c r="RKE102" s="889"/>
      <c r="RKF102" s="889"/>
      <c r="RKG102" s="889"/>
      <c r="RKH102" s="889"/>
      <c r="RKI102" s="889"/>
      <c r="RKJ102" s="889"/>
      <c r="RKK102" s="889"/>
      <c r="RKL102" s="889"/>
      <c r="RKM102" s="889"/>
      <c r="RKN102" s="889"/>
      <c r="RKO102" s="889"/>
      <c r="RKP102" s="889"/>
      <c r="RKQ102" s="889"/>
      <c r="RKR102" s="889"/>
      <c r="RKS102" s="889"/>
      <c r="RKT102" s="889"/>
      <c r="RKU102" s="889"/>
      <c r="RKV102" s="889"/>
      <c r="RKW102" s="889"/>
      <c r="RKX102" s="889"/>
      <c r="RKY102" s="889"/>
      <c r="RKZ102" s="889"/>
      <c r="RLA102" s="889"/>
      <c r="RLB102" s="889"/>
      <c r="RLC102" s="889"/>
      <c r="RLD102" s="889"/>
      <c r="RLE102" s="889"/>
      <c r="RLF102" s="889"/>
      <c r="RLG102" s="889"/>
      <c r="RLH102" s="889"/>
      <c r="RLI102" s="889"/>
      <c r="RLJ102" s="889"/>
      <c r="RLK102" s="889"/>
      <c r="RLL102" s="889"/>
      <c r="RLM102" s="889"/>
      <c r="RLN102" s="889"/>
      <c r="RLO102" s="889"/>
      <c r="RLP102" s="889"/>
      <c r="RLQ102" s="889"/>
      <c r="RLR102" s="889"/>
      <c r="RLS102" s="889"/>
      <c r="RLT102" s="889"/>
      <c r="RLU102" s="889"/>
      <c r="RLV102" s="889"/>
      <c r="RLW102" s="889"/>
      <c r="RLX102" s="889"/>
      <c r="RLY102" s="889"/>
      <c r="RLZ102" s="889"/>
      <c r="RMA102" s="889"/>
      <c r="RMB102" s="889"/>
      <c r="RMC102" s="889"/>
      <c r="RMD102" s="889"/>
      <c r="RME102" s="889"/>
      <c r="RMF102" s="889"/>
      <c r="RMG102" s="889"/>
      <c r="RMH102" s="889"/>
      <c r="RMI102" s="889"/>
      <c r="RMJ102" s="889"/>
      <c r="RMK102" s="889"/>
      <c r="RML102" s="889"/>
      <c r="RMM102" s="889"/>
      <c r="RMN102" s="889"/>
      <c r="RMO102" s="889"/>
      <c r="RMP102" s="889"/>
      <c r="RMQ102" s="889"/>
      <c r="RMR102" s="889"/>
      <c r="RMS102" s="889"/>
      <c r="RMT102" s="889"/>
      <c r="RMU102" s="889"/>
      <c r="RMV102" s="889"/>
      <c r="RMW102" s="889"/>
      <c r="RMX102" s="889"/>
      <c r="RMY102" s="889"/>
      <c r="RMZ102" s="889"/>
      <c r="RNA102" s="889"/>
      <c r="RNB102" s="889"/>
      <c r="RNC102" s="889"/>
      <c r="RND102" s="889"/>
      <c r="RNE102" s="889"/>
      <c r="RNF102" s="889"/>
      <c r="RNG102" s="889"/>
      <c r="RNH102" s="889"/>
      <c r="RNI102" s="889"/>
      <c r="RNJ102" s="889"/>
      <c r="RNK102" s="889"/>
      <c r="RNL102" s="889"/>
      <c r="RNM102" s="889"/>
      <c r="RNN102" s="889"/>
      <c r="RNO102" s="889"/>
      <c r="RNP102" s="889"/>
      <c r="RNQ102" s="889"/>
      <c r="RNR102" s="889"/>
      <c r="RNS102" s="889"/>
      <c r="RNT102" s="889"/>
      <c r="RNU102" s="889"/>
      <c r="RNV102" s="889"/>
      <c r="RNW102" s="889"/>
      <c r="RNX102" s="889"/>
      <c r="RNY102" s="889"/>
      <c r="RNZ102" s="889"/>
      <c r="ROA102" s="889"/>
      <c r="ROB102" s="889"/>
      <c r="ROC102" s="889"/>
      <c r="ROD102" s="889"/>
      <c r="ROE102" s="889"/>
      <c r="ROF102" s="889"/>
      <c r="ROG102" s="889"/>
      <c r="ROH102" s="889"/>
      <c r="ROI102" s="889"/>
      <c r="ROJ102" s="889"/>
      <c r="ROK102" s="889"/>
      <c r="ROL102" s="889"/>
      <c r="ROM102" s="889"/>
      <c r="RON102" s="889"/>
      <c r="ROO102" s="889"/>
      <c r="ROP102" s="889"/>
      <c r="ROQ102" s="889"/>
      <c r="ROR102" s="889"/>
      <c r="ROS102" s="889"/>
      <c r="ROT102" s="889"/>
      <c r="ROU102" s="889"/>
      <c r="ROV102" s="889"/>
      <c r="ROW102" s="889"/>
      <c r="ROX102" s="889"/>
      <c r="ROY102" s="889"/>
      <c r="ROZ102" s="889"/>
      <c r="RPA102" s="889"/>
      <c r="RPB102" s="889"/>
      <c r="RPC102" s="889"/>
      <c r="RPD102" s="889"/>
      <c r="RPE102" s="889"/>
      <c r="RPF102" s="889"/>
      <c r="RPG102" s="889"/>
      <c r="RPH102" s="889"/>
      <c r="RPI102" s="889"/>
      <c r="RPJ102" s="889"/>
      <c r="RPK102" s="889"/>
      <c r="RPL102" s="889"/>
      <c r="RPM102" s="889"/>
      <c r="RPN102" s="889"/>
      <c r="RPO102" s="889"/>
      <c r="RPP102" s="889"/>
      <c r="RPQ102" s="889"/>
      <c r="RPR102" s="889"/>
      <c r="RPS102" s="889"/>
      <c r="RPT102" s="889"/>
      <c r="RPU102" s="889"/>
      <c r="RPV102" s="889"/>
      <c r="RPW102" s="889"/>
      <c r="RPX102" s="889"/>
      <c r="RPY102" s="889"/>
      <c r="RPZ102" s="889"/>
      <c r="RQA102" s="889"/>
      <c r="RQB102" s="889"/>
      <c r="RQC102" s="889"/>
      <c r="RQD102" s="889"/>
      <c r="RQE102" s="889"/>
      <c r="RQF102" s="889"/>
      <c r="RQG102" s="889"/>
      <c r="RQH102" s="889"/>
      <c r="RQI102" s="889"/>
      <c r="RQJ102" s="889"/>
      <c r="RQK102" s="889"/>
      <c r="RQL102" s="889"/>
      <c r="RQM102" s="889"/>
      <c r="RQN102" s="889"/>
      <c r="RQO102" s="889"/>
      <c r="RQP102" s="889"/>
      <c r="RQQ102" s="889"/>
      <c r="RQR102" s="889"/>
      <c r="RQS102" s="889"/>
      <c r="RQT102" s="889"/>
      <c r="RQU102" s="889"/>
      <c r="RQV102" s="889"/>
      <c r="RQW102" s="889"/>
      <c r="RQX102" s="889"/>
      <c r="RQY102" s="889"/>
      <c r="RQZ102" s="889"/>
      <c r="RRA102" s="889"/>
      <c r="RRB102" s="889"/>
      <c r="RRC102" s="889"/>
      <c r="RRD102" s="889"/>
      <c r="RRE102" s="889"/>
      <c r="RRF102" s="889"/>
      <c r="RRG102" s="889"/>
      <c r="RRH102" s="889"/>
      <c r="RRI102" s="889"/>
      <c r="RRJ102" s="889"/>
      <c r="RRK102" s="889"/>
      <c r="RRL102" s="889"/>
      <c r="RRM102" s="889"/>
      <c r="RRN102" s="889"/>
      <c r="RRO102" s="889"/>
      <c r="RRP102" s="889"/>
      <c r="RRQ102" s="889"/>
      <c r="RRR102" s="889"/>
      <c r="RRS102" s="889"/>
      <c r="RRT102" s="889"/>
      <c r="RRU102" s="889"/>
      <c r="RRV102" s="889"/>
      <c r="RRW102" s="889"/>
      <c r="RRX102" s="889"/>
      <c r="RRY102" s="889"/>
      <c r="RRZ102" s="889"/>
      <c r="RSA102" s="889"/>
      <c r="RSB102" s="889"/>
      <c r="RSC102" s="889"/>
      <c r="RSD102" s="889"/>
      <c r="RSE102" s="889"/>
      <c r="RSF102" s="889"/>
      <c r="RSG102" s="889"/>
      <c r="RSH102" s="889"/>
      <c r="RSI102" s="889"/>
      <c r="RSJ102" s="889"/>
      <c r="RSK102" s="889"/>
      <c r="RSL102" s="889"/>
      <c r="RSM102" s="889"/>
      <c r="RSN102" s="889"/>
      <c r="RSO102" s="889"/>
      <c r="RSP102" s="889"/>
      <c r="RSQ102" s="889"/>
      <c r="RSR102" s="889"/>
      <c r="RSS102" s="889"/>
      <c r="RST102" s="889"/>
      <c r="RSU102" s="889"/>
      <c r="RSV102" s="889"/>
      <c r="RSW102" s="889"/>
      <c r="RSX102" s="889"/>
      <c r="RSY102" s="889"/>
      <c r="RSZ102" s="889"/>
      <c r="RTA102" s="889"/>
      <c r="RTB102" s="889"/>
      <c r="RTC102" s="889"/>
      <c r="RTD102" s="889"/>
      <c r="RTE102" s="889"/>
      <c r="RTF102" s="889"/>
      <c r="RTG102" s="889"/>
      <c r="RTH102" s="889"/>
      <c r="RTI102" s="889"/>
      <c r="RTJ102" s="889"/>
      <c r="RTK102" s="889"/>
      <c r="RTL102" s="889"/>
      <c r="RTM102" s="889"/>
      <c r="RTN102" s="889"/>
      <c r="RTO102" s="889"/>
      <c r="RTP102" s="889"/>
      <c r="RTQ102" s="889"/>
      <c r="RTR102" s="889"/>
      <c r="RTS102" s="889"/>
      <c r="RTT102" s="889"/>
      <c r="RTU102" s="889"/>
      <c r="RTV102" s="889"/>
      <c r="RTW102" s="889"/>
      <c r="RTX102" s="889"/>
      <c r="RTY102" s="889"/>
      <c r="RTZ102" s="889"/>
      <c r="RUA102" s="889"/>
      <c r="RUB102" s="889"/>
      <c r="RUC102" s="889"/>
      <c r="RUD102" s="889"/>
      <c r="RUE102" s="889"/>
      <c r="RUF102" s="889"/>
      <c r="RUG102" s="889"/>
      <c r="RUH102" s="889"/>
      <c r="RUI102" s="889"/>
      <c r="RUJ102" s="889"/>
      <c r="RUK102" s="889"/>
      <c r="RUL102" s="889"/>
      <c r="RUM102" s="889"/>
      <c r="RUN102" s="889"/>
      <c r="RUO102" s="889"/>
      <c r="RUP102" s="889"/>
      <c r="RUQ102" s="889"/>
      <c r="RUR102" s="889"/>
      <c r="RUS102" s="889"/>
      <c r="RUT102" s="889"/>
      <c r="RUU102" s="889"/>
      <c r="RUV102" s="889"/>
      <c r="RUW102" s="889"/>
      <c r="RUX102" s="889"/>
      <c r="RUY102" s="889"/>
      <c r="RUZ102" s="889"/>
      <c r="RVA102" s="889"/>
      <c r="RVB102" s="889"/>
      <c r="RVC102" s="889"/>
      <c r="RVD102" s="889"/>
      <c r="RVE102" s="889"/>
      <c r="RVF102" s="889"/>
      <c r="RVG102" s="889"/>
      <c r="RVH102" s="889"/>
      <c r="RVI102" s="889"/>
      <c r="RVJ102" s="889"/>
      <c r="RVK102" s="889"/>
      <c r="RVL102" s="889"/>
      <c r="RVM102" s="889"/>
      <c r="RVN102" s="889"/>
      <c r="RVO102" s="889"/>
      <c r="RVP102" s="889"/>
      <c r="RVQ102" s="889"/>
      <c r="RVR102" s="889"/>
      <c r="RVS102" s="889"/>
      <c r="RVT102" s="889"/>
      <c r="RVU102" s="889"/>
      <c r="RVV102" s="889"/>
      <c r="RVW102" s="889"/>
      <c r="RVX102" s="889"/>
      <c r="RVY102" s="889"/>
      <c r="RVZ102" s="889"/>
      <c r="RWA102" s="889"/>
      <c r="RWB102" s="889"/>
      <c r="RWC102" s="889"/>
      <c r="RWD102" s="889"/>
      <c r="RWE102" s="889"/>
      <c r="RWF102" s="889"/>
      <c r="RWG102" s="889"/>
      <c r="RWH102" s="889"/>
      <c r="RWI102" s="889"/>
      <c r="RWJ102" s="889"/>
      <c r="RWK102" s="889"/>
      <c r="RWL102" s="889"/>
      <c r="RWM102" s="889"/>
      <c r="RWN102" s="889"/>
      <c r="RWO102" s="889"/>
      <c r="RWP102" s="889"/>
      <c r="RWQ102" s="889"/>
      <c r="RWR102" s="889"/>
      <c r="RWS102" s="889"/>
      <c r="RWT102" s="889"/>
      <c r="RWU102" s="889"/>
      <c r="RWV102" s="889"/>
      <c r="RWW102" s="889"/>
      <c r="RWX102" s="889"/>
      <c r="RWY102" s="889"/>
      <c r="RWZ102" s="889"/>
      <c r="RXA102" s="889"/>
      <c r="RXB102" s="889"/>
      <c r="RXC102" s="889"/>
      <c r="RXD102" s="889"/>
      <c r="RXE102" s="889"/>
      <c r="RXF102" s="889"/>
      <c r="RXG102" s="889"/>
      <c r="RXH102" s="889"/>
      <c r="RXI102" s="889"/>
      <c r="RXJ102" s="889"/>
      <c r="RXK102" s="889"/>
      <c r="RXL102" s="889"/>
      <c r="RXM102" s="889"/>
      <c r="RXN102" s="889"/>
      <c r="RXO102" s="889"/>
      <c r="RXP102" s="889"/>
      <c r="RXQ102" s="889"/>
      <c r="RXR102" s="889"/>
      <c r="RXS102" s="889"/>
      <c r="RXT102" s="889"/>
      <c r="RXU102" s="889"/>
      <c r="RXV102" s="889"/>
      <c r="RXW102" s="889"/>
      <c r="RXX102" s="889"/>
      <c r="RXY102" s="889"/>
      <c r="RXZ102" s="889"/>
      <c r="RYA102" s="889"/>
      <c r="RYB102" s="889"/>
      <c r="RYC102" s="889"/>
      <c r="RYD102" s="889"/>
      <c r="RYE102" s="889"/>
      <c r="RYF102" s="889"/>
      <c r="RYG102" s="889"/>
      <c r="RYH102" s="889"/>
      <c r="RYI102" s="889"/>
      <c r="RYJ102" s="889"/>
      <c r="RYK102" s="889"/>
      <c r="RYL102" s="889"/>
      <c r="RYM102" s="889"/>
      <c r="RYN102" s="889"/>
      <c r="RYO102" s="889"/>
      <c r="RYP102" s="889"/>
      <c r="RYQ102" s="889"/>
      <c r="RYR102" s="889"/>
      <c r="RYS102" s="889"/>
      <c r="RYT102" s="889"/>
      <c r="RYU102" s="889"/>
      <c r="RYV102" s="889"/>
      <c r="RYW102" s="889"/>
      <c r="RYX102" s="889"/>
      <c r="RYY102" s="889"/>
      <c r="RYZ102" s="889"/>
      <c r="RZA102" s="889"/>
      <c r="RZB102" s="889"/>
      <c r="RZC102" s="889"/>
      <c r="RZD102" s="889"/>
      <c r="RZE102" s="889"/>
      <c r="RZF102" s="889"/>
      <c r="RZG102" s="889"/>
      <c r="RZH102" s="889"/>
      <c r="RZI102" s="889"/>
      <c r="RZJ102" s="889"/>
      <c r="RZK102" s="889"/>
      <c r="RZL102" s="889"/>
      <c r="RZM102" s="889"/>
      <c r="RZN102" s="889"/>
      <c r="RZO102" s="889"/>
      <c r="RZP102" s="889"/>
      <c r="RZQ102" s="889"/>
      <c r="RZR102" s="889"/>
      <c r="RZS102" s="889"/>
      <c r="RZT102" s="889"/>
      <c r="RZU102" s="889"/>
      <c r="RZV102" s="889"/>
      <c r="RZW102" s="889"/>
      <c r="RZX102" s="889"/>
      <c r="RZY102" s="889"/>
      <c r="RZZ102" s="889"/>
      <c r="SAA102" s="889"/>
      <c r="SAB102" s="889"/>
      <c r="SAC102" s="889"/>
      <c r="SAD102" s="889"/>
      <c r="SAE102" s="889"/>
      <c r="SAF102" s="889"/>
      <c r="SAG102" s="889"/>
      <c r="SAH102" s="889"/>
      <c r="SAI102" s="889"/>
      <c r="SAJ102" s="889"/>
      <c r="SAK102" s="889"/>
      <c r="SAL102" s="889"/>
      <c r="SAM102" s="889"/>
      <c r="SAN102" s="889"/>
      <c r="SAO102" s="889"/>
      <c r="SAP102" s="889"/>
      <c r="SAQ102" s="889"/>
      <c r="SAR102" s="889"/>
      <c r="SAS102" s="889"/>
      <c r="SAT102" s="889"/>
      <c r="SAU102" s="889"/>
      <c r="SAV102" s="889"/>
      <c r="SAW102" s="889"/>
      <c r="SAX102" s="889"/>
      <c r="SAY102" s="889"/>
      <c r="SAZ102" s="889"/>
      <c r="SBA102" s="889"/>
      <c r="SBB102" s="889"/>
      <c r="SBC102" s="889"/>
      <c r="SBD102" s="889"/>
      <c r="SBE102" s="889"/>
      <c r="SBF102" s="889"/>
      <c r="SBG102" s="889"/>
      <c r="SBH102" s="889"/>
      <c r="SBI102" s="889"/>
      <c r="SBJ102" s="889"/>
      <c r="SBK102" s="889"/>
      <c r="SBL102" s="889"/>
      <c r="SBM102" s="889"/>
      <c r="SBN102" s="889"/>
      <c r="SBO102" s="889"/>
      <c r="SBP102" s="889"/>
      <c r="SBQ102" s="889"/>
      <c r="SBR102" s="889"/>
      <c r="SBS102" s="889"/>
      <c r="SBT102" s="889"/>
      <c r="SBU102" s="889"/>
      <c r="SBV102" s="889"/>
      <c r="SBW102" s="889"/>
      <c r="SBX102" s="889"/>
      <c r="SBY102" s="889"/>
      <c r="SBZ102" s="889"/>
      <c r="SCA102" s="889"/>
      <c r="SCB102" s="889"/>
      <c r="SCC102" s="889"/>
      <c r="SCD102" s="889"/>
      <c r="SCE102" s="889"/>
      <c r="SCF102" s="889"/>
      <c r="SCG102" s="889"/>
      <c r="SCH102" s="889"/>
      <c r="SCI102" s="889"/>
      <c r="SCJ102" s="889"/>
      <c r="SCK102" s="889"/>
      <c r="SCL102" s="889"/>
      <c r="SCM102" s="889"/>
      <c r="SCN102" s="889"/>
      <c r="SCO102" s="889"/>
      <c r="SCP102" s="889"/>
      <c r="SCQ102" s="889"/>
      <c r="SCR102" s="889"/>
      <c r="SCS102" s="889"/>
      <c r="SCT102" s="889"/>
      <c r="SCU102" s="889"/>
      <c r="SCV102" s="889"/>
      <c r="SCW102" s="889"/>
      <c r="SCX102" s="889"/>
      <c r="SCY102" s="889"/>
      <c r="SCZ102" s="889"/>
      <c r="SDA102" s="889"/>
      <c r="SDB102" s="889"/>
      <c r="SDC102" s="889"/>
      <c r="SDD102" s="889"/>
      <c r="SDE102" s="889"/>
      <c r="SDF102" s="889"/>
      <c r="SDG102" s="889"/>
      <c r="SDH102" s="889"/>
      <c r="SDI102" s="889"/>
      <c r="SDJ102" s="889"/>
      <c r="SDK102" s="889"/>
      <c r="SDL102" s="889"/>
      <c r="SDM102" s="889"/>
      <c r="SDN102" s="889"/>
      <c r="SDO102" s="889"/>
      <c r="SDP102" s="889"/>
      <c r="SDQ102" s="889"/>
      <c r="SDR102" s="889"/>
      <c r="SDS102" s="889"/>
      <c r="SDT102" s="889"/>
      <c r="SDU102" s="889"/>
      <c r="SDV102" s="889"/>
      <c r="SDW102" s="889"/>
      <c r="SDX102" s="889"/>
      <c r="SDY102" s="889"/>
      <c r="SDZ102" s="889"/>
      <c r="SEA102" s="889"/>
      <c r="SEB102" s="889"/>
      <c r="SEC102" s="889"/>
      <c r="SED102" s="889"/>
      <c r="SEE102" s="889"/>
      <c r="SEF102" s="889"/>
      <c r="SEG102" s="889"/>
      <c r="SEH102" s="889"/>
      <c r="SEI102" s="889"/>
      <c r="SEJ102" s="889"/>
      <c r="SEK102" s="889"/>
      <c r="SEL102" s="889"/>
      <c r="SEM102" s="889"/>
      <c r="SEN102" s="889"/>
      <c r="SEO102" s="889"/>
      <c r="SEP102" s="889"/>
      <c r="SEQ102" s="889"/>
      <c r="SER102" s="889"/>
      <c r="SES102" s="889"/>
      <c r="SET102" s="889"/>
      <c r="SEU102" s="889"/>
      <c r="SEV102" s="889"/>
      <c r="SEW102" s="889"/>
      <c r="SEX102" s="889"/>
      <c r="SEY102" s="889"/>
      <c r="SEZ102" s="889"/>
      <c r="SFA102" s="889"/>
      <c r="SFB102" s="889"/>
      <c r="SFC102" s="889"/>
      <c r="SFD102" s="889"/>
      <c r="SFE102" s="889"/>
      <c r="SFF102" s="889"/>
      <c r="SFG102" s="889"/>
      <c r="SFH102" s="889"/>
      <c r="SFI102" s="889"/>
      <c r="SFJ102" s="889"/>
      <c r="SFK102" s="889"/>
      <c r="SFL102" s="889"/>
      <c r="SFM102" s="889"/>
      <c r="SFN102" s="889"/>
      <c r="SFO102" s="889"/>
      <c r="SFP102" s="889"/>
      <c r="SFQ102" s="889"/>
      <c r="SFR102" s="889"/>
      <c r="SFS102" s="889"/>
      <c r="SFT102" s="889"/>
      <c r="SFU102" s="889"/>
      <c r="SFV102" s="889"/>
      <c r="SFW102" s="889"/>
      <c r="SFX102" s="889"/>
      <c r="SFY102" s="889"/>
      <c r="SFZ102" s="889"/>
      <c r="SGA102" s="889"/>
      <c r="SGB102" s="889"/>
      <c r="SGC102" s="889"/>
      <c r="SGD102" s="889"/>
      <c r="SGE102" s="889"/>
      <c r="SGF102" s="889"/>
      <c r="SGG102" s="889"/>
      <c r="SGH102" s="889"/>
      <c r="SGI102" s="889"/>
      <c r="SGJ102" s="889"/>
      <c r="SGK102" s="889"/>
      <c r="SGL102" s="889"/>
      <c r="SGM102" s="889"/>
      <c r="SGN102" s="889"/>
      <c r="SGO102" s="889"/>
      <c r="SGP102" s="889"/>
      <c r="SGQ102" s="889"/>
      <c r="SGR102" s="889"/>
      <c r="SGS102" s="889"/>
      <c r="SGT102" s="889"/>
      <c r="SGU102" s="889"/>
      <c r="SGV102" s="889"/>
      <c r="SGW102" s="889"/>
      <c r="SGX102" s="889"/>
      <c r="SGY102" s="889"/>
      <c r="SGZ102" s="889"/>
      <c r="SHA102" s="889"/>
      <c r="SHB102" s="889"/>
      <c r="SHC102" s="889"/>
      <c r="SHD102" s="889"/>
      <c r="SHE102" s="889"/>
      <c r="SHF102" s="889"/>
      <c r="SHG102" s="889"/>
      <c r="SHH102" s="889"/>
      <c r="SHI102" s="889"/>
      <c r="SHJ102" s="889"/>
      <c r="SHK102" s="889"/>
      <c r="SHL102" s="889"/>
      <c r="SHM102" s="889"/>
      <c r="SHN102" s="889"/>
      <c r="SHO102" s="889"/>
      <c r="SHP102" s="889"/>
      <c r="SHQ102" s="889"/>
      <c r="SHR102" s="889"/>
      <c r="SHS102" s="889"/>
      <c r="SHT102" s="889"/>
      <c r="SHU102" s="889"/>
      <c r="SHV102" s="889"/>
      <c r="SHW102" s="889"/>
      <c r="SHX102" s="889"/>
      <c r="SHY102" s="889"/>
      <c r="SHZ102" s="889"/>
      <c r="SIA102" s="889"/>
      <c r="SIB102" s="889"/>
      <c r="SIC102" s="889"/>
      <c r="SID102" s="889"/>
      <c r="SIE102" s="889"/>
      <c r="SIF102" s="889"/>
      <c r="SIG102" s="889"/>
      <c r="SIH102" s="889"/>
      <c r="SII102" s="889"/>
      <c r="SIJ102" s="889"/>
      <c r="SIK102" s="889"/>
      <c r="SIL102" s="889"/>
      <c r="SIM102" s="889"/>
      <c r="SIN102" s="889"/>
      <c r="SIO102" s="889"/>
      <c r="SIP102" s="889"/>
      <c r="SIQ102" s="889"/>
      <c r="SIR102" s="889"/>
      <c r="SIS102" s="889"/>
      <c r="SIT102" s="889"/>
      <c r="SIU102" s="889"/>
      <c r="SIV102" s="889"/>
      <c r="SIW102" s="889"/>
      <c r="SIX102" s="889"/>
      <c r="SIY102" s="889"/>
      <c r="SIZ102" s="889"/>
      <c r="SJA102" s="889"/>
      <c r="SJB102" s="889"/>
      <c r="SJC102" s="889"/>
      <c r="SJD102" s="889"/>
      <c r="SJE102" s="889"/>
      <c r="SJF102" s="889"/>
      <c r="SJG102" s="889"/>
      <c r="SJH102" s="889"/>
      <c r="SJI102" s="889"/>
      <c r="SJJ102" s="889"/>
      <c r="SJK102" s="889"/>
      <c r="SJL102" s="889"/>
      <c r="SJM102" s="889"/>
      <c r="SJN102" s="889"/>
      <c r="SJO102" s="889"/>
      <c r="SJP102" s="889"/>
      <c r="SJQ102" s="889"/>
      <c r="SJR102" s="889"/>
      <c r="SJS102" s="889"/>
      <c r="SJT102" s="889"/>
      <c r="SJU102" s="889"/>
      <c r="SJV102" s="889"/>
      <c r="SJW102" s="889"/>
      <c r="SJX102" s="889"/>
      <c r="SJY102" s="889"/>
      <c r="SJZ102" s="889"/>
      <c r="SKA102" s="889"/>
      <c r="SKB102" s="889"/>
      <c r="SKC102" s="889"/>
      <c r="SKD102" s="889"/>
      <c r="SKE102" s="889"/>
      <c r="SKF102" s="889"/>
      <c r="SKG102" s="889"/>
      <c r="SKH102" s="889"/>
      <c r="SKI102" s="889"/>
      <c r="SKJ102" s="889"/>
      <c r="SKK102" s="889"/>
      <c r="SKL102" s="889"/>
      <c r="SKM102" s="889"/>
      <c r="SKN102" s="889"/>
      <c r="SKO102" s="889"/>
      <c r="SKP102" s="889"/>
      <c r="SKQ102" s="889"/>
      <c r="SKR102" s="889"/>
      <c r="SKS102" s="889"/>
      <c r="SKT102" s="889"/>
      <c r="SKU102" s="889"/>
      <c r="SKV102" s="889"/>
      <c r="SKW102" s="889"/>
      <c r="SKX102" s="889"/>
      <c r="SKY102" s="889"/>
      <c r="SKZ102" s="889"/>
      <c r="SLA102" s="889"/>
      <c r="SLB102" s="889"/>
      <c r="SLC102" s="889"/>
      <c r="SLD102" s="889"/>
      <c r="SLE102" s="889"/>
      <c r="SLF102" s="889"/>
      <c r="SLG102" s="889"/>
      <c r="SLH102" s="889"/>
      <c r="SLI102" s="889"/>
      <c r="SLJ102" s="889"/>
      <c r="SLK102" s="889"/>
      <c r="SLL102" s="889"/>
      <c r="SLM102" s="889"/>
      <c r="SLN102" s="889"/>
      <c r="SLO102" s="889"/>
      <c r="SLP102" s="889"/>
      <c r="SLQ102" s="889"/>
      <c r="SLR102" s="889"/>
      <c r="SLS102" s="889"/>
      <c r="SLT102" s="889"/>
      <c r="SLU102" s="889"/>
      <c r="SLV102" s="889"/>
      <c r="SLW102" s="889"/>
      <c r="SLX102" s="889"/>
      <c r="SLY102" s="889"/>
      <c r="SLZ102" s="889"/>
      <c r="SMA102" s="889"/>
      <c r="SMB102" s="889"/>
      <c r="SMC102" s="889"/>
      <c r="SMD102" s="889"/>
      <c r="SME102" s="889"/>
      <c r="SMF102" s="889"/>
      <c r="SMG102" s="889"/>
      <c r="SMH102" s="889"/>
      <c r="SMI102" s="889"/>
      <c r="SMJ102" s="889"/>
      <c r="SMK102" s="889"/>
      <c r="SML102" s="889"/>
      <c r="SMM102" s="889"/>
      <c r="SMN102" s="889"/>
      <c r="SMO102" s="889"/>
      <c r="SMP102" s="889"/>
      <c r="SMQ102" s="889"/>
      <c r="SMR102" s="889"/>
      <c r="SMS102" s="889"/>
      <c r="SMT102" s="889"/>
      <c r="SMU102" s="889"/>
      <c r="SMV102" s="889"/>
      <c r="SMW102" s="889"/>
      <c r="SMX102" s="889"/>
      <c r="SMY102" s="889"/>
      <c r="SMZ102" s="889"/>
      <c r="SNA102" s="889"/>
      <c r="SNB102" s="889"/>
      <c r="SNC102" s="889"/>
      <c r="SND102" s="889"/>
      <c r="SNE102" s="889"/>
      <c r="SNF102" s="889"/>
      <c r="SNG102" s="889"/>
      <c r="SNH102" s="889"/>
      <c r="SNI102" s="889"/>
      <c r="SNJ102" s="889"/>
      <c r="SNK102" s="889"/>
      <c r="SNL102" s="889"/>
      <c r="SNM102" s="889"/>
      <c r="SNN102" s="889"/>
      <c r="SNO102" s="889"/>
      <c r="SNP102" s="889"/>
      <c r="SNQ102" s="889"/>
      <c r="SNR102" s="889"/>
      <c r="SNS102" s="889"/>
      <c r="SNT102" s="889"/>
      <c r="SNU102" s="889"/>
      <c r="SNV102" s="889"/>
      <c r="SNW102" s="889"/>
      <c r="SNX102" s="889"/>
      <c r="SNY102" s="889"/>
      <c r="SNZ102" s="889"/>
      <c r="SOA102" s="889"/>
      <c r="SOB102" s="889"/>
      <c r="SOC102" s="889"/>
      <c r="SOD102" s="889"/>
      <c r="SOE102" s="889"/>
      <c r="SOF102" s="889"/>
      <c r="SOG102" s="889"/>
      <c r="SOH102" s="889"/>
      <c r="SOI102" s="889"/>
      <c r="SOJ102" s="889"/>
      <c r="SOK102" s="889"/>
      <c r="SOL102" s="889"/>
      <c r="SOM102" s="889"/>
      <c r="SON102" s="889"/>
      <c r="SOO102" s="889"/>
      <c r="SOP102" s="889"/>
      <c r="SOQ102" s="889"/>
      <c r="SOR102" s="889"/>
      <c r="SOS102" s="889"/>
      <c r="SOT102" s="889"/>
      <c r="SOU102" s="889"/>
      <c r="SOV102" s="889"/>
      <c r="SOW102" s="889"/>
      <c r="SOX102" s="889"/>
      <c r="SOY102" s="889"/>
      <c r="SOZ102" s="889"/>
      <c r="SPA102" s="889"/>
      <c r="SPB102" s="889"/>
      <c r="SPC102" s="889"/>
      <c r="SPD102" s="889"/>
      <c r="SPE102" s="889"/>
      <c r="SPF102" s="889"/>
      <c r="SPG102" s="889"/>
      <c r="SPH102" s="889"/>
      <c r="SPI102" s="889"/>
      <c r="SPJ102" s="889"/>
      <c r="SPK102" s="889"/>
      <c r="SPL102" s="889"/>
      <c r="SPM102" s="889"/>
      <c r="SPN102" s="889"/>
      <c r="SPO102" s="889"/>
      <c r="SPP102" s="889"/>
      <c r="SPQ102" s="889"/>
      <c r="SPR102" s="889"/>
      <c r="SPS102" s="889"/>
      <c r="SPT102" s="889"/>
      <c r="SPU102" s="889"/>
      <c r="SPV102" s="889"/>
      <c r="SPW102" s="889"/>
      <c r="SPX102" s="889"/>
      <c r="SPY102" s="889"/>
      <c r="SPZ102" s="889"/>
      <c r="SQA102" s="889"/>
      <c r="SQB102" s="889"/>
      <c r="SQC102" s="889"/>
      <c r="SQD102" s="889"/>
      <c r="SQE102" s="889"/>
      <c r="SQF102" s="889"/>
      <c r="SQG102" s="889"/>
      <c r="SQH102" s="889"/>
      <c r="SQI102" s="889"/>
      <c r="SQJ102" s="889"/>
      <c r="SQK102" s="889"/>
      <c r="SQL102" s="889"/>
      <c r="SQM102" s="889"/>
      <c r="SQN102" s="889"/>
      <c r="SQO102" s="889"/>
      <c r="SQP102" s="889"/>
      <c r="SQQ102" s="889"/>
      <c r="SQR102" s="889"/>
      <c r="SQS102" s="889"/>
      <c r="SQT102" s="889"/>
      <c r="SQU102" s="889"/>
      <c r="SQV102" s="889"/>
      <c r="SQW102" s="889"/>
      <c r="SQX102" s="889"/>
      <c r="SQY102" s="889"/>
      <c r="SQZ102" s="889"/>
      <c r="SRA102" s="889"/>
      <c r="SRB102" s="889"/>
      <c r="SRC102" s="889"/>
      <c r="SRD102" s="889"/>
      <c r="SRE102" s="889"/>
      <c r="SRF102" s="889"/>
      <c r="SRG102" s="889"/>
      <c r="SRH102" s="889"/>
      <c r="SRI102" s="889"/>
      <c r="SRJ102" s="889"/>
      <c r="SRK102" s="889"/>
      <c r="SRL102" s="889"/>
      <c r="SRM102" s="889"/>
      <c r="SRN102" s="889"/>
      <c r="SRO102" s="889"/>
      <c r="SRP102" s="889"/>
      <c r="SRQ102" s="889"/>
      <c r="SRR102" s="889"/>
      <c r="SRS102" s="889"/>
      <c r="SRT102" s="889"/>
      <c r="SRU102" s="889"/>
      <c r="SRV102" s="889"/>
      <c r="SRW102" s="889"/>
      <c r="SRX102" s="889"/>
      <c r="SRY102" s="889"/>
      <c r="SRZ102" s="889"/>
      <c r="SSA102" s="889"/>
      <c r="SSB102" s="889"/>
      <c r="SSC102" s="889"/>
      <c r="SSD102" s="889"/>
      <c r="SSE102" s="889"/>
      <c r="SSF102" s="889"/>
      <c r="SSG102" s="889"/>
      <c r="SSH102" s="889"/>
      <c r="SSI102" s="889"/>
      <c r="SSJ102" s="889"/>
      <c r="SSK102" s="889"/>
      <c r="SSL102" s="889"/>
      <c r="SSM102" s="889"/>
      <c r="SSN102" s="889"/>
      <c r="SSO102" s="889"/>
      <c r="SSP102" s="889"/>
      <c r="SSQ102" s="889"/>
      <c r="SSR102" s="889"/>
      <c r="SSS102" s="889"/>
      <c r="SST102" s="889"/>
      <c r="SSU102" s="889"/>
      <c r="SSV102" s="889"/>
      <c r="SSW102" s="889"/>
      <c r="SSX102" s="889"/>
      <c r="SSY102" s="889"/>
      <c r="SSZ102" s="889"/>
      <c r="STA102" s="889"/>
      <c r="STB102" s="889"/>
      <c r="STC102" s="889"/>
      <c r="STD102" s="889"/>
      <c r="STE102" s="889"/>
      <c r="STF102" s="889"/>
      <c r="STG102" s="889"/>
      <c r="STH102" s="889"/>
      <c r="STI102" s="889"/>
      <c r="STJ102" s="889"/>
      <c r="STK102" s="889"/>
      <c r="STL102" s="889"/>
      <c r="STM102" s="889"/>
      <c r="STN102" s="889"/>
      <c r="STO102" s="889"/>
      <c r="STP102" s="889"/>
      <c r="STQ102" s="889"/>
      <c r="STR102" s="889"/>
      <c r="STS102" s="889"/>
      <c r="STT102" s="889"/>
      <c r="STU102" s="889"/>
      <c r="STV102" s="889"/>
      <c r="STW102" s="889"/>
      <c r="STX102" s="889"/>
      <c r="STY102" s="889"/>
      <c r="STZ102" s="889"/>
      <c r="SUA102" s="889"/>
      <c r="SUB102" s="889"/>
      <c r="SUC102" s="889"/>
      <c r="SUD102" s="889"/>
      <c r="SUE102" s="889"/>
      <c r="SUF102" s="889"/>
      <c r="SUG102" s="889"/>
      <c r="SUH102" s="889"/>
      <c r="SUI102" s="889"/>
      <c r="SUJ102" s="889"/>
      <c r="SUK102" s="889"/>
      <c r="SUL102" s="889"/>
      <c r="SUM102" s="889"/>
      <c r="SUN102" s="889"/>
      <c r="SUO102" s="889"/>
      <c r="SUP102" s="889"/>
      <c r="SUQ102" s="889"/>
      <c r="SUR102" s="889"/>
      <c r="SUS102" s="889"/>
      <c r="SUT102" s="889"/>
      <c r="SUU102" s="889"/>
      <c r="SUV102" s="889"/>
      <c r="SUW102" s="889"/>
      <c r="SUX102" s="889"/>
      <c r="SUY102" s="889"/>
      <c r="SUZ102" s="889"/>
      <c r="SVA102" s="889"/>
      <c r="SVB102" s="889"/>
      <c r="SVC102" s="889"/>
      <c r="SVD102" s="889"/>
      <c r="SVE102" s="889"/>
      <c r="SVF102" s="889"/>
      <c r="SVG102" s="889"/>
      <c r="SVH102" s="889"/>
      <c r="SVI102" s="889"/>
      <c r="SVJ102" s="889"/>
      <c r="SVK102" s="889"/>
      <c r="SVL102" s="889"/>
      <c r="SVM102" s="889"/>
      <c r="SVN102" s="889"/>
      <c r="SVO102" s="889"/>
      <c r="SVP102" s="889"/>
      <c r="SVQ102" s="889"/>
      <c r="SVR102" s="889"/>
      <c r="SVS102" s="889"/>
      <c r="SVT102" s="889"/>
      <c r="SVU102" s="889"/>
      <c r="SVV102" s="889"/>
      <c r="SVW102" s="889"/>
      <c r="SVX102" s="889"/>
      <c r="SVY102" s="889"/>
      <c r="SVZ102" s="889"/>
      <c r="SWA102" s="889"/>
      <c r="SWB102" s="889"/>
      <c r="SWC102" s="889"/>
      <c r="SWD102" s="889"/>
      <c r="SWE102" s="889"/>
      <c r="SWF102" s="889"/>
      <c r="SWG102" s="889"/>
      <c r="SWH102" s="889"/>
      <c r="SWI102" s="889"/>
      <c r="SWJ102" s="889"/>
      <c r="SWK102" s="889"/>
      <c r="SWL102" s="889"/>
      <c r="SWM102" s="889"/>
      <c r="SWN102" s="889"/>
      <c r="SWO102" s="889"/>
      <c r="SWP102" s="889"/>
      <c r="SWQ102" s="889"/>
      <c r="SWR102" s="889"/>
      <c r="SWS102" s="889"/>
      <c r="SWT102" s="889"/>
      <c r="SWU102" s="889"/>
      <c r="SWV102" s="889"/>
      <c r="SWW102" s="889"/>
      <c r="SWX102" s="889"/>
      <c r="SWY102" s="889"/>
      <c r="SWZ102" s="889"/>
      <c r="SXA102" s="889"/>
      <c r="SXB102" s="889"/>
      <c r="SXC102" s="889"/>
      <c r="SXD102" s="889"/>
      <c r="SXE102" s="889"/>
      <c r="SXF102" s="889"/>
      <c r="SXG102" s="889"/>
      <c r="SXH102" s="889"/>
      <c r="SXI102" s="889"/>
      <c r="SXJ102" s="889"/>
      <c r="SXK102" s="889"/>
      <c r="SXL102" s="889"/>
      <c r="SXM102" s="889"/>
      <c r="SXN102" s="889"/>
      <c r="SXO102" s="889"/>
      <c r="SXP102" s="889"/>
      <c r="SXQ102" s="889"/>
      <c r="SXR102" s="889"/>
      <c r="SXS102" s="889"/>
      <c r="SXT102" s="889"/>
      <c r="SXU102" s="889"/>
      <c r="SXV102" s="889"/>
      <c r="SXW102" s="889"/>
      <c r="SXX102" s="889"/>
      <c r="SXY102" s="889"/>
      <c r="SXZ102" s="889"/>
      <c r="SYA102" s="889"/>
      <c r="SYB102" s="889"/>
      <c r="SYC102" s="889"/>
      <c r="SYD102" s="889"/>
      <c r="SYE102" s="889"/>
      <c r="SYF102" s="889"/>
      <c r="SYG102" s="889"/>
      <c r="SYH102" s="889"/>
      <c r="SYI102" s="889"/>
      <c r="SYJ102" s="889"/>
      <c r="SYK102" s="889"/>
      <c r="SYL102" s="889"/>
      <c r="SYM102" s="889"/>
      <c r="SYN102" s="889"/>
      <c r="SYO102" s="889"/>
      <c r="SYP102" s="889"/>
      <c r="SYQ102" s="889"/>
      <c r="SYR102" s="889"/>
      <c r="SYS102" s="889"/>
      <c r="SYT102" s="889"/>
      <c r="SYU102" s="889"/>
      <c r="SYV102" s="889"/>
      <c r="SYW102" s="889"/>
      <c r="SYX102" s="889"/>
      <c r="SYY102" s="889"/>
      <c r="SYZ102" s="889"/>
      <c r="SZA102" s="889"/>
      <c r="SZB102" s="889"/>
      <c r="SZC102" s="889"/>
      <c r="SZD102" s="889"/>
      <c r="SZE102" s="889"/>
      <c r="SZF102" s="889"/>
      <c r="SZG102" s="889"/>
      <c r="SZH102" s="889"/>
      <c r="SZI102" s="889"/>
      <c r="SZJ102" s="889"/>
      <c r="SZK102" s="889"/>
      <c r="SZL102" s="889"/>
      <c r="SZM102" s="889"/>
      <c r="SZN102" s="889"/>
      <c r="SZO102" s="889"/>
      <c r="SZP102" s="889"/>
      <c r="SZQ102" s="889"/>
      <c r="SZR102" s="889"/>
      <c r="SZS102" s="889"/>
      <c r="SZT102" s="889"/>
      <c r="SZU102" s="889"/>
      <c r="SZV102" s="889"/>
      <c r="SZW102" s="889"/>
      <c r="SZX102" s="889"/>
      <c r="SZY102" s="889"/>
      <c r="SZZ102" s="889"/>
      <c r="TAA102" s="889"/>
      <c r="TAB102" s="889"/>
      <c r="TAC102" s="889"/>
      <c r="TAD102" s="889"/>
      <c r="TAE102" s="889"/>
      <c r="TAF102" s="889"/>
      <c r="TAG102" s="889"/>
      <c r="TAH102" s="889"/>
      <c r="TAI102" s="889"/>
      <c r="TAJ102" s="889"/>
      <c r="TAK102" s="889"/>
      <c r="TAL102" s="889"/>
      <c r="TAM102" s="889"/>
      <c r="TAN102" s="889"/>
      <c r="TAO102" s="889"/>
      <c r="TAP102" s="889"/>
      <c r="TAQ102" s="889"/>
      <c r="TAR102" s="889"/>
      <c r="TAS102" s="889"/>
      <c r="TAT102" s="889"/>
      <c r="TAU102" s="889"/>
      <c r="TAV102" s="889"/>
      <c r="TAW102" s="889"/>
      <c r="TAX102" s="889"/>
      <c r="TAY102" s="889"/>
      <c r="TAZ102" s="889"/>
      <c r="TBA102" s="889"/>
      <c r="TBB102" s="889"/>
      <c r="TBC102" s="889"/>
      <c r="TBD102" s="889"/>
      <c r="TBE102" s="889"/>
      <c r="TBF102" s="889"/>
      <c r="TBG102" s="889"/>
      <c r="TBH102" s="889"/>
      <c r="TBI102" s="889"/>
      <c r="TBJ102" s="889"/>
      <c r="TBK102" s="889"/>
      <c r="TBL102" s="889"/>
      <c r="TBM102" s="889"/>
      <c r="TBN102" s="889"/>
      <c r="TBO102" s="889"/>
      <c r="TBP102" s="889"/>
      <c r="TBQ102" s="889"/>
      <c r="TBR102" s="889"/>
      <c r="TBS102" s="889"/>
      <c r="TBT102" s="889"/>
      <c r="TBU102" s="889"/>
      <c r="TBV102" s="889"/>
      <c r="TBW102" s="889"/>
      <c r="TBX102" s="889"/>
      <c r="TBY102" s="889"/>
      <c r="TBZ102" s="889"/>
      <c r="TCA102" s="889"/>
      <c r="TCB102" s="889"/>
      <c r="TCC102" s="889"/>
      <c r="TCD102" s="889"/>
      <c r="TCE102" s="889"/>
      <c r="TCF102" s="889"/>
      <c r="TCG102" s="889"/>
      <c r="TCH102" s="889"/>
      <c r="TCI102" s="889"/>
      <c r="TCJ102" s="889"/>
      <c r="TCK102" s="889"/>
      <c r="TCL102" s="889"/>
      <c r="TCM102" s="889"/>
      <c r="TCN102" s="889"/>
      <c r="TCO102" s="889"/>
      <c r="TCP102" s="889"/>
      <c r="TCQ102" s="889"/>
      <c r="TCR102" s="889"/>
      <c r="TCS102" s="889"/>
      <c r="TCT102" s="889"/>
      <c r="TCU102" s="889"/>
      <c r="TCV102" s="889"/>
      <c r="TCW102" s="889"/>
      <c r="TCX102" s="889"/>
      <c r="TCY102" s="889"/>
      <c r="TCZ102" s="889"/>
      <c r="TDA102" s="889"/>
      <c r="TDB102" s="889"/>
      <c r="TDC102" s="889"/>
      <c r="TDD102" s="889"/>
      <c r="TDE102" s="889"/>
      <c r="TDF102" s="889"/>
      <c r="TDG102" s="889"/>
      <c r="TDH102" s="889"/>
      <c r="TDI102" s="889"/>
      <c r="TDJ102" s="889"/>
      <c r="TDK102" s="889"/>
      <c r="TDL102" s="889"/>
      <c r="TDM102" s="889"/>
      <c r="TDN102" s="889"/>
      <c r="TDO102" s="889"/>
      <c r="TDP102" s="889"/>
      <c r="TDQ102" s="889"/>
      <c r="TDR102" s="889"/>
      <c r="TDS102" s="889"/>
      <c r="TDT102" s="889"/>
      <c r="TDU102" s="889"/>
      <c r="TDV102" s="889"/>
      <c r="TDW102" s="889"/>
      <c r="TDX102" s="889"/>
      <c r="TDY102" s="889"/>
      <c r="TDZ102" s="889"/>
      <c r="TEA102" s="889"/>
      <c r="TEB102" s="889"/>
      <c r="TEC102" s="889"/>
      <c r="TED102" s="889"/>
      <c r="TEE102" s="889"/>
      <c r="TEF102" s="889"/>
      <c r="TEG102" s="889"/>
      <c r="TEH102" s="889"/>
      <c r="TEI102" s="889"/>
      <c r="TEJ102" s="889"/>
      <c r="TEK102" s="889"/>
      <c r="TEL102" s="889"/>
      <c r="TEM102" s="889"/>
      <c r="TEN102" s="889"/>
      <c r="TEO102" s="889"/>
      <c r="TEP102" s="889"/>
      <c r="TEQ102" s="889"/>
      <c r="TER102" s="889"/>
      <c r="TES102" s="889"/>
      <c r="TET102" s="889"/>
      <c r="TEU102" s="889"/>
      <c r="TEV102" s="889"/>
      <c r="TEW102" s="889"/>
      <c r="TEX102" s="889"/>
      <c r="TEY102" s="889"/>
      <c r="TEZ102" s="889"/>
      <c r="TFA102" s="889"/>
      <c r="TFB102" s="889"/>
      <c r="TFC102" s="889"/>
      <c r="TFD102" s="889"/>
      <c r="TFE102" s="889"/>
      <c r="TFF102" s="889"/>
      <c r="TFG102" s="889"/>
      <c r="TFH102" s="889"/>
      <c r="TFI102" s="889"/>
      <c r="TFJ102" s="889"/>
      <c r="TFK102" s="889"/>
      <c r="TFL102" s="889"/>
      <c r="TFM102" s="889"/>
      <c r="TFN102" s="889"/>
      <c r="TFO102" s="889"/>
      <c r="TFP102" s="889"/>
      <c r="TFQ102" s="889"/>
      <c r="TFR102" s="889"/>
      <c r="TFS102" s="889"/>
      <c r="TFT102" s="889"/>
      <c r="TFU102" s="889"/>
      <c r="TFV102" s="889"/>
      <c r="TFW102" s="889"/>
      <c r="TFX102" s="889"/>
      <c r="TFY102" s="889"/>
      <c r="TFZ102" s="889"/>
      <c r="TGA102" s="889"/>
      <c r="TGB102" s="889"/>
      <c r="TGC102" s="889"/>
      <c r="TGD102" s="889"/>
      <c r="TGE102" s="889"/>
      <c r="TGF102" s="889"/>
      <c r="TGG102" s="889"/>
      <c r="TGH102" s="889"/>
      <c r="TGI102" s="889"/>
      <c r="TGJ102" s="889"/>
      <c r="TGK102" s="889"/>
      <c r="TGL102" s="889"/>
      <c r="TGM102" s="889"/>
      <c r="TGN102" s="889"/>
      <c r="TGO102" s="889"/>
      <c r="TGP102" s="889"/>
      <c r="TGQ102" s="889"/>
      <c r="TGR102" s="889"/>
      <c r="TGS102" s="889"/>
      <c r="TGT102" s="889"/>
      <c r="TGU102" s="889"/>
      <c r="TGV102" s="889"/>
      <c r="TGW102" s="889"/>
      <c r="TGX102" s="889"/>
      <c r="TGY102" s="889"/>
      <c r="TGZ102" s="889"/>
      <c r="THA102" s="889"/>
      <c r="THB102" s="889"/>
      <c r="THC102" s="889"/>
      <c r="THD102" s="889"/>
      <c r="THE102" s="889"/>
      <c r="THF102" s="889"/>
      <c r="THG102" s="889"/>
      <c r="THH102" s="889"/>
      <c r="THI102" s="889"/>
      <c r="THJ102" s="889"/>
      <c r="THK102" s="889"/>
      <c r="THL102" s="889"/>
      <c r="THM102" s="889"/>
      <c r="THN102" s="889"/>
      <c r="THO102" s="889"/>
      <c r="THP102" s="889"/>
      <c r="THQ102" s="889"/>
      <c r="THR102" s="889"/>
      <c r="THS102" s="889"/>
      <c r="THT102" s="889"/>
      <c r="THU102" s="889"/>
      <c r="THV102" s="889"/>
      <c r="THW102" s="889"/>
      <c r="THX102" s="889"/>
      <c r="THY102" s="889"/>
      <c r="THZ102" s="889"/>
      <c r="TIA102" s="889"/>
      <c r="TIB102" s="889"/>
      <c r="TIC102" s="889"/>
      <c r="TID102" s="889"/>
      <c r="TIE102" s="889"/>
      <c r="TIF102" s="889"/>
      <c r="TIG102" s="889"/>
      <c r="TIH102" s="889"/>
      <c r="TII102" s="889"/>
      <c r="TIJ102" s="889"/>
      <c r="TIK102" s="889"/>
      <c r="TIL102" s="889"/>
      <c r="TIM102" s="889"/>
      <c r="TIN102" s="889"/>
      <c r="TIO102" s="889"/>
      <c r="TIP102" s="889"/>
      <c r="TIQ102" s="889"/>
      <c r="TIR102" s="889"/>
      <c r="TIS102" s="889"/>
      <c r="TIT102" s="889"/>
      <c r="TIU102" s="889"/>
      <c r="TIV102" s="889"/>
      <c r="TIW102" s="889"/>
      <c r="TIX102" s="889"/>
      <c r="TIY102" s="889"/>
      <c r="TIZ102" s="889"/>
      <c r="TJA102" s="889"/>
      <c r="TJB102" s="889"/>
      <c r="TJC102" s="889"/>
      <c r="TJD102" s="889"/>
      <c r="TJE102" s="889"/>
      <c r="TJF102" s="889"/>
      <c r="TJG102" s="889"/>
      <c r="TJH102" s="889"/>
      <c r="TJI102" s="889"/>
      <c r="TJJ102" s="889"/>
      <c r="TJK102" s="889"/>
      <c r="TJL102" s="889"/>
      <c r="TJM102" s="889"/>
      <c r="TJN102" s="889"/>
      <c r="TJO102" s="889"/>
      <c r="TJP102" s="889"/>
      <c r="TJQ102" s="889"/>
      <c r="TJR102" s="889"/>
      <c r="TJS102" s="889"/>
      <c r="TJT102" s="889"/>
      <c r="TJU102" s="889"/>
      <c r="TJV102" s="889"/>
      <c r="TJW102" s="889"/>
      <c r="TJX102" s="889"/>
      <c r="TJY102" s="889"/>
      <c r="TJZ102" s="889"/>
      <c r="TKA102" s="889"/>
      <c r="TKB102" s="889"/>
      <c r="TKC102" s="889"/>
      <c r="TKD102" s="889"/>
      <c r="TKE102" s="889"/>
      <c r="TKF102" s="889"/>
      <c r="TKG102" s="889"/>
      <c r="TKH102" s="889"/>
      <c r="TKI102" s="889"/>
      <c r="TKJ102" s="889"/>
      <c r="TKK102" s="889"/>
      <c r="TKL102" s="889"/>
      <c r="TKM102" s="889"/>
      <c r="TKN102" s="889"/>
      <c r="TKO102" s="889"/>
      <c r="TKP102" s="889"/>
      <c r="TKQ102" s="889"/>
      <c r="TKR102" s="889"/>
      <c r="TKS102" s="889"/>
      <c r="TKT102" s="889"/>
      <c r="TKU102" s="889"/>
      <c r="TKV102" s="889"/>
      <c r="TKW102" s="889"/>
      <c r="TKX102" s="889"/>
      <c r="TKY102" s="889"/>
      <c r="TKZ102" s="889"/>
      <c r="TLA102" s="889"/>
      <c r="TLB102" s="889"/>
      <c r="TLC102" s="889"/>
      <c r="TLD102" s="889"/>
      <c r="TLE102" s="889"/>
      <c r="TLF102" s="889"/>
      <c r="TLG102" s="889"/>
      <c r="TLH102" s="889"/>
      <c r="TLI102" s="889"/>
      <c r="TLJ102" s="889"/>
      <c r="TLK102" s="889"/>
      <c r="TLL102" s="889"/>
      <c r="TLM102" s="889"/>
      <c r="TLN102" s="889"/>
      <c r="TLO102" s="889"/>
      <c r="TLP102" s="889"/>
      <c r="TLQ102" s="889"/>
      <c r="TLR102" s="889"/>
      <c r="TLS102" s="889"/>
      <c r="TLT102" s="889"/>
      <c r="TLU102" s="889"/>
      <c r="TLV102" s="889"/>
      <c r="TLW102" s="889"/>
      <c r="TLX102" s="889"/>
      <c r="TLY102" s="889"/>
      <c r="TLZ102" s="889"/>
      <c r="TMA102" s="889"/>
      <c r="TMB102" s="889"/>
      <c r="TMC102" s="889"/>
      <c r="TMD102" s="889"/>
      <c r="TME102" s="889"/>
      <c r="TMF102" s="889"/>
      <c r="TMG102" s="889"/>
      <c r="TMH102" s="889"/>
      <c r="TMI102" s="889"/>
      <c r="TMJ102" s="889"/>
      <c r="TMK102" s="889"/>
      <c r="TML102" s="889"/>
      <c r="TMM102" s="889"/>
      <c r="TMN102" s="889"/>
      <c r="TMO102" s="889"/>
      <c r="TMP102" s="889"/>
      <c r="TMQ102" s="889"/>
      <c r="TMR102" s="889"/>
      <c r="TMS102" s="889"/>
      <c r="TMT102" s="889"/>
      <c r="TMU102" s="889"/>
      <c r="TMV102" s="889"/>
      <c r="TMW102" s="889"/>
      <c r="TMX102" s="889"/>
      <c r="TMY102" s="889"/>
      <c r="TMZ102" s="889"/>
      <c r="TNA102" s="889"/>
      <c r="TNB102" s="889"/>
      <c r="TNC102" s="889"/>
      <c r="TND102" s="889"/>
      <c r="TNE102" s="889"/>
      <c r="TNF102" s="889"/>
      <c r="TNG102" s="889"/>
      <c r="TNH102" s="889"/>
      <c r="TNI102" s="889"/>
      <c r="TNJ102" s="889"/>
      <c r="TNK102" s="889"/>
      <c r="TNL102" s="889"/>
      <c r="TNM102" s="889"/>
      <c r="TNN102" s="889"/>
      <c r="TNO102" s="889"/>
      <c r="TNP102" s="889"/>
      <c r="TNQ102" s="889"/>
      <c r="TNR102" s="889"/>
      <c r="TNS102" s="889"/>
      <c r="TNT102" s="889"/>
      <c r="TNU102" s="889"/>
      <c r="TNV102" s="889"/>
      <c r="TNW102" s="889"/>
      <c r="TNX102" s="889"/>
      <c r="TNY102" s="889"/>
      <c r="TNZ102" s="889"/>
      <c r="TOA102" s="889"/>
      <c r="TOB102" s="889"/>
      <c r="TOC102" s="889"/>
      <c r="TOD102" s="889"/>
      <c r="TOE102" s="889"/>
      <c r="TOF102" s="889"/>
      <c r="TOG102" s="889"/>
      <c r="TOH102" s="889"/>
      <c r="TOI102" s="889"/>
      <c r="TOJ102" s="889"/>
      <c r="TOK102" s="889"/>
      <c r="TOL102" s="889"/>
      <c r="TOM102" s="889"/>
      <c r="TON102" s="889"/>
      <c r="TOO102" s="889"/>
      <c r="TOP102" s="889"/>
      <c r="TOQ102" s="889"/>
      <c r="TOR102" s="889"/>
      <c r="TOS102" s="889"/>
      <c r="TOT102" s="889"/>
      <c r="TOU102" s="889"/>
      <c r="TOV102" s="889"/>
      <c r="TOW102" s="889"/>
      <c r="TOX102" s="889"/>
      <c r="TOY102" s="889"/>
      <c r="TOZ102" s="889"/>
      <c r="TPA102" s="889"/>
      <c r="TPB102" s="889"/>
      <c r="TPC102" s="889"/>
      <c r="TPD102" s="889"/>
      <c r="TPE102" s="889"/>
      <c r="TPF102" s="889"/>
      <c r="TPG102" s="889"/>
      <c r="TPH102" s="889"/>
      <c r="TPI102" s="889"/>
      <c r="TPJ102" s="889"/>
      <c r="TPK102" s="889"/>
      <c r="TPL102" s="889"/>
      <c r="TPM102" s="889"/>
      <c r="TPN102" s="889"/>
      <c r="TPO102" s="889"/>
      <c r="TPP102" s="889"/>
      <c r="TPQ102" s="889"/>
      <c r="TPR102" s="889"/>
      <c r="TPS102" s="889"/>
      <c r="TPT102" s="889"/>
      <c r="TPU102" s="889"/>
      <c r="TPV102" s="889"/>
      <c r="TPW102" s="889"/>
      <c r="TPX102" s="889"/>
      <c r="TPY102" s="889"/>
      <c r="TPZ102" s="889"/>
      <c r="TQA102" s="889"/>
      <c r="TQB102" s="889"/>
      <c r="TQC102" s="889"/>
      <c r="TQD102" s="889"/>
      <c r="TQE102" s="889"/>
      <c r="TQF102" s="889"/>
      <c r="TQG102" s="889"/>
      <c r="TQH102" s="889"/>
      <c r="TQI102" s="889"/>
      <c r="TQJ102" s="889"/>
      <c r="TQK102" s="889"/>
      <c r="TQL102" s="889"/>
      <c r="TQM102" s="889"/>
      <c r="TQN102" s="889"/>
      <c r="TQO102" s="889"/>
      <c r="TQP102" s="889"/>
      <c r="TQQ102" s="889"/>
      <c r="TQR102" s="889"/>
      <c r="TQS102" s="889"/>
      <c r="TQT102" s="889"/>
      <c r="TQU102" s="889"/>
      <c r="TQV102" s="889"/>
      <c r="TQW102" s="889"/>
      <c r="TQX102" s="889"/>
      <c r="TQY102" s="889"/>
      <c r="TQZ102" s="889"/>
      <c r="TRA102" s="889"/>
      <c r="TRB102" s="889"/>
      <c r="TRC102" s="889"/>
      <c r="TRD102" s="889"/>
      <c r="TRE102" s="889"/>
      <c r="TRF102" s="889"/>
      <c r="TRG102" s="889"/>
      <c r="TRH102" s="889"/>
      <c r="TRI102" s="889"/>
      <c r="TRJ102" s="889"/>
      <c r="TRK102" s="889"/>
      <c r="TRL102" s="889"/>
      <c r="TRM102" s="889"/>
      <c r="TRN102" s="889"/>
      <c r="TRO102" s="889"/>
      <c r="TRP102" s="889"/>
      <c r="TRQ102" s="889"/>
      <c r="TRR102" s="889"/>
      <c r="TRS102" s="889"/>
      <c r="TRT102" s="889"/>
      <c r="TRU102" s="889"/>
      <c r="TRV102" s="889"/>
      <c r="TRW102" s="889"/>
      <c r="TRX102" s="889"/>
      <c r="TRY102" s="889"/>
      <c r="TRZ102" s="889"/>
      <c r="TSA102" s="889"/>
      <c r="TSB102" s="889"/>
      <c r="TSC102" s="889"/>
      <c r="TSD102" s="889"/>
      <c r="TSE102" s="889"/>
      <c r="TSF102" s="889"/>
      <c r="TSG102" s="889"/>
      <c r="TSH102" s="889"/>
      <c r="TSI102" s="889"/>
      <c r="TSJ102" s="889"/>
      <c r="TSK102" s="889"/>
      <c r="TSL102" s="889"/>
      <c r="TSM102" s="889"/>
      <c r="TSN102" s="889"/>
      <c r="TSO102" s="889"/>
      <c r="TSP102" s="889"/>
      <c r="TSQ102" s="889"/>
      <c r="TSR102" s="889"/>
      <c r="TSS102" s="889"/>
      <c r="TST102" s="889"/>
      <c r="TSU102" s="889"/>
      <c r="TSV102" s="889"/>
      <c r="TSW102" s="889"/>
      <c r="TSX102" s="889"/>
      <c r="TSY102" s="889"/>
      <c r="TSZ102" s="889"/>
      <c r="TTA102" s="889"/>
      <c r="TTB102" s="889"/>
      <c r="TTC102" s="889"/>
      <c r="TTD102" s="889"/>
      <c r="TTE102" s="889"/>
      <c r="TTF102" s="889"/>
      <c r="TTG102" s="889"/>
      <c r="TTH102" s="889"/>
      <c r="TTI102" s="889"/>
      <c r="TTJ102" s="889"/>
      <c r="TTK102" s="889"/>
      <c r="TTL102" s="889"/>
      <c r="TTM102" s="889"/>
      <c r="TTN102" s="889"/>
      <c r="TTO102" s="889"/>
      <c r="TTP102" s="889"/>
      <c r="TTQ102" s="889"/>
      <c r="TTR102" s="889"/>
      <c r="TTS102" s="889"/>
      <c r="TTT102" s="889"/>
      <c r="TTU102" s="889"/>
      <c r="TTV102" s="889"/>
      <c r="TTW102" s="889"/>
      <c r="TTX102" s="889"/>
      <c r="TTY102" s="889"/>
      <c r="TTZ102" s="889"/>
      <c r="TUA102" s="889"/>
      <c r="TUB102" s="889"/>
      <c r="TUC102" s="889"/>
      <c r="TUD102" s="889"/>
      <c r="TUE102" s="889"/>
      <c r="TUF102" s="889"/>
      <c r="TUG102" s="889"/>
      <c r="TUH102" s="889"/>
      <c r="TUI102" s="889"/>
      <c r="TUJ102" s="889"/>
      <c r="TUK102" s="889"/>
      <c r="TUL102" s="889"/>
      <c r="TUM102" s="889"/>
      <c r="TUN102" s="889"/>
      <c r="TUO102" s="889"/>
      <c r="TUP102" s="889"/>
      <c r="TUQ102" s="889"/>
      <c r="TUR102" s="889"/>
      <c r="TUS102" s="889"/>
      <c r="TUT102" s="889"/>
      <c r="TUU102" s="889"/>
      <c r="TUV102" s="889"/>
      <c r="TUW102" s="889"/>
      <c r="TUX102" s="889"/>
      <c r="TUY102" s="889"/>
      <c r="TUZ102" s="889"/>
      <c r="TVA102" s="889"/>
      <c r="TVB102" s="889"/>
      <c r="TVC102" s="889"/>
      <c r="TVD102" s="889"/>
      <c r="TVE102" s="889"/>
      <c r="TVF102" s="889"/>
      <c r="TVG102" s="889"/>
      <c r="TVH102" s="889"/>
      <c r="TVI102" s="889"/>
      <c r="TVJ102" s="889"/>
      <c r="TVK102" s="889"/>
      <c r="TVL102" s="889"/>
      <c r="TVM102" s="889"/>
      <c r="TVN102" s="889"/>
      <c r="TVO102" s="889"/>
      <c r="TVP102" s="889"/>
      <c r="TVQ102" s="889"/>
      <c r="TVR102" s="889"/>
      <c r="TVS102" s="889"/>
      <c r="TVT102" s="889"/>
      <c r="TVU102" s="889"/>
      <c r="TVV102" s="889"/>
      <c r="TVW102" s="889"/>
      <c r="TVX102" s="889"/>
      <c r="TVY102" s="889"/>
      <c r="TVZ102" s="889"/>
      <c r="TWA102" s="889"/>
      <c r="TWB102" s="889"/>
      <c r="TWC102" s="889"/>
      <c r="TWD102" s="889"/>
      <c r="TWE102" s="889"/>
      <c r="TWF102" s="889"/>
      <c r="TWG102" s="889"/>
      <c r="TWH102" s="889"/>
      <c r="TWI102" s="889"/>
      <c r="TWJ102" s="889"/>
      <c r="TWK102" s="889"/>
      <c r="TWL102" s="889"/>
      <c r="TWM102" s="889"/>
      <c r="TWN102" s="889"/>
      <c r="TWO102" s="889"/>
      <c r="TWP102" s="889"/>
      <c r="TWQ102" s="889"/>
      <c r="TWR102" s="889"/>
      <c r="TWS102" s="889"/>
      <c r="TWT102" s="889"/>
      <c r="TWU102" s="889"/>
      <c r="TWV102" s="889"/>
      <c r="TWW102" s="889"/>
      <c r="TWX102" s="889"/>
      <c r="TWY102" s="889"/>
      <c r="TWZ102" s="889"/>
      <c r="TXA102" s="889"/>
      <c r="TXB102" s="889"/>
      <c r="TXC102" s="889"/>
      <c r="TXD102" s="889"/>
      <c r="TXE102" s="889"/>
      <c r="TXF102" s="889"/>
      <c r="TXG102" s="889"/>
      <c r="TXH102" s="889"/>
      <c r="TXI102" s="889"/>
      <c r="TXJ102" s="889"/>
      <c r="TXK102" s="889"/>
      <c r="TXL102" s="889"/>
      <c r="TXM102" s="889"/>
      <c r="TXN102" s="889"/>
      <c r="TXO102" s="889"/>
      <c r="TXP102" s="889"/>
      <c r="TXQ102" s="889"/>
      <c r="TXR102" s="889"/>
      <c r="TXS102" s="889"/>
      <c r="TXT102" s="889"/>
      <c r="TXU102" s="889"/>
      <c r="TXV102" s="889"/>
      <c r="TXW102" s="889"/>
      <c r="TXX102" s="889"/>
      <c r="TXY102" s="889"/>
      <c r="TXZ102" s="889"/>
      <c r="TYA102" s="889"/>
      <c r="TYB102" s="889"/>
      <c r="TYC102" s="889"/>
      <c r="TYD102" s="889"/>
      <c r="TYE102" s="889"/>
      <c r="TYF102" s="889"/>
      <c r="TYG102" s="889"/>
      <c r="TYH102" s="889"/>
      <c r="TYI102" s="889"/>
      <c r="TYJ102" s="889"/>
      <c r="TYK102" s="889"/>
      <c r="TYL102" s="889"/>
      <c r="TYM102" s="889"/>
      <c r="TYN102" s="889"/>
      <c r="TYO102" s="889"/>
      <c r="TYP102" s="889"/>
      <c r="TYQ102" s="889"/>
      <c r="TYR102" s="889"/>
      <c r="TYS102" s="889"/>
      <c r="TYT102" s="889"/>
      <c r="TYU102" s="889"/>
      <c r="TYV102" s="889"/>
      <c r="TYW102" s="889"/>
      <c r="TYX102" s="889"/>
      <c r="TYY102" s="889"/>
      <c r="TYZ102" s="889"/>
      <c r="TZA102" s="889"/>
      <c r="TZB102" s="889"/>
      <c r="TZC102" s="889"/>
      <c r="TZD102" s="889"/>
      <c r="TZE102" s="889"/>
      <c r="TZF102" s="889"/>
      <c r="TZG102" s="889"/>
      <c r="TZH102" s="889"/>
      <c r="TZI102" s="889"/>
      <c r="TZJ102" s="889"/>
      <c r="TZK102" s="889"/>
      <c r="TZL102" s="889"/>
      <c r="TZM102" s="889"/>
      <c r="TZN102" s="889"/>
      <c r="TZO102" s="889"/>
      <c r="TZP102" s="889"/>
      <c r="TZQ102" s="889"/>
      <c r="TZR102" s="889"/>
      <c r="TZS102" s="889"/>
      <c r="TZT102" s="889"/>
      <c r="TZU102" s="889"/>
      <c r="TZV102" s="889"/>
      <c r="TZW102" s="889"/>
      <c r="TZX102" s="889"/>
      <c r="TZY102" s="889"/>
      <c r="TZZ102" s="889"/>
      <c r="UAA102" s="889"/>
      <c r="UAB102" s="889"/>
      <c r="UAC102" s="889"/>
      <c r="UAD102" s="889"/>
      <c r="UAE102" s="889"/>
      <c r="UAF102" s="889"/>
      <c r="UAG102" s="889"/>
      <c r="UAH102" s="889"/>
      <c r="UAI102" s="889"/>
      <c r="UAJ102" s="889"/>
      <c r="UAK102" s="889"/>
      <c r="UAL102" s="889"/>
      <c r="UAM102" s="889"/>
      <c r="UAN102" s="889"/>
      <c r="UAO102" s="889"/>
      <c r="UAP102" s="889"/>
      <c r="UAQ102" s="889"/>
      <c r="UAR102" s="889"/>
      <c r="UAS102" s="889"/>
      <c r="UAT102" s="889"/>
      <c r="UAU102" s="889"/>
      <c r="UAV102" s="889"/>
      <c r="UAW102" s="889"/>
      <c r="UAX102" s="889"/>
      <c r="UAY102" s="889"/>
      <c r="UAZ102" s="889"/>
      <c r="UBA102" s="889"/>
      <c r="UBB102" s="889"/>
      <c r="UBC102" s="889"/>
      <c r="UBD102" s="889"/>
      <c r="UBE102" s="889"/>
      <c r="UBF102" s="889"/>
      <c r="UBG102" s="889"/>
      <c r="UBH102" s="889"/>
      <c r="UBI102" s="889"/>
      <c r="UBJ102" s="889"/>
      <c r="UBK102" s="889"/>
      <c r="UBL102" s="889"/>
      <c r="UBM102" s="889"/>
      <c r="UBN102" s="889"/>
      <c r="UBO102" s="889"/>
      <c r="UBP102" s="889"/>
      <c r="UBQ102" s="889"/>
      <c r="UBR102" s="889"/>
      <c r="UBS102" s="889"/>
      <c r="UBT102" s="889"/>
      <c r="UBU102" s="889"/>
      <c r="UBV102" s="889"/>
      <c r="UBW102" s="889"/>
      <c r="UBX102" s="889"/>
      <c r="UBY102" s="889"/>
      <c r="UBZ102" s="889"/>
      <c r="UCA102" s="889"/>
      <c r="UCB102" s="889"/>
      <c r="UCC102" s="889"/>
      <c r="UCD102" s="889"/>
      <c r="UCE102" s="889"/>
      <c r="UCF102" s="889"/>
      <c r="UCG102" s="889"/>
      <c r="UCH102" s="889"/>
      <c r="UCI102" s="889"/>
      <c r="UCJ102" s="889"/>
      <c r="UCK102" s="889"/>
      <c r="UCL102" s="889"/>
      <c r="UCM102" s="889"/>
      <c r="UCN102" s="889"/>
      <c r="UCO102" s="889"/>
      <c r="UCP102" s="889"/>
      <c r="UCQ102" s="889"/>
      <c r="UCR102" s="889"/>
      <c r="UCS102" s="889"/>
      <c r="UCT102" s="889"/>
      <c r="UCU102" s="889"/>
      <c r="UCV102" s="889"/>
      <c r="UCW102" s="889"/>
      <c r="UCX102" s="889"/>
      <c r="UCY102" s="889"/>
      <c r="UCZ102" s="889"/>
      <c r="UDA102" s="889"/>
      <c r="UDB102" s="889"/>
      <c r="UDC102" s="889"/>
      <c r="UDD102" s="889"/>
      <c r="UDE102" s="889"/>
      <c r="UDF102" s="889"/>
      <c r="UDG102" s="889"/>
      <c r="UDH102" s="889"/>
      <c r="UDI102" s="889"/>
      <c r="UDJ102" s="889"/>
      <c r="UDK102" s="889"/>
      <c r="UDL102" s="889"/>
      <c r="UDM102" s="889"/>
      <c r="UDN102" s="889"/>
      <c r="UDO102" s="889"/>
      <c r="UDP102" s="889"/>
      <c r="UDQ102" s="889"/>
      <c r="UDR102" s="889"/>
      <c r="UDS102" s="889"/>
      <c r="UDT102" s="889"/>
      <c r="UDU102" s="889"/>
      <c r="UDV102" s="889"/>
      <c r="UDW102" s="889"/>
      <c r="UDX102" s="889"/>
      <c r="UDY102" s="889"/>
      <c r="UDZ102" s="889"/>
      <c r="UEA102" s="889"/>
      <c r="UEB102" s="889"/>
      <c r="UEC102" s="889"/>
      <c r="UED102" s="889"/>
      <c r="UEE102" s="889"/>
      <c r="UEF102" s="889"/>
      <c r="UEG102" s="889"/>
      <c r="UEH102" s="889"/>
      <c r="UEI102" s="889"/>
      <c r="UEJ102" s="889"/>
      <c r="UEK102" s="889"/>
      <c r="UEL102" s="889"/>
      <c r="UEM102" s="889"/>
      <c r="UEN102" s="889"/>
      <c r="UEO102" s="889"/>
      <c r="UEP102" s="889"/>
      <c r="UEQ102" s="889"/>
      <c r="UER102" s="889"/>
      <c r="UES102" s="889"/>
      <c r="UET102" s="889"/>
      <c r="UEU102" s="889"/>
      <c r="UEV102" s="889"/>
      <c r="UEW102" s="889"/>
      <c r="UEX102" s="889"/>
      <c r="UEY102" s="889"/>
      <c r="UEZ102" s="889"/>
      <c r="UFA102" s="889"/>
      <c r="UFB102" s="889"/>
      <c r="UFC102" s="889"/>
      <c r="UFD102" s="889"/>
      <c r="UFE102" s="889"/>
      <c r="UFF102" s="889"/>
      <c r="UFG102" s="889"/>
      <c r="UFH102" s="889"/>
      <c r="UFI102" s="889"/>
      <c r="UFJ102" s="889"/>
      <c r="UFK102" s="889"/>
      <c r="UFL102" s="889"/>
      <c r="UFM102" s="889"/>
      <c r="UFN102" s="889"/>
      <c r="UFO102" s="889"/>
      <c r="UFP102" s="889"/>
      <c r="UFQ102" s="889"/>
      <c r="UFR102" s="889"/>
      <c r="UFS102" s="889"/>
      <c r="UFT102" s="889"/>
      <c r="UFU102" s="889"/>
      <c r="UFV102" s="889"/>
      <c r="UFW102" s="889"/>
      <c r="UFX102" s="889"/>
      <c r="UFY102" s="889"/>
      <c r="UFZ102" s="889"/>
      <c r="UGA102" s="889"/>
      <c r="UGB102" s="889"/>
      <c r="UGC102" s="889"/>
      <c r="UGD102" s="889"/>
      <c r="UGE102" s="889"/>
      <c r="UGF102" s="889"/>
      <c r="UGG102" s="889"/>
      <c r="UGH102" s="889"/>
      <c r="UGI102" s="889"/>
      <c r="UGJ102" s="889"/>
      <c r="UGK102" s="889"/>
      <c r="UGL102" s="889"/>
      <c r="UGM102" s="889"/>
      <c r="UGN102" s="889"/>
      <c r="UGO102" s="889"/>
      <c r="UGP102" s="889"/>
      <c r="UGQ102" s="889"/>
      <c r="UGR102" s="889"/>
      <c r="UGS102" s="889"/>
      <c r="UGT102" s="889"/>
      <c r="UGU102" s="889"/>
      <c r="UGV102" s="889"/>
      <c r="UGW102" s="889"/>
      <c r="UGX102" s="889"/>
      <c r="UGY102" s="889"/>
      <c r="UGZ102" s="889"/>
      <c r="UHA102" s="889"/>
      <c r="UHB102" s="889"/>
      <c r="UHC102" s="889"/>
      <c r="UHD102" s="889"/>
      <c r="UHE102" s="889"/>
      <c r="UHF102" s="889"/>
      <c r="UHG102" s="889"/>
      <c r="UHH102" s="889"/>
      <c r="UHI102" s="889"/>
      <c r="UHJ102" s="889"/>
      <c r="UHK102" s="889"/>
      <c r="UHL102" s="889"/>
      <c r="UHM102" s="889"/>
      <c r="UHN102" s="889"/>
      <c r="UHO102" s="889"/>
      <c r="UHP102" s="889"/>
      <c r="UHQ102" s="889"/>
      <c r="UHR102" s="889"/>
      <c r="UHS102" s="889"/>
      <c r="UHT102" s="889"/>
      <c r="UHU102" s="889"/>
      <c r="UHV102" s="889"/>
      <c r="UHW102" s="889"/>
      <c r="UHX102" s="889"/>
      <c r="UHY102" s="889"/>
      <c r="UHZ102" s="889"/>
      <c r="UIA102" s="889"/>
      <c r="UIB102" s="889"/>
      <c r="UIC102" s="889"/>
      <c r="UID102" s="889"/>
      <c r="UIE102" s="889"/>
      <c r="UIF102" s="889"/>
      <c r="UIG102" s="889"/>
      <c r="UIH102" s="889"/>
      <c r="UII102" s="889"/>
      <c r="UIJ102" s="889"/>
      <c r="UIK102" s="889"/>
      <c r="UIL102" s="889"/>
      <c r="UIM102" s="889"/>
      <c r="UIN102" s="889"/>
      <c r="UIO102" s="889"/>
      <c r="UIP102" s="889"/>
      <c r="UIQ102" s="889"/>
      <c r="UIR102" s="889"/>
      <c r="UIS102" s="889"/>
      <c r="UIT102" s="889"/>
      <c r="UIU102" s="889"/>
      <c r="UIV102" s="889"/>
      <c r="UIW102" s="889"/>
      <c r="UIX102" s="889"/>
      <c r="UIY102" s="889"/>
      <c r="UIZ102" s="889"/>
      <c r="UJA102" s="889"/>
      <c r="UJB102" s="889"/>
      <c r="UJC102" s="889"/>
      <c r="UJD102" s="889"/>
      <c r="UJE102" s="889"/>
      <c r="UJF102" s="889"/>
      <c r="UJG102" s="889"/>
      <c r="UJH102" s="889"/>
      <c r="UJI102" s="889"/>
      <c r="UJJ102" s="889"/>
      <c r="UJK102" s="889"/>
      <c r="UJL102" s="889"/>
      <c r="UJM102" s="889"/>
      <c r="UJN102" s="889"/>
      <c r="UJO102" s="889"/>
      <c r="UJP102" s="889"/>
      <c r="UJQ102" s="889"/>
      <c r="UJR102" s="889"/>
      <c r="UJS102" s="889"/>
      <c r="UJT102" s="889"/>
      <c r="UJU102" s="889"/>
      <c r="UJV102" s="889"/>
      <c r="UJW102" s="889"/>
      <c r="UJX102" s="889"/>
      <c r="UJY102" s="889"/>
      <c r="UJZ102" s="889"/>
      <c r="UKA102" s="889"/>
      <c r="UKB102" s="889"/>
      <c r="UKC102" s="889"/>
      <c r="UKD102" s="889"/>
      <c r="UKE102" s="889"/>
      <c r="UKF102" s="889"/>
      <c r="UKG102" s="889"/>
      <c r="UKH102" s="889"/>
      <c r="UKI102" s="889"/>
      <c r="UKJ102" s="889"/>
      <c r="UKK102" s="889"/>
      <c r="UKL102" s="889"/>
      <c r="UKM102" s="889"/>
      <c r="UKN102" s="889"/>
      <c r="UKO102" s="889"/>
      <c r="UKP102" s="889"/>
      <c r="UKQ102" s="889"/>
      <c r="UKR102" s="889"/>
      <c r="UKS102" s="889"/>
      <c r="UKT102" s="889"/>
      <c r="UKU102" s="889"/>
      <c r="UKV102" s="889"/>
      <c r="UKW102" s="889"/>
      <c r="UKX102" s="889"/>
      <c r="UKY102" s="889"/>
      <c r="UKZ102" s="889"/>
      <c r="ULA102" s="889"/>
      <c r="ULB102" s="889"/>
      <c r="ULC102" s="889"/>
      <c r="ULD102" s="889"/>
      <c r="ULE102" s="889"/>
      <c r="ULF102" s="889"/>
      <c r="ULG102" s="889"/>
      <c r="ULH102" s="889"/>
      <c r="ULI102" s="889"/>
      <c r="ULJ102" s="889"/>
      <c r="ULK102" s="889"/>
      <c r="ULL102" s="889"/>
      <c r="ULM102" s="889"/>
      <c r="ULN102" s="889"/>
      <c r="ULO102" s="889"/>
      <c r="ULP102" s="889"/>
      <c r="ULQ102" s="889"/>
      <c r="ULR102" s="889"/>
      <c r="ULS102" s="889"/>
      <c r="ULT102" s="889"/>
      <c r="ULU102" s="889"/>
      <c r="ULV102" s="889"/>
      <c r="ULW102" s="889"/>
      <c r="ULX102" s="889"/>
      <c r="ULY102" s="889"/>
      <c r="ULZ102" s="889"/>
      <c r="UMA102" s="889"/>
      <c r="UMB102" s="889"/>
      <c r="UMC102" s="889"/>
      <c r="UMD102" s="889"/>
      <c r="UME102" s="889"/>
      <c r="UMF102" s="889"/>
      <c r="UMG102" s="889"/>
      <c r="UMH102" s="889"/>
      <c r="UMI102" s="889"/>
      <c r="UMJ102" s="889"/>
      <c r="UMK102" s="889"/>
      <c r="UML102" s="889"/>
      <c r="UMM102" s="889"/>
      <c r="UMN102" s="889"/>
      <c r="UMO102" s="889"/>
      <c r="UMP102" s="889"/>
      <c r="UMQ102" s="889"/>
      <c r="UMR102" s="889"/>
      <c r="UMS102" s="889"/>
      <c r="UMT102" s="889"/>
      <c r="UMU102" s="889"/>
      <c r="UMV102" s="889"/>
      <c r="UMW102" s="889"/>
      <c r="UMX102" s="889"/>
      <c r="UMY102" s="889"/>
      <c r="UMZ102" s="889"/>
      <c r="UNA102" s="889"/>
      <c r="UNB102" s="889"/>
      <c r="UNC102" s="889"/>
      <c r="UND102" s="889"/>
      <c r="UNE102" s="889"/>
      <c r="UNF102" s="889"/>
      <c r="UNG102" s="889"/>
      <c r="UNH102" s="889"/>
      <c r="UNI102" s="889"/>
      <c r="UNJ102" s="889"/>
      <c r="UNK102" s="889"/>
      <c r="UNL102" s="889"/>
      <c r="UNM102" s="889"/>
      <c r="UNN102" s="889"/>
      <c r="UNO102" s="889"/>
      <c r="UNP102" s="889"/>
      <c r="UNQ102" s="889"/>
      <c r="UNR102" s="889"/>
      <c r="UNS102" s="889"/>
      <c r="UNT102" s="889"/>
      <c r="UNU102" s="889"/>
      <c r="UNV102" s="889"/>
      <c r="UNW102" s="889"/>
      <c r="UNX102" s="889"/>
      <c r="UNY102" s="889"/>
      <c r="UNZ102" s="889"/>
      <c r="UOA102" s="889"/>
      <c r="UOB102" s="889"/>
      <c r="UOC102" s="889"/>
      <c r="UOD102" s="889"/>
      <c r="UOE102" s="889"/>
      <c r="UOF102" s="889"/>
      <c r="UOG102" s="889"/>
      <c r="UOH102" s="889"/>
      <c r="UOI102" s="889"/>
      <c r="UOJ102" s="889"/>
      <c r="UOK102" s="889"/>
      <c r="UOL102" s="889"/>
      <c r="UOM102" s="889"/>
      <c r="UON102" s="889"/>
      <c r="UOO102" s="889"/>
      <c r="UOP102" s="889"/>
      <c r="UOQ102" s="889"/>
      <c r="UOR102" s="889"/>
      <c r="UOS102" s="889"/>
      <c r="UOT102" s="889"/>
      <c r="UOU102" s="889"/>
      <c r="UOV102" s="889"/>
      <c r="UOW102" s="889"/>
      <c r="UOX102" s="889"/>
      <c r="UOY102" s="889"/>
      <c r="UOZ102" s="889"/>
      <c r="UPA102" s="889"/>
      <c r="UPB102" s="889"/>
      <c r="UPC102" s="889"/>
      <c r="UPD102" s="889"/>
      <c r="UPE102" s="889"/>
      <c r="UPF102" s="889"/>
      <c r="UPG102" s="889"/>
      <c r="UPH102" s="889"/>
      <c r="UPI102" s="889"/>
      <c r="UPJ102" s="889"/>
      <c r="UPK102" s="889"/>
      <c r="UPL102" s="889"/>
      <c r="UPM102" s="889"/>
      <c r="UPN102" s="889"/>
      <c r="UPO102" s="889"/>
      <c r="UPP102" s="889"/>
      <c r="UPQ102" s="889"/>
      <c r="UPR102" s="889"/>
      <c r="UPS102" s="889"/>
      <c r="UPT102" s="889"/>
      <c r="UPU102" s="889"/>
      <c r="UPV102" s="889"/>
      <c r="UPW102" s="889"/>
      <c r="UPX102" s="889"/>
      <c r="UPY102" s="889"/>
      <c r="UPZ102" s="889"/>
      <c r="UQA102" s="889"/>
      <c r="UQB102" s="889"/>
      <c r="UQC102" s="889"/>
      <c r="UQD102" s="889"/>
      <c r="UQE102" s="889"/>
      <c r="UQF102" s="889"/>
      <c r="UQG102" s="889"/>
      <c r="UQH102" s="889"/>
      <c r="UQI102" s="889"/>
      <c r="UQJ102" s="889"/>
      <c r="UQK102" s="889"/>
      <c r="UQL102" s="889"/>
      <c r="UQM102" s="889"/>
      <c r="UQN102" s="889"/>
      <c r="UQO102" s="889"/>
      <c r="UQP102" s="889"/>
      <c r="UQQ102" s="889"/>
      <c r="UQR102" s="889"/>
      <c r="UQS102" s="889"/>
      <c r="UQT102" s="889"/>
      <c r="UQU102" s="889"/>
      <c r="UQV102" s="889"/>
      <c r="UQW102" s="889"/>
      <c r="UQX102" s="889"/>
      <c r="UQY102" s="889"/>
      <c r="UQZ102" s="889"/>
      <c r="URA102" s="889"/>
      <c r="URB102" s="889"/>
      <c r="URC102" s="889"/>
      <c r="URD102" s="889"/>
      <c r="URE102" s="889"/>
      <c r="URF102" s="889"/>
      <c r="URG102" s="889"/>
      <c r="URH102" s="889"/>
      <c r="URI102" s="889"/>
      <c r="URJ102" s="889"/>
      <c r="URK102" s="889"/>
      <c r="URL102" s="889"/>
      <c r="URM102" s="889"/>
      <c r="URN102" s="889"/>
      <c r="URO102" s="889"/>
      <c r="URP102" s="889"/>
      <c r="URQ102" s="889"/>
      <c r="URR102" s="889"/>
      <c r="URS102" s="889"/>
      <c r="URT102" s="889"/>
      <c r="URU102" s="889"/>
      <c r="URV102" s="889"/>
      <c r="URW102" s="889"/>
      <c r="URX102" s="889"/>
      <c r="URY102" s="889"/>
      <c r="URZ102" s="889"/>
      <c r="USA102" s="889"/>
      <c r="USB102" s="889"/>
      <c r="USC102" s="889"/>
      <c r="USD102" s="889"/>
      <c r="USE102" s="889"/>
      <c r="USF102" s="889"/>
      <c r="USG102" s="889"/>
      <c r="USH102" s="889"/>
      <c r="USI102" s="889"/>
      <c r="USJ102" s="889"/>
      <c r="USK102" s="889"/>
      <c r="USL102" s="889"/>
      <c r="USM102" s="889"/>
      <c r="USN102" s="889"/>
      <c r="USO102" s="889"/>
      <c r="USP102" s="889"/>
      <c r="USQ102" s="889"/>
      <c r="USR102" s="889"/>
      <c r="USS102" s="889"/>
      <c r="UST102" s="889"/>
      <c r="USU102" s="889"/>
      <c r="USV102" s="889"/>
      <c r="USW102" s="889"/>
      <c r="USX102" s="889"/>
      <c r="USY102" s="889"/>
      <c r="USZ102" s="889"/>
      <c r="UTA102" s="889"/>
      <c r="UTB102" s="889"/>
      <c r="UTC102" s="889"/>
      <c r="UTD102" s="889"/>
      <c r="UTE102" s="889"/>
      <c r="UTF102" s="889"/>
      <c r="UTG102" s="889"/>
      <c r="UTH102" s="889"/>
      <c r="UTI102" s="889"/>
      <c r="UTJ102" s="889"/>
      <c r="UTK102" s="889"/>
      <c r="UTL102" s="889"/>
      <c r="UTM102" s="889"/>
      <c r="UTN102" s="889"/>
      <c r="UTO102" s="889"/>
      <c r="UTP102" s="889"/>
      <c r="UTQ102" s="889"/>
      <c r="UTR102" s="889"/>
      <c r="UTS102" s="889"/>
      <c r="UTT102" s="889"/>
      <c r="UTU102" s="889"/>
      <c r="UTV102" s="889"/>
      <c r="UTW102" s="889"/>
      <c r="UTX102" s="889"/>
      <c r="UTY102" s="889"/>
      <c r="UTZ102" s="889"/>
      <c r="UUA102" s="889"/>
      <c r="UUB102" s="889"/>
      <c r="UUC102" s="889"/>
      <c r="UUD102" s="889"/>
      <c r="UUE102" s="889"/>
      <c r="UUF102" s="889"/>
      <c r="UUG102" s="889"/>
      <c r="UUH102" s="889"/>
      <c r="UUI102" s="889"/>
      <c r="UUJ102" s="889"/>
      <c r="UUK102" s="889"/>
      <c r="UUL102" s="889"/>
      <c r="UUM102" s="889"/>
      <c r="UUN102" s="889"/>
      <c r="UUO102" s="889"/>
      <c r="UUP102" s="889"/>
      <c r="UUQ102" s="889"/>
      <c r="UUR102" s="889"/>
      <c r="UUS102" s="889"/>
      <c r="UUT102" s="889"/>
      <c r="UUU102" s="889"/>
      <c r="UUV102" s="889"/>
      <c r="UUW102" s="889"/>
      <c r="UUX102" s="889"/>
      <c r="UUY102" s="889"/>
      <c r="UUZ102" s="889"/>
      <c r="UVA102" s="889"/>
      <c r="UVB102" s="889"/>
      <c r="UVC102" s="889"/>
      <c r="UVD102" s="889"/>
      <c r="UVE102" s="889"/>
      <c r="UVF102" s="889"/>
      <c r="UVG102" s="889"/>
      <c r="UVH102" s="889"/>
      <c r="UVI102" s="889"/>
      <c r="UVJ102" s="889"/>
      <c r="UVK102" s="889"/>
      <c r="UVL102" s="889"/>
      <c r="UVM102" s="889"/>
      <c r="UVN102" s="889"/>
      <c r="UVO102" s="889"/>
      <c r="UVP102" s="889"/>
      <c r="UVQ102" s="889"/>
      <c r="UVR102" s="889"/>
      <c r="UVS102" s="889"/>
      <c r="UVT102" s="889"/>
      <c r="UVU102" s="889"/>
      <c r="UVV102" s="889"/>
      <c r="UVW102" s="889"/>
      <c r="UVX102" s="889"/>
      <c r="UVY102" s="889"/>
      <c r="UVZ102" s="889"/>
      <c r="UWA102" s="889"/>
      <c r="UWB102" s="889"/>
      <c r="UWC102" s="889"/>
      <c r="UWD102" s="889"/>
      <c r="UWE102" s="889"/>
      <c r="UWF102" s="889"/>
      <c r="UWG102" s="889"/>
      <c r="UWH102" s="889"/>
      <c r="UWI102" s="889"/>
      <c r="UWJ102" s="889"/>
      <c r="UWK102" s="889"/>
      <c r="UWL102" s="889"/>
      <c r="UWM102" s="889"/>
      <c r="UWN102" s="889"/>
      <c r="UWO102" s="889"/>
      <c r="UWP102" s="889"/>
      <c r="UWQ102" s="889"/>
      <c r="UWR102" s="889"/>
      <c r="UWS102" s="889"/>
      <c r="UWT102" s="889"/>
      <c r="UWU102" s="889"/>
      <c r="UWV102" s="889"/>
      <c r="UWW102" s="889"/>
      <c r="UWX102" s="889"/>
      <c r="UWY102" s="889"/>
      <c r="UWZ102" s="889"/>
      <c r="UXA102" s="889"/>
      <c r="UXB102" s="889"/>
      <c r="UXC102" s="889"/>
      <c r="UXD102" s="889"/>
      <c r="UXE102" s="889"/>
      <c r="UXF102" s="889"/>
      <c r="UXG102" s="889"/>
      <c r="UXH102" s="889"/>
      <c r="UXI102" s="889"/>
      <c r="UXJ102" s="889"/>
      <c r="UXK102" s="889"/>
      <c r="UXL102" s="889"/>
      <c r="UXM102" s="889"/>
      <c r="UXN102" s="889"/>
      <c r="UXO102" s="889"/>
      <c r="UXP102" s="889"/>
      <c r="UXQ102" s="889"/>
      <c r="UXR102" s="889"/>
      <c r="UXS102" s="889"/>
      <c r="UXT102" s="889"/>
      <c r="UXU102" s="889"/>
      <c r="UXV102" s="889"/>
      <c r="UXW102" s="889"/>
      <c r="UXX102" s="889"/>
      <c r="UXY102" s="889"/>
      <c r="UXZ102" s="889"/>
      <c r="UYA102" s="889"/>
      <c r="UYB102" s="889"/>
      <c r="UYC102" s="889"/>
      <c r="UYD102" s="889"/>
      <c r="UYE102" s="889"/>
      <c r="UYF102" s="889"/>
      <c r="UYG102" s="889"/>
      <c r="UYH102" s="889"/>
      <c r="UYI102" s="889"/>
      <c r="UYJ102" s="889"/>
      <c r="UYK102" s="889"/>
      <c r="UYL102" s="889"/>
      <c r="UYM102" s="889"/>
      <c r="UYN102" s="889"/>
      <c r="UYO102" s="889"/>
      <c r="UYP102" s="889"/>
      <c r="UYQ102" s="889"/>
      <c r="UYR102" s="889"/>
      <c r="UYS102" s="889"/>
      <c r="UYT102" s="889"/>
      <c r="UYU102" s="889"/>
      <c r="UYV102" s="889"/>
      <c r="UYW102" s="889"/>
      <c r="UYX102" s="889"/>
      <c r="UYY102" s="889"/>
      <c r="UYZ102" s="889"/>
      <c r="UZA102" s="889"/>
      <c r="UZB102" s="889"/>
      <c r="UZC102" s="889"/>
      <c r="UZD102" s="889"/>
      <c r="UZE102" s="889"/>
      <c r="UZF102" s="889"/>
      <c r="UZG102" s="889"/>
      <c r="UZH102" s="889"/>
      <c r="UZI102" s="889"/>
      <c r="UZJ102" s="889"/>
      <c r="UZK102" s="889"/>
      <c r="UZL102" s="889"/>
      <c r="UZM102" s="889"/>
      <c r="UZN102" s="889"/>
      <c r="UZO102" s="889"/>
      <c r="UZP102" s="889"/>
      <c r="UZQ102" s="889"/>
      <c r="UZR102" s="889"/>
      <c r="UZS102" s="889"/>
      <c r="UZT102" s="889"/>
      <c r="UZU102" s="889"/>
      <c r="UZV102" s="889"/>
      <c r="UZW102" s="889"/>
      <c r="UZX102" s="889"/>
      <c r="UZY102" s="889"/>
      <c r="UZZ102" s="889"/>
      <c r="VAA102" s="889"/>
      <c r="VAB102" s="889"/>
      <c r="VAC102" s="889"/>
      <c r="VAD102" s="889"/>
      <c r="VAE102" s="889"/>
      <c r="VAF102" s="889"/>
      <c r="VAG102" s="889"/>
      <c r="VAH102" s="889"/>
      <c r="VAI102" s="889"/>
      <c r="VAJ102" s="889"/>
      <c r="VAK102" s="889"/>
      <c r="VAL102" s="889"/>
      <c r="VAM102" s="889"/>
      <c r="VAN102" s="889"/>
      <c r="VAO102" s="889"/>
      <c r="VAP102" s="889"/>
      <c r="VAQ102" s="889"/>
      <c r="VAR102" s="889"/>
      <c r="VAS102" s="889"/>
      <c r="VAT102" s="889"/>
      <c r="VAU102" s="889"/>
      <c r="VAV102" s="889"/>
      <c r="VAW102" s="889"/>
      <c r="VAX102" s="889"/>
      <c r="VAY102" s="889"/>
      <c r="VAZ102" s="889"/>
      <c r="VBA102" s="889"/>
      <c r="VBB102" s="889"/>
      <c r="VBC102" s="889"/>
      <c r="VBD102" s="889"/>
      <c r="VBE102" s="889"/>
      <c r="VBF102" s="889"/>
      <c r="VBG102" s="889"/>
      <c r="VBH102" s="889"/>
      <c r="VBI102" s="889"/>
      <c r="VBJ102" s="889"/>
      <c r="VBK102" s="889"/>
      <c r="VBL102" s="889"/>
      <c r="VBM102" s="889"/>
      <c r="VBN102" s="889"/>
      <c r="VBO102" s="889"/>
      <c r="VBP102" s="889"/>
      <c r="VBQ102" s="889"/>
      <c r="VBR102" s="889"/>
      <c r="VBS102" s="889"/>
      <c r="VBT102" s="889"/>
      <c r="VBU102" s="889"/>
      <c r="VBV102" s="889"/>
      <c r="VBW102" s="889"/>
      <c r="VBX102" s="889"/>
      <c r="VBY102" s="889"/>
      <c r="VBZ102" s="889"/>
      <c r="VCA102" s="889"/>
      <c r="VCB102" s="889"/>
      <c r="VCC102" s="889"/>
      <c r="VCD102" s="889"/>
      <c r="VCE102" s="889"/>
      <c r="VCF102" s="889"/>
      <c r="VCG102" s="889"/>
      <c r="VCH102" s="889"/>
      <c r="VCI102" s="889"/>
      <c r="VCJ102" s="889"/>
      <c r="VCK102" s="889"/>
      <c r="VCL102" s="889"/>
      <c r="VCM102" s="889"/>
      <c r="VCN102" s="889"/>
      <c r="VCO102" s="889"/>
      <c r="VCP102" s="889"/>
      <c r="VCQ102" s="889"/>
      <c r="VCR102" s="889"/>
      <c r="VCS102" s="889"/>
      <c r="VCT102" s="889"/>
      <c r="VCU102" s="889"/>
      <c r="VCV102" s="889"/>
      <c r="VCW102" s="889"/>
      <c r="VCX102" s="889"/>
      <c r="VCY102" s="889"/>
      <c r="VCZ102" s="889"/>
      <c r="VDA102" s="889"/>
      <c r="VDB102" s="889"/>
      <c r="VDC102" s="889"/>
      <c r="VDD102" s="889"/>
      <c r="VDE102" s="889"/>
      <c r="VDF102" s="889"/>
      <c r="VDG102" s="889"/>
      <c r="VDH102" s="889"/>
      <c r="VDI102" s="889"/>
      <c r="VDJ102" s="889"/>
      <c r="VDK102" s="889"/>
      <c r="VDL102" s="889"/>
      <c r="VDM102" s="889"/>
      <c r="VDN102" s="889"/>
      <c r="VDO102" s="889"/>
      <c r="VDP102" s="889"/>
      <c r="VDQ102" s="889"/>
      <c r="VDR102" s="889"/>
      <c r="VDS102" s="889"/>
      <c r="VDT102" s="889"/>
      <c r="VDU102" s="889"/>
      <c r="VDV102" s="889"/>
      <c r="VDW102" s="889"/>
      <c r="VDX102" s="889"/>
      <c r="VDY102" s="889"/>
      <c r="VDZ102" s="889"/>
      <c r="VEA102" s="889"/>
      <c r="VEB102" s="889"/>
      <c r="VEC102" s="889"/>
      <c r="VED102" s="889"/>
      <c r="VEE102" s="889"/>
      <c r="VEF102" s="889"/>
      <c r="VEG102" s="889"/>
      <c r="VEH102" s="889"/>
      <c r="VEI102" s="889"/>
      <c r="VEJ102" s="889"/>
      <c r="VEK102" s="889"/>
      <c r="VEL102" s="889"/>
      <c r="VEM102" s="889"/>
      <c r="VEN102" s="889"/>
      <c r="VEO102" s="889"/>
      <c r="VEP102" s="889"/>
      <c r="VEQ102" s="889"/>
      <c r="VER102" s="889"/>
      <c r="VES102" s="889"/>
      <c r="VET102" s="889"/>
      <c r="VEU102" s="889"/>
      <c r="VEV102" s="889"/>
      <c r="VEW102" s="889"/>
      <c r="VEX102" s="889"/>
      <c r="VEY102" s="889"/>
      <c r="VEZ102" s="889"/>
      <c r="VFA102" s="889"/>
      <c r="VFB102" s="889"/>
      <c r="VFC102" s="889"/>
      <c r="VFD102" s="889"/>
      <c r="VFE102" s="889"/>
      <c r="VFF102" s="889"/>
      <c r="VFG102" s="889"/>
      <c r="VFH102" s="889"/>
      <c r="VFI102" s="889"/>
      <c r="VFJ102" s="889"/>
      <c r="VFK102" s="889"/>
      <c r="VFL102" s="889"/>
      <c r="VFM102" s="889"/>
      <c r="VFN102" s="889"/>
      <c r="VFO102" s="889"/>
      <c r="VFP102" s="889"/>
      <c r="VFQ102" s="889"/>
      <c r="VFR102" s="889"/>
      <c r="VFS102" s="889"/>
      <c r="VFT102" s="889"/>
      <c r="VFU102" s="889"/>
      <c r="VFV102" s="889"/>
      <c r="VFW102" s="889"/>
      <c r="VFX102" s="889"/>
      <c r="VFY102" s="889"/>
      <c r="VFZ102" s="889"/>
      <c r="VGA102" s="889"/>
      <c r="VGB102" s="889"/>
      <c r="VGC102" s="889"/>
      <c r="VGD102" s="889"/>
      <c r="VGE102" s="889"/>
      <c r="VGF102" s="889"/>
      <c r="VGG102" s="889"/>
      <c r="VGH102" s="889"/>
      <c r="VGI102" s="889"/>
      <c r="VGJ102" s="889"/>
      <c r="VGK102" s="889"/>
      <c r="VGL102" s="889"/>
      <c r="VGM102" s="889"/>
      <c r="VGN102" s="889"/>
      <c r="VGO102" s="889"/>
      <c r="VGP102" s="889"/>
      <c r="VGQ102" s="889"/>
      <c r="VGR102" s="889"/>
      <c r="VGS102" s="889"/>
      <c r="VGT102" s="889"/>
      <c r="VGU102" s="889"/>
      <c r="VGV102" s="889"/>
      <c r="VGW102" s="889"/>
      <c r="VGX102" s="889"/>
      <c r="VGY102" s="889"/>
      <c r="VGZ102" s="889"/>
      <c r="VHA102" s="889"/>
      <c r="VHB102" s="889"/>
      <c r="VHC102" s="889"/>
      <c r="VHD102" s="889"/>
      <c r="VHE102" s="889"/>
      <c r="VHF102" s="889"/>
      <c r="VHG102" s="889"/>
      <c r="VHH102" s="889"/>
      <c r="VHI102" s="889"/>
      <c r="VHJ102" s="889"/>
      <c r="VHK102" s="889"/>
      <c r="VHL102" s="889"/>
      <c r="VHM102" s="889"/>
      <c r="VHN102" s="889"/>
      <c r="VHO102" s="889"/>
      <c r="VHP102" s="889"/>
      <c r="VHQ102" s="889"/>
      <c r="VHR102" s="889"/>
      <c r="VHS102" s="889"/>
      <c r="VHT102" s="889"/>
      <c r="VHU102" s="889"/>
      <c r="VHV102" s="889"/>
      <c r="VHW102" s="889"/>
      <c r="VHX102" s="889"/>
      <c r="VHY102" s="889"/>
      <c r="VHZ102" s="889"/>
      <c r="VIA102" s="889"/>
      <c r="VIB102" s="889"/>
      <c r="VIC102" s="889"/>
      <c r="VID102" s="889"/>
      <c r="VIE102" s="889"/>
      <c r="VIF102" s="889"/>
      <c r="VIG102" s="889"/>
      <c r="VIH102" s="889"/>
      <c r="VII102" s="889"/>
      <c r="VIJ102" s="889"/>
      <c r="VIK102" s="889"/>
      <c r="VIL102" s="889"/>
      <c r="VIM102" s="889"/>
      <c r="VIN102" s="889"/>
      <c r="VIO102" s="889"/>
      <c r="VIP102" s="889"/>
      <c r="VIQ102" s="889"/>
      <c r="VIR102" s="889"/>
      <c r="VIS102" s="889"/>
      <c r="VIT102" s="889"/>
      <c r="VIU102" s="889"/>
      <c r="VIV102" s="889"/>
      <c r="VIW102" s="889"/>
      <c r="VIX102" s="889"/>
      <c r="VIY102" s="889"/>
      <c r="VIZ102" s="889"/>
      <c r="VJA102" s="889"/>
      <c r="VJB102" s="889"/>
      <c r="VJC102" s="889"/>
      <c r="VJD102" s="889"/>
      <c r="VJE102" s="889"/>
      <c r="VJF102" s="889"/>
      <c r="VJG102" s="889"/>
      <c r="VJH102" s="889"/>
      <c r="VJI102" s="889"/>
      <c r="VJJ102" s="889"/>
      <c r="VJK102" s="889"/>
      <c r="VJL102" s="889"/>
      <c r="VJM102" s="889"/>
      <c r="VJN102" s="889"/>
      <c r="VJO102" s="889"/>
      <c r="VJP102" s="889"/>
      <c r="VJQ102" s="889"/>
      <c r="VJR102" s="889"/>
      <c r="VJS102" s="889"/>
      <c r="VJT102" s="889"/>
      <c r="VJU102" s="889"/>
      <c r="VJV102" s="889"/>
      <c r="VJW102" s="889"/>
      <c r="VJX102" s="889"/>
      <c r="VJY102" s="889"/>
      <c r="VJZ102" s="889"/>
      <c r="VKA102" s="889"/>
      <c r="VKB102" s="889"/>
      <c r="VKC102" s="889"/>
      <c r="VKD102" s="889"/>
      <c r="VKE102" s="889"/>
      <c r="VKF102" s="889"/>
      <c r="VKG102" s="889"/>
      <c r="VKH102" s="889"/>
      <c r="VKI102" s="889"/>
      <c r="VKJ102" s="889"/>
      <c r="VKK102" s="889"/>
      <c r="VKL102" s="889"/>
      <c r="VKM102" s="889"/>
      <c r="VKN102" s="889"/>
      <c r="VKO102" s="889"/>
      <c r="VKP102" s="889"/>
      <c r="VKQ102" s="889"/>
      <c r="VKR102" s="889"/>
      <c r="VKS102" s="889"/>
      <c r="VKT102" s="889"/>
      <c r="VKU102" s="889"/>
      <c r="VKV102" s="889"/>
      <c r="VKW102" s="889"/>
      <c r="VKX102" s="889"/>
      <c r="VKY102" s="889"/>
      <c r="VKZ102" s="889"/>
      <c r="VLA102" s="889"/>
      <c r="VLB102" s="889"/>
      <c r="VLC102" s="889"/>
      <c r="VLD102" s="889"/>
      <c r="VLE102" s="889"/>
      <c r="VLF102" s="889"/>
      <c r="VLG102" s="889"/>
      <c r="VLH102" s="889"/>
      <c r="VLI102" s="889"/>
      <c r="VLJ102" s="889"/>
      <c r="VLK102" s="889"/>
      <c r="VLL102" s="889"/>
      <c r="VLM102" s="889"/>
      <c r="VLN102" s="889"/>
      <c r="VLO102" s="889"/>
      <c r="VLP102" s="889"/>
      <c r="VLQ102" s="889"/>
      <c r="VLR102" s="889"/>
      <c r="VLS102" s="889"/>
      <c r="VLT102" s="889"/>
      <c r="VLU102" s="889"/>
      <c r="VLV102" s="889"/>
      <c r="VLW102" s="889"/>
      <c r="VLX102" s="889"/>
      <c r="VLY102" s="889"/>
      <c r="VLZ102" s="889"/>
      <c r="VMA102" s="889"/>
      <c r="VMB102" s="889"/>
      <c r="VMC102" s="889"/>
      <c r="VMD102" s="889"/>
      <c r="VME102" s="889"/>
      <c r="VMF102" s="889"/>
      <c r="VMG102" s="889"/>
      <c r="VMH102" s="889"/>
      <c r="VMI102" s="889"/>
      <c r="VMJ102" s="889"/>
      <c r="VMK102" s="889"/>
      <c r="VML102" s="889"/>
      <c r="VMM102" s="889"/>
      <c r="VMN102" s="889"/>
      <c r="VMO102" s="889"/>
      <c r="VMP102" s="889"/>
      <c r="VMQ102" s="889"/>
      <c r="VMR102" s="889"/>
      <c r="VMS102" s="889"/>
      <c r="VMT102" s="889"/>
      <c r="VMU102" s="889"/>
      <c r="VMV102" s="889"/>
      <c r="VMW102" s="889"/>
      <c r="VMX102" s="889"/>
      <c r="VMY102" s="889"/>
      <c r="VMZ102" s="889"/>
      <c r="VNA102" s="889"/>
      <c r="VNB102" s="889"/>
      <c r="VNC102" s="889"/>
      <c r="VND102" s="889"/>
      <c r="VNE102" s="889"/>
      <c r="VNF102" s="889"/>
      <c r="VNG102" s="889"/>
      <c r="VNH102" s="889"/>
      <c r="VNI102" s="889"/>
      <c r="VNJ102" s="889"/>
      <c r="VNK102" s="889"/>
      <c r="VNL102" s="889"/>
      <c r="VNM102" s="889"/>
      <c r="VNN102" s="889"/>
      <c r="VNO102" s="889"/>
      <c r="VNP102" s="889"/>
      <c r="VNQ102" s="889"/>
      <c r="VNR102" s="889"/>
      <c r="VNS102" s="889"/>
      <c r="VNT102" s="889"/>
      <c r="VNU102" s="889"/>
      <c r="VNV102" s="889"/>
      <c r="VNW102" s="889"/>
      <c r="VNX102" s="889"/>
      <c r="VNY102" s="889"/>
      <c r="VNZ102" s="889"/>
      <c r="VOA102" s="889"/>
      <c r="VOB102" s="889"/>
      <c r="VOC102" s="889"/>
      <c r="VOD102" s="889"/>
      <c r="VOE102" s="889"/>
      <c r="VOF102" s="889"/>
      <c r="VOG102" s="889"/>
      <c r="VOH102" s="889"/>
      <c r="VOI102" s="889"/>
      <c r="VOJ102" s="889"/>
      <c r="VOK102" s="889"/>
      <c r="VOL102" s="889"/>
      <c r="VOM102" s="889"/>
      <c r="VON102" s="889"/>
      <c r="VOO102" s="889"/>
      <c r="VOP102" s="889"/>
      <c r="VOQ102" s="889"/>
      <c r="VOR102" s="889"/>
      <c r="VOS102" s="889"/>
      <c r="VOT102" s="889"/>
      <c r="VOU102" s="889"/>
      <c r="VOV102" s="889"/>
      <c r="VOW102" s="889"/>
      <c r="VOX102" s="889"/>
      <c r="VOY102" s="889"/>
      <c r="VOZ102" s="889"/>
      <c r="VPA102" s="889"/>
      <c r="VPB102" s="889"/>
      <c r="VPC102" s="889"/>
      <c r="VPD102" s="889"/>
      <c r="VPE102" s="889"/>
      <c r="VPF102" s="889"/>
      <c r="VPG102" s="889"/>
      <c r="VPH102" s="889"/>
      <c r="VPI102" s="889"/>
      <c r="VPJ102" s="889"/>
      <c r="VPK102" s="889"/>
      <c r="VPL102" s="889"/>
      <c r="VPM102" s="889"/>
      <c r="VPN102" s="889"/>
      <c r="VPO102" s="889"/>
      <c r="VPP102" s="889"/>
      <c r="VPQ102" s="889"/>
      <c r="VPR102" s="889"/>
      <c r="VPS102" s="889"/>
      <c r="VPT102" s="889"/>
      <c r="VPU102" s="889"/>
      <c r="VPV102" s="889"/>
      <c r="VPW102" s="889"/>
      <c r="VPX102" s="889"/>
      <c r="VPY102" s="889"/>
      <c r="VPZ102" s="889"/>
      <c r="VQA102" s="889"/>
      <c r="VQB102" s="889"/>
      <c r="VQC102" s="889"/>
      <c r="VQD102" s="889"/>
      <c r="VQE102" s="889"/>
      <c r="VQF102" s="889"/>
      <c r="VQG102" s="889"/>
      <c r="VQH102" s="889"/>
      <c r="VQI102" s="889"/>
      <c r="VQJ102" s="889"/>
      <c r="VQK102" s="889"/>
      <c r="VQL102" s="889"/>
      <c r="VQM102" s="889"/>
      <c r="VQN102" s="889"/>
      <c r="VQO102" s="889"/>
      <c r="VQP102" s="889"/>
      <c r="VQQ102" s="889"/>
      <c r="VQR102" s="889"/>
      <c r="VQS102" s="889"/>
      <c r="VQT102" s="889"/>
      <c r="VQU102" s="889"/>
      <c r="VQV102" s="889"/>
      <c r="VQW102" s="889"/>
      <c r="VQX102" s="889"/>
      <c r="VQY102" s="889"/>
      <c r="VQZ102" s="889"/>
      <c r="VRA102" s="889"/>
      <c r="VRB102" s="889"/>
      <c r="VRC102" s="889"/>
      <c r="VRD102" s="889"/>
      <c r="VRE102" s="889"/>
      <c r="VRF102" s="889"/>
      <c r="VRG102" s="889"/>
      <c r="VRH102" s="889"/>
      <c r="VRI102" s="889"/>
      <c r="VRJ102" s="889"/>
      <c r="VRK102" s="889"/>
      <c r="VRL102" s="889"/>
      <c r="VRM102" s="889"/>
      <c r="VRN102" s="889"/>
      <c r="VRO102" s="889"/>
      <c r="VRP102" s="889"/>
      <c r="VRQ102" s="889"/>
      <c r="VRR102" s="889"/>
      <c r="VRS102" s="889"/>
      <c r="VRT102" s="889"/>
      <c r="VRU102" s="889"/>
      <c r="VRV102" s="889"/>
      <c r="VRW102" s="889"/>
      <c r="VRX102" s="889"/>
      <c r="VRY102" s="889"/>
      <c r="VRZ102" s="889"/>
      <c r="VSA102" s="889"/>
      <c r="VSB102" s="889"/>
      <c r="VSC102" s="889"/>
      <c r="VSD102" s="889"/>
      <c r="VSE102" s="889"/>
      <c r="VSF102" s="889"/>
      <c r="VSG102" s="889"/>
      <c r="VSH102" s="889"/>
      <c r="VSI102" s="889"/>
      <c r="VSJ102" s="889"/>
      <c r="VSK102" s="889"/>
      <c r="VSL102" s="889"/>
      <c r="VSM102" s="889"/>
      <c r="VSN102" s="889"/>
      <c r="VSO102" s="889"/>
      <c r="VSP102" s="889"/>
      <c r="VSQ102" s="889"/>
      <c r="VSR102" s="889"/>
      <c r="VSS102" s="889"/>
      <c r="VST102" s="889"/>
      <c r="VSU102" s="889"/>
      <c r="VSV102" s="889"/>
      <c r="VSW102" s="889"/>
      <c r="VSX102" s="889"/>
      <c r="VSY102" s="889"/>
      <c r="VSZ102" s="889"/>
      <c r="VTA102" s="889"/>
      <c r="VTB102" s="889"/>
      <c r="VTC102" s="889"/>
      <c r="VTD102" s="889"/>
      <c r="VTE102" s="889"/>
      <c r="VTF102" s="889"/>
      <c r="VTG102" s="889"/>
      <c r="VTH102" s="889"/>
      <c r="VTI102" s="889"/>
      <c r="VTJ102" s="889"/>
      <c r="VTK102" s="889"/>
      <c r="VTL102" s="889"/>
      <c r="VTM102" s="889"/>
      <c r="VTN102" s="889"/>
      <c r="VTO102" s="889"/>
      <c r="VTP102" s="889"/>
      <c r="VTQ102" s="889"/>
      <c r="VTR102" s="889"/>
      <c r="VTS102" s="889"/>
      <c r="VTT102" s="889"/>
      <c r="VTU102" s="889"/>
      <c r="VTV102" s="889"/>
      <c r="VTW102" s="889"/>
      <c r="VTX102" s="889"/>
      <c r="VTY102" s="889"/>
      <c r="VTZ102" s="889"/>
      <c r="VUA102" s="889"/>
      <c r="VUB102" s="889"/>
      <c r="VUC102" s="889"/>
      <c r="VUD102" s="889"/>
      <c r="VUE102" s="889"/>
      <c r="VUF102" s="889"/>
      <c r="VUG102" s="889"/>
      <c r="VUH102" s="889"/>
      <c r="VUI102" s="889"/>
      <c r="VUJ102" s="889"/>
      <c r="VUK102" s="889"/>
      <c r="VUL102" s="889"/>
      <c r="VUM102" s="889"/>
      <c r="VUN102" s="889"/>
      <c r="VUO102" s="889"/>
      <c r="VUP102" s="889"/>
      <c r="VUQ102" s="889"/>
      <c r="VUR102" s="889"/>
      <c r="VUS102" s="889"/>
      <c r="VUT102" s="889"/>
      <c r="VUU102" s="889"/>
      <c r="VUV102" s="889"/>
      <c r="VUW102" s="889"/>
      <c r="VUX102" s="889"/>
      <c r="VUY102" s="889"/>
      <c r="VUZ102" s="889"/>
      <c r="VVA102" s="889"/>
      <c r="VVB102" s="889"/>
      <c r="VVC102" s="889"/>
      <c r="VVD102" s="889"/>
      <c r="VVE102" s="889"/>
      <c r="VVF102" s="889"/>
      <c r="VVG102" s="889"/>
      <c r="VVH102" s="889"/>
      <c r="VVI102" s="889"/>
      <c r="VVJ102" s="889"/>
      <c r="VVK102" s="889"/>
      <c r="VVL102" s="889"/>
      <c r="VVM102" s="889"/>
      <c r="VVN102" s="889"/>
      <c r="VVO102" s="889"/>
      <c r="VVP102" s="889"/>
      <c r="VVQ102" s="889"/>
      <c r="VVR102" s="889"/>
      <c r="VVS102" s="889"/>
      <c r="VVT102" s="889"/>
      <c r="VVU102" s="889"/>
      <c r="VVV102" s="889"/>
      <c r="VVW102" s="889"/>
      <c r="VVX102" s="889"/>
      <c r="VVY102" s="889"/>
      <c r="VVZ102" s="889"/>
      <c r="VWA102" s="889"/>
      <c r="VWB102" s="889"/>
      <c r="VWC102" s="889"/>
      <c r="VWD102" s="889"/>
      <c r="VWE102" s="889"/>
      <c r="VWF102" s="889"/>
      <c r="VWG102" s="889"/>
      <c r="VWH102" s="889"/>
      <c r="VWI102" s="889"/>
      <c r="VWJ102" s="889"/>
      <c r="VWK102" s="889"/>
      <c r="VWL102" s="889"/>
      <c r="VWM102" s="889"/>
      <c r="VWN102" s="889"/>
      <c r="VWO102" s="889"/>
      <c r="VWP102" s="889"/>
      <c r="VWQ102" s="889"/>
      <c r="VWR102" s="889"/>
      <c r="VWS102" s="889"/>
      <c r="VWT102" s="889"/>
      <c r="VWU102" s="889"/>
      <c r="VWV102" s="889"/>
      <c r="VWW102" s="889"/>
      <c r="VWX102" s="889"/>
      <c r="VWY102" s="889"/>
      <c r="VWZ102" s="889"/>
      <c r="VXA102" s="889"/>
      <c r="VXB102" s="889"/>
      <c r="VXC102" s="889"/>
      <c r="VXD102" s="889"/>
      <c r="VXE102" s="889"/>
      <c r="VXF102" s="889"/>
      <c r="VXG102" s="889"/>
      <c r="VXH102" s="889"/>
      <c r="VXI102" s="889"/>
      <c r="VXJ102" s="889"/>
      <c r="VXK102" s="889"/>
      <c r="VXL102" s="889"/>
      <c r="VXM102" s="889"/>
      <c r="VXN102" s="889"/>
      <c r="VXO102" s="889"/>
      <c r="VXP102" s="889"/>
      <c r="VXQ102" s="889"/>
      <c r="VXR102" s="889"/>
      <c r="VXS102" s="889"/>
      <c r="VXT102" s="889"/>
      <c r="VXU102" s="889"/>
      <c r="VXV102" s="889"/>
      <c r="VXW102" s="889"/>
      <c r="VXX102" s="889"/>
      <c r="VXY102" s="889"/>
      <c r="VXZ102" s="889"/>
      <c r="VYA102" s="889"/>
      <c r="VYB102" s="889"/>
      <c r="VYC102" s="889"/>
      <c r="VYD102" s="889"/>
      <c r="VYE102" s="889"/>
      <c r="VYF102" s="889"/>
      <c r="VYG102" s="889"/>
      <c r="VYH102" s="889"/>
      <c r="VYI102" s="889"/>
      <c r="VYJ102" s="889"/>
      <c r="VYK102" s="889"/>
      <c r="VYL102" s="889"/>
      <c r="VYM102" s="889"/>
      <c r="VYN102" s="889"/>
      <c r="VYO102" s="889"/>
      <c r="VYP102" s="889"/>
      <c r="VYQ102" s="889"/>
      <c r="VYR102" s="889"/>
      <c r="VYS102" s="889"/>
      <c r="VYT102" s="889"/>
      <c r="VYU102" s="889"/>
      <c r="VYV102" s="889"/>
      <c r="VYW102" s="889"/>
      <c r="VYX102" s="889"/>
      <c r="VYY102" s="889"/>
      <c r="VYZ102" s="889"/>
      <c r="VZA102" s="889"/>
      <c r="VZB102" s="889"/>
      <c r="VZC102" s="889"/>
      <c r="VZD102" s="889"/>
      <c r="VZE102" s="889"/>
      <c r="VZF102" s="889"/>
      <c r="VZG102" s="889"/>
      <c r="VZH102" s="889"/>
      <c r="VZI102" s="889"/>
      <c r="VZJ102" s="889"/>
      <c r="VZK102" s="889"/>
      <c r="VZL102" s="889"/>
      <c r="VZM102" s="889"/>
      <c r="VZN102" s="889"/>
      <c r="VZO102" s="889"/>
      <c r="VZP102" s="889"/>
      <c r="VZQ102" s="889"/>
      <c r="VZR102" s="889"/>
      <c r="VZS102" s="889"/>
      <c r="VZT102" s="889"/>
      <c r="VZU102" s="889"/>
      <c r="VZV102" s="889"/>
      <c r="VZW102" s="889"/>
      <c r="VZX102" s="889"/>
      <c r="VZY102" s="889"/>
      <c r="VZZ102" s="889"/>
      <c r="WAA102" s="889"/>
      <c r="WAB102" s="889"/>
      <c r="WAC102" s="889"/>
      <c r="WAD102" s="889"/>
      <c r="WAE102" s="889"/>
      <c r="WAF102" s="889"/>
      <c r="WAG102" s="889"/>
      <c r="WAH102" s="889"/>
      <c r="WAI102" s="889"/>
      <c r="WAJ102" s="889"/>
      <c r="WAK102" s="889"/>
      <c r="WAL102" s="889"/>
      <c r="WAM102" s="889"/>
      <c r="WAN102" s="889"/>
      <c r="WAO102" s="889"/>
      <c r="WAP102" s="889"/>
      <c r="WAQ102" s="889"/>
      <c r="WAR102" s="889"/>
      <c r="WAS102" s="889"/>
      <c r="WAT102" s="889"/>
      <c r="WAU102" s="889"/>
      <c r="WAV102" s="889"/>
      <c r="WAW102" s="889"/>
      <c r="WAX102" s="889"/>
      <c r="WAY102" s="889"/>
      <c r="WAZ102" s="889"/>
      <c r="WBA102" s="889"/>
      <c r="WBB102" s="889"/>
      <c r="WBC102" s="889"/>
      <c r="WBD102" s="889"/>
      <c r="WBE102" s="889"/>
      <c r="WBF102" s="889"/>
      <c r="WBG102" s="889"/>
      <c r="WBH102" s="889"/>
      <c r="WBI102" s="889"/>
      <c r="WBJ102" s="889"/>
      <c r="WBK102" s="889"/>
      <c r="WBL102" s="889"/>
      <c r="WBM102" s="889"/>
      <c r="WBN102" s="889"/>
      <c r="WBO102" s="889"/>
      <c r="WBP102" s="889"/>
      <c r="WBQ102" s="889"/>
      <c r="WBR102" s="889"/>
      <c r="WBS102" s="889"/>
      <c r="WBT102" s="889"/>
      <c r="WBU102" s="889"/>
      <c r="WBV102" s="889"/>
      <c r="WBW102" s="889"/>
      <c r="WBX102" s="889"/>
      <c r="WBY102" s="889"/>
      <c r="WBZ102" s="889"/>
      <c r="WCA102" s="889"/>
      <c r="WCB102" s="889"/>
      <c r="WCC102" s="889"/>
      <c r="WCD102" s="889"/>
      <c r="WCE102" s="889"/>
      <c r="WCF102" s="889"/>
      <c r="WCG102" s="889"/>
      <c r="WCH102" s="889"/>
      <c r="WCI102" s="889"/>
      <c r="WCJ102" s="889"/>
      <c r="WCK102" s="889"/>
      <c r="WCL102" s="889"/>
      <c r="WCM102" s="889"/>
      <c r="WCN102" s="889"/>
      <c r="WCO102" s="889"/>
      <c r="WCP102" s="889"/>
      <c r="WCQ102" s="889"/>
      <c r="WCR102" s="889"/>
      <c r="WCS102" s="889"/>
      <c r="WCT102" s="889"/>
      <c r="WCU102" s="889"/>
      <c r="WCV102" s="889"/>
      <c r="WCW102" s="889"/>
      <c r="WCX102" s="889"/>
      <c r="WCY102" s="889"/>
      <c r="WCZ102" s="889"/>
      <c r="WDA102" s="889"/>
      <c r="WDB102" s="889"/>
      <c r="WDC102" s="889"/>
      <c r="WDD102" s="889"/>
      <c r="WDE102" s="889"/>
      <c r="WDF102" s="889"/>
      <c r="WDG102" s="889"/>
      <c r="WDH102" s="889"/>
      <c r="WDI102" s="889"/>
      <c r="WDJ102" s="889"/>
      <c r="WDK102" s="889"/>
      <c r="WDL102" s="889"/>
      <c r="WDM102" s="889"/>
      <c r="WDN102" s="889"/>
      <c r="WDO102" s="889"/>
      <c r="WDP102" s="889"/>
      <c r="WDQ102" s="889"/>
      <c r="WDR102" s="889"/>
      <c r="WDS102" s="889"/>
      <c r="WDT102" s="889"/>
      <c r="WDU102" s="889"/>
      <c r="WDV102" s="889"/>
      <c r="WDW102" s="889"/>
      <c r="WDX102" s="889"/>
      <c r="WDY102" s="889"/>
      <c r="WDZ102" s="889"/>
      <c r="WEA102" s="889"/>
      <c r="WEB102" s="889"/>
      <c r="WEC102" s="889"/>
      <c r="WED102" s="889"/>
      <c r="WEE102" s="889"/>
      <c r="WEF102" s="889"/>
      <c r="WEG102" s="889"/>
      <c r="WEH102" s="889"/>
      <c r="WEI102" s="889"/>
      <c r="WEJ102" s="889"/>
      <c r="WEK102" s="889"/>
      <c r="WEL102" s="889"/>
      <c r="WEM102" s="889"/>
      <c r="WEN102" s="889"/>
      <c r="WEO102" s="889"/>
      <c r="WEP102" s="889"/>
      <c r="WEQ102" s="889"/>
      <c r="WER102" s="889"/>
      <c r="WES102" s="889"/>
      <c r="WET102" s="889"/>
      <c r="WEU102" s="889"/>
      <c r="WEV102" s="889"/>
      <c r="WEW102" s="889"/>
      <c r="WEX102" s="889"/>
      <c r="WEY102" s="889"/>
      <c r="WEZ102" s="889"/>
      <c r="WFA102" s="889"/>
      <c r="WFB102" s="889"/>
      <c r="WFC102" s="889"/>
      <c r="WFD102" s="889"/>
      <c r="WFE102" s="889"/>
      <c r="WFF102" s="889"/>
      <c r="WFG102" s="889"/>
      <c r="WFH102" s="889"/>
      <c r="WFI102" s="889"/>
      <c r="WFJ102" s="889"/>
      <c r="WFK102" s="889"/>
      <c r="WFL102" s="889"/>
      <c r="WFM102" s="889"/>
      <c r="WFN102" s="889"/>
      <c r="WFO102" s="889"/>
      <c r="WFP102" s="889"/>
      <c r="WFQ102" s="889"/>
      <c r="WFR102" s="889"/>
      <c r="WFS102" s="889"/>
      <c r="WFT102" s="889"/>
      <c r="WFU102" s="889"/>
      <c r="WFV102" s="889"/>
      <c r="WFW102" s="889"/>
      <c r="WFX102" s="889"/>
      <c r="WFY102" s="889"/>
      <c r="WFZ102" s="889"/>
      <c r="WGA102" s="889"/>
      <c r="WGB102" s="889"/>
      <c r="WGC102" s="889"/>
      <c r="WGD102" s="889"/>
      <c r="WGE102" s="889"/>
      <c r="WGF102" s="889"/>
      <c r="WGG102" s="889"/>
      <c r="WGH102" s="889"/>
      <c r="WGI102" s="889"/>
      <c r="WGJ102" s="889"/>
      <c r="WGK102" s="889"/>
      <c r="WGL102" s="889"/>
      <c r="WGM102" s="889"/>
      <c r="WGN102" s="889"/>
      <c r="WGO102" s="889"/>
      <c r="WGP102" s="889"/>
      <c r="WGQ102" s="889"/>
      <c r="WGR102" s="889"/>
      <c r="WGS102" s="889"/>
      <c r="WGT102" s="889"/>
      <c r="WGU102" s="889"/>
      <c r="WGV102" s="889"/>
      <c r="WGW102" s="889"/>
      <c r="WGX102" s="889"/>
      <c r="WGY102" s="889"/>
      <c r="WGZ102" s="889"/>
      <c r="WHA102" s="889"/>
      <c r="WHB102" s="889"/>
      <c r="WHC102" s="889"/>
      <c r="WHD102" s="889"/>
      <c r="WHE102" s="889"/>
      <c r="WHF102" s="889"/>
      <c r="WHG102" s="889"/>
      <c r="WHH102" s="889"/>
      <c r="WHI102" s="889"/>
      <c r="WHJ102" s="889"/>
      <c r="WHK102" s="889"/>
      <c r="WHL102" s="889"/>
      <c r="WHM102" s="889"/>
      <c r="WHN102" s="889"/>
      <c r="WHO102" s="889"/>
      <c r="WHP102" s="889"/>
      <c r="WHQ102" s="889"/>
      <c r="WHR102" s="889"/>
      <c r="WHS102" s="889"/>
      <c r="WHT102" s="889"/>
      <c r="WHU102" s="889"/>
      <c r="WHV102" s="889"/>
      <c r="WHW102" s="889"/>
      <c r="WHX102" s="889"/>
      <c r="WHY102" s="889"/>
      <c r="WHZ102" s="889"/>
      <c r="WIA102" s="889"/>
      <c r="WIB102" s="889"/>
      <c r="WIC102" s="889"/>
      <c r="WID102" s="889"/>
      <c r="WIE102" s="889"/>
      <c r="WIF102" s="889"/>
      <c r="WIG102" s="889"/>
      <c r="WIH102" s="889"/>
      <c r="WII102" s="889"/>
      <c r="WIJ102" s="889"/>
      <c r="WIK102" s="889"/>
      <c r="WIL102" s="889"/>
      <c r="WIM102" s="889"/>
      <c r="WIN102" s="889"/>
      <c r="WIO102" s="889"/>
      <c r="WIP102" s="889"/>
      <c r="WIQ102" s="889"/>
      <c r="WIR102" s="889"/>
      <c r="WIS102" s="889"/>
      <c r="WIT102" s="889"/>
      <c r="WIU102" s="889"/>
      <c r="WIV102" s="889"/>
      <c r="WIW102" s="889"/>
      <c r="WIX102" s="889"/>
      <c r="WIY102" s="889"/>
      <c r="WIZ102" s="889"/>
      <c r="WJA102" s="889"/>
      <c r="WJB102" s="889"/>
      <c r="WJC102" s="889"/>
      <c r="WJD102" s="889"/>
      <c r="WJE102" s="889"/>
      <c r="WJF102" s="889"/>
      <c r="WJG102" s="889"/>
      <c r="WJH102" s="889"/>
      <c r="WJI102" s="889"/>
      <c r="WJJ102" s="889"/>
      <c r="WJK102" s="889"/>
      <c r="WJL102" s="889"/>
      <c r="WJM102" s="889"/>
      <c r="WJN102" s="889"/>
      <c r="WJO102" s="889"/>
      <c r="WJP102" s="889"/>
      <c r="WJQ102" s="889"/>
      <c r="WJR102" s="889"/>
      <c r="WJS102" s="889"/>
      <c r="WJT102" s="889"/>
      <c r="WJU102" s="889"/>
      <c r="WJV102" s="889"/>
      <c r="WJW102" s="889"/>
      <c r="WJX102" s="889"/>
      <c r="WJY102" s="889"/>
      <c r="WJZ102" s="889"/>
      <c r="WKA102" s="889"/>
      <c r="WKB102" s="889"/>
      <c r="WKC102" s="889"/>
      <c r="WKD102" s="889"/>
      <c r="WKE102" s="889"/>
      <c r="WKF102" s="889"/>
      <c r="WKG102" s="889"/>
      <c r="WKH102" s="889"/>
      <c r="WKI102" s="889"/>
      <c r="WKJ102" s="889"/>
      <c r="WKK102" s="889"/>
      <c r="WKL102" s="889"/>
      <c r="WKM102" s="889"/>
      <c r="WKN102" s="889"/>
      <c r="WKO102" s="889"/>
      <c r="WKP102" s="889"/>
      <c r="WKQ102" s="889"/>
      <c r="WKR102" s="889"/>
      <c r="WKS102" s="889"/>
      <c r="WKT102" s="889"/>
      <c r="WKU102" s="889"/>
      <c r="WKV102" s="889"/>
      <c r="WKW102" s="889"/>
      <c r="WKX102" s="889"/>
      <c r="WKY102" s="889"/>
      <c r="WKZ102" s="889"/>
      <c r="WLA102" s="889"/>
      <c r="WLB102" s="889"/>
      <c r="WLC102" s="889"/>
      <c r="WLD102" s="889"/>
      <c r="WLE102" s="889"/>
      <c r="WLF102" s="889"/>
      <c r="WLG102" s="889"/>
      <c r="WLH102" s="889"/>
      <c r="WLI102" s="889"/>
      <c r="WLJ102" s="889"/>
      <c r="WLK102" s="889"/>
      <c r="WLL102" s="889"/>
      <c r="WLM102" s="889"/>
      <c r="WLN102" s="889"/>
      <c r="WLO102" s="889"/>
      <c r="WLP102" s="889"/>
      <c r="WLQ102" s="889"/>
      <c r="WLR102" s="889"/>
      <c r="WLS102" s="889"/>
      <c r="WLT102" s="889"/>
      <c r="WLU102" s="889"/>
      <c r="WLV102" s="889"/>
      <c r="WLW102" s="889"/>
      <c r="WLX102" s="889"/>
      <c r="WLY102" s="889"/>
      <c r="WLZ102" s="889"/>
      <c r="WMA102" s="889"/>
      <c r="WMB102" s="889"/>
      <c r="WMC102" s="889"/>
      <c r="WMD102" s="889"/>
      <c r="WME102" s="889"/>
      <c r="WMF102" s="889"/>
      <c r="WMG102" s="889"/>
      <c r="WMH102" s="889"/>
      <c r="WMI102" s="889"/>
      <c r="WMJ102" s="889"/>
      <c r="WMK102" s="889"/>
      <c r="WML102" s="889"/>
      <c r="WMM102" s="889"/>
      <c r="WMN102" s="889"/>
      <c r="WMO102" s="889"/>
      <c r="WMP102" s="889"/>
      <c r="WMQ102" s="889"/>
      <c r="WMR102" s="889"/>
      <c r="WMS102" s="889"/>
      <c r="WMT102" s="889"/>
      <c r="WMU102" s="889"/>
      <c r="WMV102" s="889"/>
      <c r="WMW102" s="889"/>
      <c r="WMX102" s="889"/>
      <c r="WMY102" s="889"/>
      <c r="WMZ102" s="889"/>
      <c r="WNA102" s="889"/>
      <c r="WNB102" s="889"/>
      <c r="WNC102" s="889"/>
      <c r="WND102" s="889"/>
      <c r="WNE102" s="889"/>
      <c r="WNF102" s="889"/>
      <c r="WNG102" s="889"/>
      <c r="WNH102" s="889"/>
      <c r="WNI102" s="889"/>
      <c r="WNJ102" s="889"/>
      <c r="WNK102" s="889"/>
      <c r="WNL102" s="889"/>
      <c r="WNM102" s="889"/>
      <c r="WNN102" s="889"/>
      <c r="WNO102" s="889"/>
      <c r="WNP102" s="889"/>
      <c r="WNQ102" s="889"/>
      <c r="WNR102" s="889"/>
      <c r="WNS102" s="889"/>
      <c r="WNT102" s="889"/>
      <c r="WNU102" s="889"/>
      <c r="WNV102" s="889"/>
      <c r="WNW102" s="889"/>
      <c r="WNX102" s="889"/>
      <c r="WNY102" s="889"/>
      <c r="WNZ102" s="889"/>
      <c r="WOA102" s="889"/>
      <c r="WOB102" s="889"/>
      <c r="WOC102" s="889"/>
      <c r="WOD102" s="889"/>
      <c r="WOE102" s="889"/>
      <c r="WOF102" s="889"/>
      <c r="WOG102" s="889"/>
      <c r="WOH102" s="889"/>
      <c r="WOI102" s="889"/>
      <c r="WOJ102" s="889"/>
      <c r="WOK102" s="889"/>
      <c r="WOL102" s="889"/>
      <c r="WOM102" s="889"/>
      <c r="WON102" s="889"/>
      <c r="WOO102" s="889"/>
      <c r="WOP102" s="889"/>
      <c r="WOQ102" s="889"/>
      <c r="WOR102" s="889"/>
      <c r="WOS102" s="889"/>
      <c r="WOT102" s="889"/>
      <c r="WOU102" s="889"/>
      <c r="WOV102" s="889"/>
      <c r="WOW102" s="889"/>
      <c r="WOX102" s="889"/>
      <c r="WOY102" s="889"/>
      <c r="WOZ102" s="889"/>
      <c r="WPA102" s="889"/>
      <c r="WPB102" s="889"/>
      <c r="WPC102" s="889"/>
      <c r="WPD102" s="889"/>
      <c r="WPE102" s="889"/>
      <c r="WPF102" s="889"/>
      <c r="WPG102" s="889"/>
      <c r="WPH102" s="889"/>
      <c r="WPI102" s="889"/>
      <c r="WPJ102" s="889"/>
      <c r="WPK102" s="889"/>
      <c r="WPL102" s="889"/>
      <c r="WPM102" s="889"/>
      <c r="WPN102" s="889"/>
      <c r="WPO102" s="889"/>
      <c r="WPP102" s="889"/>
      <c r="WPQ102" s="889"/>
      <c r="WPR102" s="889"/>
      <c r="WPS102" s="889"/>
      <c r="WPT102" s="889"/>
      <c r="WPU102" s="889"/>
      <c r="WPV102" s="889"/>
      <c r="WPW102" s="889"/>
      <c r="WPX102" s="889"/>
      <c r="WPY102" s="889"/>
      <c r="WPZ102" s="889"/>
      <c r="WQA102" s="889"/>
      <c r="WQB102" s="889"/>
      <c r="WQC102" s="889"/>
      <c r="WQD102" s="889"/>
      <c r="WQE102" s="889"/>
      <c r="WQF102" s="889"/>
      <c r="WQG102" s="889"/>
      <c r="WQH102" s="889"/>
      <c r="WQI102" s="889"/>
      <c r="WQJ102" s="889"/>
      <c r="WQK102" s="889"/>
      <c r="WQL102" s="889"/>
      <c r="WQM102" s="889"/>
      <c r="WQN102" s="889"/>
      <c r="WQO102" s="889"/>
      <c r="WQP102" s="889"/>
      <c r="WQQ102" s="889"/>
      <c r="WQR102" s="889"/>
      <c r="WQS102" s="889"/>
      <c r="WQT102" s="889"/>
      <c r="WQU102" s="889"/>
      <c r="WQV102" s="889"/>
      <c r="WQW102" s="889"/>
      <c r="WQX102" s="889"/>
      <c r="WQY102" s="889"/>
      <c r="WQZ102" s="889"/>
      <c r="WRA102" s="889"/>
      <c r="WRB102" s="889"/>
      <c r="WRC102" s="889"/>
      <c r="WRD102" s="889"/>
      <c r="WRE102" s="889"/>
      <c r="WRF102" s="889"/>
      <c r="WRG102" s="889"/>
      <c r="WRH102" s="889"/>
      <c r="WRI102" s="889"/>
      <c r="WRJ102" s="889"/>
      <c r="WRK102" s="889"/>
      <c r="WRL102" s="889"/>
      <c r="WRM102" s="889"/>
      <c r="WRN102" s="889"/>
      <c r="WRO102" s="889"/>
      <c r="WRP102" s="889"/>
      <c r="WRQ102" s="889"/>
      <c r="WRR102" s="889"/>
      <c r="WRS102" s="889"/>
      <c r="WRT102" s="889"/>
      <c r="WRU102" s="889"/>
      <c r="WRV102" s="889"/>
      <c r="WRW102" s="889"/>
      <c r="WRX102" s="889"/>
      <c r="WRY102" s="889"/>
      <c r="WRZ102" s="889"/>
      <c r="WSA102" s="889"/>
      <c r="WSB102" s="889"/>
      <c r="WSC102" s="889"/>
      <c r="WSD102" s="889"/>
      <c r="WSE102" s="889"/>
      <c r="WSF102" s="889"/>
      <c r="WSG102" s="889"/>
      <c r="WSH102" s="889"/>
      <c r="WSI102" s="889"/>
      <c r="WSJ102" s="889"/>
      <c r="WSK102" s="889"/>
      <c r="WSL102" s="889"/>
      <c r="WSM102" s="889"/>
      <c r="WSN102" s="889"/>
      <c r="WSO102" s="889"/>
      <c r="WSP102" s="889"/>
      <c r="WSQ102" s="889"/>
      <c r="WSR102" s="889"/>
      <c r="WSS102" s="889"/>
      <c r="WST102" s="889"/>
      <c r="WSU102" s="889"/>
      <c r="WSV102" s="889"/>
      <c r="WSW102" s="889"/>
      <c r="WSX102" s="889"/>
      <c r="WSY102" s="889"/>
      <c r="WSZ102" s="889"/>
      <c r="WTA102" s="889"/>
      <c r="WTB102" s="889"/>
      <c r="WTC102" s="889"/>
      <c r="WTD102" s="889"/>
      <c r="WTE102" s="889"/>
      <c r="WTF102" s="889"/>
      <c r="WTG102" s="889"/>
      <c r="WTH102" s="889"/>
      <c r="WTI102" s="889"/>
      <c r="WTJ102" s="889"/>
      <c r="WTK102" s="889"/>
      <c r="WTL102" s="889"/>
      <c r="WTM102" s="889"/>
      <c r="WTN102" s="889"/>
      <c r="WTO102" s="889"/>
      <c r="WTP102" s="889"/>
      <c r="WTQ102" s="889"/>
      <c r="WTR102" s="889"/>
      <c r="WTS102" s="889"/>
      <c r="WTT102" s="889"/>
      <c r="WTU102" s="889"/>
      <c r="WTV102" s="889"/>
      <c r="WTW102" s="889"/>
      <c r="WTX102" s="889"/>
      <c r="WTY102" s="889"/>
      <c r="WTZ102" s="889"/>
      <c r="WUA102" s="889"/>
      <c r="WUB102" s="889"/>
      <c r="WUC102" s="889"/>
      <c r="WUD102" s="889"/>
      <c r="WUE102" s="889"/>
      <c r="WUF102" s="889"/>
      <c r="WUG102" s="889"/>
      <c r="WUH102" s="889"/>
      <c r="WUI102" s="889"/>
      <c r="WUJ102" s="889"/>
      <c r="WUK102" s="889"/>
      <c r="WUL102" s="889"/>
      <c r="WUM102" s="889"/>
      <c r="WUN102" s="889"/>
      <c r="WUO102" s="889"/>
      <c r="WUP102" s="889"/>
      <c r="WUQ102" s="889"/>
      <c r="WUR102" s="889"/>
      <c r="WUS102" s="889"/>
      <c r="WUT102" s="889"/>
      <c r="WUU102" s="889"/>
      <c r="WUV102" s="889"/>
      <c r="WUW102" s="889"/>
      <c r="WUX102" s="889"/>
      <c r="WUY102" s="889"/>
      <c r="WUZ102" s="889"/>
      <c r="WVA102" s="889"/>
      <c r="WVB102" s="889"/>
      <c r="WVC102" s="889"/>
      <c r="WVD102" s="889"/>
      <c r="WVE102" s="889"/>
      <c r="WVF102" s="889"/>
      <c r="WVG102" s="889"/>
      <c r="WVH102" s="889"/>
      <c r="WVI102" s="889"/>
      <c r="WVJ102" s="889"/>
      <c r="WVK102" s="889"/>
      <c r="WVL102" s="889"/>
      <c r="WVM102" s="889"/>
      <c r="WVN102" s="889"/>
      <c r="WVO102" s="889"/>
      <c r="WVP102" s="889"/>
      <c r="WVQ102" s="889"/>
      <c r="WVR102" s="889"/>
      <c r="WVS102" s="889"/>
      <c r="WVT102" s="889"/>
      <c r="WVU102" s="889"/>
      <c r="WVV102" s="889"/>
      <c r="WVW102" s="889"/>
      <c r="WVX102" s="889"/>
      <c r="WVY102" s="889"/>
      <c r="WVZ102" s="889"/>
      <c r="WWA102" s="889"/>
      <c r="WWB102" s="889"/>
      <c r="WWC102" s="889"/>
      <c r="WWD102" s="889"/>
      <c r="WWE102" s="889"/>
      <c r="WWF102" s="889"/>
      <c r="WWG102" s="889"/>
      <c r="WWH102" s="889"/>
      <c r="WWI102" s="889"/>
      <c r="WWJ102" s="889"/>
      <c r="WWK102" s="889"/>
      <c r="WWL102" s="889"/>
      <c r="WWM102" s="889"/>
      <c r="WWN102" s="889"/>
      <c r="WWO102" s="889"/>
      <c r="WWP102" s="889"/>
      <c r="WWQ102" s="889"/>
      <c r="WWR102" s="889"/>
      <c r="WWS102" s="889"/>
      <c r="WWT102" s="889"/>
      <c r="WWU102" s="889"/>
      <c r="WWV102" s="889"/>
      <c r="WWW102" s="889"/>
      <c r="WWX102" s="889"/>
      <c r="WWY102" s="889"/>
      <c r="WWZ102" s="889"/>
      <c r="WXA102" s="889"/>
      <c r="WXB102" s="889"/>
      <c r="WXC102" s="889"/>
      <c r="WXD102" s="889"/>
      <c r="WXE102" s="889"/>
      <c r="WXF102" s="889"/>
      <c r="WXG102" s="889"/>
      <c r="WXH102" s="889"/>
      <c r="WXI102" s="889"/>
      <c r="WXJ102" s="889"/>
      <c r="WXK102" s="889"/>
      <c r="WXL102" s="889"/>
      <c r="WXM102" s="889"/>
      <c r="WXN102" s="889"/>
      <c r="WXO102" s="889"/>
      <c r="WXP102" s="889"/>
      <c r="WXQ102" s="889"/>
      <c r="WXR102" s="889"/>
      <c r="WXS102" s="889"/>
      <c r="WXT102" s="889"/>
      <c r="WXU102" s="889"/>
      <c r="WXV102" s="889"/>
      <c r="WXW102" s="889"/>
      <c r="WXX102" s="889"/>
      <c r="WXY102" s="889"/>
      <c r="WXZ102" s="889"/>
      <c r="WYA102" s="889"/>
      <c r="WYB102" s="889"/>
      <c r="WYC102" s="889"/>
      <c r="WYD102" s="889"/>
      <c r="WYE102" s="889"/>
      <c r="WYF102" s="889"/>
      <c r="WYG102" s="889"/>
      <c r="WYH102" s="889"/>
      <c r="WYI102" s="889"/>
      <c r="WYJ102" s="889"/>
      <c r="WYK102" s="889"/>
      <c r="WYL102" s="889"/>
      <c r="WYM102" s="889"/>
      <c r="WYN102" s="889"/>
      <c r="WYO102" s="889"/>
      <c r="WYP102" s="889"/>
      <c r="WYQ102" s="889"/>
      <c r="WYR102" s="889"/>
      <c r="WYS102" s="889"/>
      <c r="WYT102" s="889"/>
      <c r="WYU102" s="889"/>
      <c r="WYV102" s="889"/>
      <c r="WYW102" s="889"/>
      <c r="WYX102" s="889"/>
      <c r="WYY102" s="889"/>
      <c r="WYZ102" s="889"/>
      <c r="WZA102" s="889"/>
      <c r="WZB102" s="889"/>
      <c r="WZC102" s="889"/>
      <c r="WZD102" s="889"/>
      <c r="WZE102" s="889"/>
      <c r="WZF102" s="889"/>
      <c r="WZG102" s="889"/>
      <c r="WZH102" s="889"/>
      <c r="WZI102" s="889"/>
      <c r="WZJ102" s="889"/>
      <c r="WZK102" s="889"/>
      <c r="WZL102" s="889"/>
      <c r="WZM102" s="889"/>
      <c r="WZN102" s="889"/>
      <c r="WZO102" s="889"/>
      <c r="WZP102" s="889"/>
      <c r="WZQ102" s="889"/>
      <c r="WZR102" s="889"/>
      <c r="WZS102" s="889"/>
      <c r="WZT102" s="889"/>
      <c r="WZU102" s="889"/>
      <c r="WZV102" s="889"/>
      <c r="WZW102" s="889"/>
      <c r="WZX102" s="889"/>
      <c r="WZY102" s="889"/>
      <c r="WZZ102" s="889"/>
      <c r="XAA102" s="889"/>
      <c r="XAB102" s="889"/>
      <c r="XAC102" s="889"/>
      <c r="XAD102" s="889"/>
      <c r="XAE102" s="889"/>
      <c r="XAF102" s="889"/>
      <c r="XAG102" s="889"/>
      <c r="XAH102" s="889"/>
      <c r="XAI102" s="889"/>
      <c r="XAJ102" s="889"/>
      <c r="XAK102" s="889"/>
      <c r="XAL102" s="889"/>
      <c r="XAM102" s="889"/>
      <c r="XAN102" s="889"/>
      <c r="XAO102" s="889"/>
      <c r="XAP102" s="889"/>
      <c r="XAQ102" s="889"/>
      <c r="XAR102" s="889"/>
      <c r="XAS102" s="889"/>
      <c r="XAT102" s="889"/>
      <c r="XAU102" s="889"/>
      <c r="XAV102" s="889"/>
      <c r="XAW102" s="889"/>
      <c r="XAX102" s="889"/>
      <c r="XAY102" s="889"/>
      <c r="XAZ102" s="889"/>
      <c r="XBA102" s="889"/>
      <c r="XBB102" s="889"/>
      <c r="XBC102" s="889"/>
      <c r="XBD102" s="889"/>
      <c r="XBE102" s="889"/>
      <c r="XBF102" s="889"/>
      <c r="XBG102" s="889"/>
      <c r="XBH102" s="889"/>
      <c r="XBI102" s="889"/>
      <c r="XBJ102" s="889"/>
      <c r="XBK102" s="889"/>
      <c r="XBL102" s="889"/>
      <c r="XBM102" s="889"/>
      <c r="XBN102" s="889"/>
      <c r="XBO102" s="889"/>
      <c r="XBP102" s="889"/>
      <c r="XBQ102" s="889"/>
      <c r="XBR102" s="889"/>
      <c r="XBS102" s="889"/>
      <c r="XBT102" s="889"/>
      <c r="XBU102" s="889"/>
      <c r="XBV102" s="889"/>
      <c r="XBW102" s="889"/>
      <c r="XBX102" s="889"/>
      <c r="XBY102" s="889"/>
      <c r="XBZ102" s="889"/>
      <c r="XCA102" s="889"/>
      <c r="XCB102" s="889"/>
      <c r="XCC102" s="889"/>
      <c r="XCD102" s="889"/>
      <c r="XCE102" s="889"/>
      <c r="XCF102" s="889"/>
      <c r="XCG102" s="889"/>
      <c r="XCH102" s="889"/>
      <c r="XCI102" s="889"/>
      <c r="XCJ102" s="889"/>
      <c r="XCK102" s="889"/>
      <c r="XCL102" s="889"/>
      <c r="XCM102" s="889"/>
      <c r="XCN102" s="889"/>
      <c r="XCO102" s="889"/>
      <c r="XCP102" s="889"/>
      <c r="XCQ102" s="889"/>
      <c r="XCR102" s="889"/>
      <c r="XCS102" s="889"/>
      <c r="XCT102" s="889"/>
      <c r="XCU102" s="889"/>
      <c r="XCV102" s="889"/>
      <c r="XCW102" s="889"/>
      <c r="XCX102" s="889"/>
      <c r="XCY102" s="889"/>
      <c r="XCZ102" s="889"/>
      <c r="XDA102" s="889"/>
      <c r="XDB102" s="889"/>
      <c r="XDC102" s="889"/>
      <c r="XDD102" s="889"/>
      <c r="XDE102" s="889"/>
      <c r="XDF102" s="889"/>
      <c r="XDG102" s="889"/>
      <c r="XDH102" s="889"/>
      <c r="XDI102" s="889"/>
      <c r="XDJ102" s="889"/>
      <c r="XDK102" s="889"/>
      <c r="XDL102" s="889"/>
      <c r="XDM102" s="889"/>
      <c r="XDN102" s="889"/>
      <c r="XDO102" s="889"/>
      <c r="XDP102" s="889"/>
      <c r="XDQ102" s="889"/>
      <c r="XDR102" s="889"/>
      <c r="XDS102" s="889"/>
      <c r="XDT102" s="889"/>
      <c r="XDU102" s="889"/>
      <c r="XDV102" s="889"/>
      <c r="XDW102" s="889"/>
      <c r="XDX102" s="889"/>
      <c r="XDY102" s="889"/>
      <c r="XDZ102" s="889"/>
      <c r="XEA102" s="889"/>
      <c r="XEB102" s="889"/>
      <c r="XEC102" s="889"/>
      <c r="XED102" s="889"/>
      <c r="XEE102" s="889"/>
      <c r="XEF102" s="889"/>
      <c r="XEG102" s="889"/>
      <c r="XEH102" s="889"/>
      <c r="XEI102" s="889"/>
      <c r="XEJ102" s="889"/>
      <c r="XEK102" s="889"/>
      <c r="XEL102" s="889"/>
      <c r="XEM102" s="889"/>
      <c r="XEN102" s="889"/>
      <c r="XEO102" s="889"/>
      <c r="XEP102" s="889"/>
      <c r="XEQ102" s="889"/>
      <c r="XER102" s="889"/>
      <c r="XES102" s="889"/>
      <c r="XET102" s="889"/>
      <c r="XEU102" s="889"/>
      <c r="XEV102" s="889"/>
      <c r="XEW102" s="889"/>
      <c r="XEX102" s="889"/>
      <c r="XEY102" s="889"/>
      <c r="XEZ102" s="889"/>
      <c r="XFA102" s="889"/>
      <c r="XFB102" s="889"/>
      <c r="XFC102" s="889"/>
      <c r="XFD102" s="889"/>
    </row>
    <row r="103" spans="1:16384" s="891" customFormat="1" ht="21.95" customHeight="1" x14ac:dyDescent="0.25">
      <c r="A103" s="891" t="s">
        <v>867</v>
      </c>
      <c r="D103" s="891">
        <f>D102-D101</f>
        <v>-37.5</v>
      </c>
      <c r="H103" s="891">
        <f>H102-H101</f>
        <v>7</v>
      </c>
      <c r="L103" s="891">
        <f>L102-L101</f>
        <v>45</v>
      </c>
      <c r="N103" s="920"/>
      <c r="O103" s="920"/>
      <c r="P103" s="892">
        <f>P102-P101</f>
        <v>124</v>
      </c>
      <c r="Q103" s="920"/>
      <c r="R103" s="920"/>
      <c r="S103" s="920"/>
      <c r="T103" s="891">
        <f>T102-T101</f>
        <v>86.5</v>
      </c>
      <c r="U103" s="920"/>
      <c r="V103" s="920"/>
      <c r="W103" s="920"/>
      <c r="X103" s="891">
        <f>X102-X101</f>
        <v>-87.5</v>
      </c>
      <c r="Y103" s="920"/>
      <c r="Z103" s="920"/>
      <c r="AA103" s="920"/>
      <c r="AB103" s="891">
        <f>AB102-AB101</f>
        <v>-136</v>
      </c>
      <c r="AC103" s="920"/>
      <c r="AD103" s="920"/>
      <c r="AE103" s="920"/>
      <c r="AF103" s="891">
        <f>AF102-AF101</f>
        <v>-10</v>
      </c>
      <c r="AG103" s="920"/>
      <c r="AH103" s="920"/>
      <c r="AI103" s="920"/>
      <c r="AJ103" s="891">
        <f>AJ102-AJ101</f>
        <v>92</v>
      </c>
      <c r="AK103" s="920"/>
      <c r="AL103" s="920"/>
      <c r="AM103" s="920"/>
      <c r="AN103" s="920"/>
      <c r="AO103" s="920"/>
      <c r="AP103" s="920"/>
      <c r="AQ103" s="920"/>
      <c r="AR103" s="920"/>
      <c r="AS103" s="920"/>
      <c r="AT103" s="920"/>
      <c r="AU103" s="920"/>
      <c r="AV103" s="920"/>
      <c r="AW103" s="920"/>
      <c r="AX103" s="920"/>
      <c r="AY103" s="920"/>
      <c r="AZ103" s="920"/>
      <c r="BA103" s="920"/>
      <c r="BB103" s="920"/>
      <c r="BC103" s="920"/>
      <c r="BD103" s="920"/>
      <c r="BE103" s="920"/>
      <c r="BF103" s="920"/>
      <c r="BG103" s="920"/>
      <c r="BH103" s="920"/>
      <c r="BI103" s="920"/>
      <c r="BJ103" s="920"/>
      <c r="BK103" s="920"/>
      <c r="BL103" s="920"/>
      <c r="BM103" s="920"/>
      <c r="BN103" s="920"/>
      <c r="BO103" s="920"/>
      <c r="BP103" s="920"/>
      <c r="BQ103" s="920"/>
      <c r="BR103" s="920"/>
      <c r="BS103" s="920"/>
      <c r="BT103" s="920"/>
      <c r="BU103" s="920"/>
      <c r="BV103" s="920"/>
      <c r="BW103" s="920"/>
      <c r="BX103" s="920"/>
      <c r="BY103" s="920"/>
      <c r="BZ103" s="920"/>
      <c r="CA103" s="920"/>
      <c r="CB103" s="920"/>
      <c r="CC103" s="920"/>
      <c r="CD103" s="920"/>
      <c r="CE103" s="920"/>
      <c r="CF103" s="920"/>
      <c r="CG103" s="920"/>
      <c r="CH103" s="920"/>
      <c r="CI103" s="920"/>
      <c r="CJ103" s="920"/>
      <c r="CK103" s="920"/>
      <c r="CL103" s="920"/>
      <c r="CM103" s="920"/>
      <c r="CN103" s="920"/>
      <c r="CO103" s="920"/>
      <c r="CP103" s="920"/>
      <c r="CQ103" s="920"/>
      <c r="CR103" s="920"/>
      <c r="CS103" s="920"/>
      <c r="CT103" s="920"/>
      <c r="CU103" s="920"/>
      <c r="CV103" s="920"/>
      <c r="CW103" s="920"/>
      <c r="CX103" s="920"/>
      <c r="CY103" s="920"/>
      <c r="CZ103" s="920"/>
      <c r="DA103" s="920"/>
      <c r="DB103" s="920"/>
      <c r="DC103" s="920"/>
      <c r="DD103" s="920"/>
      <c r="DE103" s="920"/>
      <c r="DF103" s="920"/>
      <c r="DG103" s="920"/>
      <c r="DH103" s="920"/>
      <c r="DI103" s="920"/>
      <c r="DJ103" s="920"/>
      <c r="DK103" s="920"/>
      <c r="DL103" s="920"/>
      <c r="DM103" s="920"/>
      <c r="DN103" s="920"/>
      <c r="DO103" s="920"/>
      <c r="DP103" s="920"/>
      <c r="DQ103" s="920"/>
      <c r="DR103" s="920"/>
      <c r="DS103" s="920"/>
      <c r="DT103" s="920"/>
      <c r="DU103" s="920"/>
      <c r="DV103" s="920"/>
      <c r="DW103" s="920"/>
      <c r="DX103" s="920"/>
      <c r="DY103" s="920"/>
      <c r="DZ103" s="920"/>
      <c r="EA103" s="920"/>
      <c r="EB103" s="920"/>
      <c r="EC103" s="920"/>
      <c r="ED103" s="920"/>
      <c r="EE103" s="920"/>
      <c r="EF103" s="920"/>
      <c r="EG103" s="920"/>
      <c r="EH103" s="920"/>
      <c r="EI103" s="920"/>
      <c r="EJ103" s="920"/>
      <c r="EK103" s="920"/>
      <c r="EL103" s="920"/>
      <c r="EM103" s="920"/>
      <c r="EN103" s="920"/>
      <c r="EO103" s="920"/>
      <c r="EP103" s="920"/>
      <c r="EQ103" s="920"/>
      <c r="ER103" s="920"/>
      <c r="ES103" s="920"/>
      <c r="ET103" s="920"/>
      <c r="EU103" s="920"/>
      <c r="EV103" s="920"/>
      <c r="EW103" s="920"/>
      <c r="EX103" s="920"/>
      <c r="EY103" s="920"/>
      <c r="EZ103" s="920"/>
      <c r="FA103" s="920"/>
      <c r="FB103" s="920"/>
      <c r="FC103" s="920"/>
      <c r="FD103" s="920"/>
      <c r="FE103" s="920"/>
      <c r="FF103" s="920"/>
      <c r="FG103" s="920"/>
      <c r="FH103" s="920"/>
      <c r="FI103" s="920"/>
      <c r="FJ103" s="920"/>
      <c r="FK103" s="920"/>
      <c r="FL103" s="920"/>
      <c r="FM103" s="920"/>
      <c r="FN103" s="920"/>
      <c r="FO103" s="920"/>
      <c r="FP103" s="920"/>
      <c r="FQ103" s="920"/>
      <c r="FR103" s="920"/>
      <c r="FS103" s="920"/>
      <c r="FT103" s="920"/>
      <c r="FU103" s="920"/>
      <c r="FV103" s="920"/>
      <c r="FW103" s="920"/>
      <c r="FX103" s="920"/>
      <c r="FY103" s="920"/>
      <c r="FZ103" s="920"/>
      <c r="GA103" s="920"/>
      <c r="GB103" s="920"/>
      <c r="GC103" s="920"/>
      <c r="GD103" s="920"/>
      <c r="GE103" s="920"/>
      <c r="GF103" s="920"/>
      <c r="GG103" s="920"/>
      <c r="GH103" s="920"/>
      <c r="GI103" s="920"/>
      <c r="GJ103" s="920"/>
      <c r="GK103" s="920"/>
      <c r="GL103" s="920"/>
      <c r="GM103" s="920"/>
      <c r="GN103" s="920"/>
      <c r="GO103" s="920"/>
      <c r="GP103" s="920"/>
      <c r="GQ103" s="920"/>
      <c r="GR103" s="920"/>
      <c r="GS103" s="920"/>
      <c r="GT103" s="920"/>
      <c r="GU103" s="920"/>
      <c r="GV103" s="920"/>
      <c r="GW103" s="920"/>
      <c r="GX103" s="920"/>
      <c r="GY103" s="920"/>
      <c r="GZ103" s="920"/>
      <c r="HA103" s="920"/>
      <c r="HB103" s="920"/>
      <c r="HC103" s="920"/>
      <c r="HD103" s="920"/>
      <c r="HE103" s="920"/>
      <c r="HF103" s="920"/>
      <c r="HG103" s="920"/>
      <c r="HH103" s="920"/>
      <c r="HI103" s="920"/>
      <c r="HJ103" s="920"/>
      <c r="HK103" s="920"/>
      <c r="HL103" s="920"/>
      <c r="HM103" s="920"/>
      <c r="HN103" s="920"/>
      <c r="HO103" s="920"/>
      <c r="HP103" s="920"/>
      <c r="HQ103" s="920"/>
      <c r="HR103" s="920"/>
      <c r="HS103" s="920"/>
      <c r="HT103" s="920"/>
      <c r="HU103" s="920"/>
      <c r="HV103" s="920"/>
      <c r="HW103" s="920"/>
      <c r="HX103" s="920"/>
      <c r="HY103" s="920"/>
      <c r="HZ103" s="920"/>
      <c r="IA103" s="920"/>
      <c r="IB103" s="920"/>
      <c r="IC103" s="920"/>
      <c r="ID103" s="920"/>
      <c r="IE103" s="920"/>
      <c r="IF103" s="920"/>
      <c r="IG103" s="920"/>
      <c r="IH103" s="920"/>
      <c r="II103" s="920"/>
      <c r="IJ103" s="920"/>
      <c r="IK103" s="920"/>
      <c r="IL103" s="920"/>
      <c r="IM103" s="920"/>
      <c r="IN103" s="920"/>
      <c r="IO103" s="920"/>
      <c r="IP103" s="920"/>
      <c r="IQ103" s="920"/>
      <c r="IR103" s="920"/>
      <c r="IS103" s="920"/>
      <c r="IT103" s="920"/>
      <c r="IU103" s="920"/>
      <c r="IV103" s="920"/>
      <c r="IW103" s="920"/>
      <c r="IX103" s="920"/>
      <c r="IY103" s="920"/>
      <c r="IZ103" s="920"/>
      <c r="JA103" s="920"/>
      <c r="JB103" s="920"/>
      <c r="JC103" s="920"/>
      <c r="JD103" s="920"/>
      <c r="JE103" s="920"/>
      <c r="JF103" s="920"/>
      <c r="JG103" s="920"/>
      <c r="JH103" s="920"/>
      <c r="JI103" s="920"/>
      <c r="JJ103" s="920"/>
      <c r="JK103" s="920"/>
      <c r="JL103" s="920"/>
      <c r="JM103" s="920"/>
      <c r="JN103" s="920"/>
      <c r="JO103" s="920"/>
      <c r="JP103" s="920"/>
      <c r="JQ103" s="920"/>
      <c r="JR103" s="920"/>
      <c r="JS103" s="920"/>
      <c r="JT103" s="920"/>
      <c r="JU103" s="920"/>
      <c r="JV103" s="920"/>
      <c r="JW103" s="920"/>
      <c r="JX103" s="920"/>
      <c r="JY103" s="920"/>
      <c r="JZ103" s="920"/>
      <c r="KA103" s="920"/>
      <c r="KB103" s="920"/>
      <c r="KC103" s="920"/>
      <c r="KD103" s="920"/>
      <c r="KE103" s="920"/>
      <c r="KF103" s="920"/>
      <c r="KG103" s="920"/>
      <c r="KH103" s="920"/>
      <c r="KI103" s="920"/>
      <c r="KJ103" s="920"/>
      <c r="KK103" s="920"/>
      <c r="KL103" s="920"/>
      <c r="KM103" s="920"/>
      <c r="KN103" s="920"/>
      <c r="KO103" s="920"/>
      <c r="KP103" s="920"/>
      <c r="KQ103" s="920"/>
      <c r="KR103" s="920"/>
      <c r="KS103" s="920"/>
      <c r="KT103" s="920"/>
      <c r="KU103" s="920"/>
      <c r="KV103" s="920"/>
      <c r="KW103" s="920"/>
      <c r="KX103" s="920"/>
      <c r="KY103" s="920"/>
      <c r="KZ103" s="920"/>
      <c r="LA103" s="920"/>
      <c r="LB103" s="920"/>
      <c r="LC103" s="920"/>
      <c r="LD103" s="920"/>
      <c r="LE103" s="920"/>
      <c r="LF103" s="920"/>
      <c r="LG103" s="920"/>
      <c r="LH103" s="920"/>
      <c r="LI103" s="920"/>
      <c r="LJ103" s="920"/>
      <c r="LK103" s="920"/>
      <c r="LL103" s="920"/>
      <c r="LM103" s="920"/>
      <c r="LN103" s="920"/>
      <c r="LO103" s="920"/>
      <c r="LP103" s="920"/>
      <c r="LQ103" s="920"/>
      <c r="LR103" s="920"/>
      <c r="LS103" s="920"/>
      <c r="LT103" s="920"/>
      <c r="LU103" s="920"/>
      <c r="LV103" s="920"/>
      <c r="LW103" s="920"/>
      <c r="LX103" s="920"/>
      <c r="LY103" s="920"/>
      <c r="LZ103" s="920"/>
      <c r="MA103" s="920"/>
      <c r="MB103" s="920"/>
      <c r="MC103" s="920"/>
      <c r="MD103" s="920"/>
      <c r="ME103" s="920"/>
      <c r="MF103" s="920"/>
      <c r="MG103" s="920"/>
      <c r="MH103" s="920"/>
      <c r="MI103" s="920"/>
      <c r="MJ103" s="920"/>
      <c r="MK103" s="920"/>
      <c r="ML103" s="920"/>
      <c r="MM103" s="920"/>
      <c r="MN103" s="920"/>
      <c r="MO103" s="920"/>
      <c r="MP103" s="920"/>
      <c r="MQ103" s="920"/>
      <c r="MR103" s="920"/>
      <c r="MS103" s="920"/>
      <c r="MT103" s="920"/>
      <c r="MU103" s="920"/>
      <c r="MV103" s="920"/>
      <c r="MW103" s="920"/>
      <c r="MX103" s="920"/>
      <c r="MY103" s="920"/>
      <c r="MZ103" s="920"/>
      <c r="NA103" s="920"/>
      <c r="NB103" s="920"/>
      <c r="NC103" s="920"/>
      <c r="ND103" s="920"/>
      <c r="NE103" s="920"/>
      <c r="NF103" s="920"/>
      <c r="NG103" s="920"/>
      <c r="NH103" s="920"/>
      <c r="NI103" s="920"/>
      <c r="NJ103" s="920"/>
      <c r="NK103" s="920"/>
      <c r="NL103" s="920"/>
      <c r="NM103" s="920"/>
      <c r="NN103" s="920"/>
      <c r="NO103" s="920"/>
      <c r="NP103" s="920"/>
      <c r="NQ103" s="920"/>
      <c r="NR103" s="920"/>
      <c r="NS103" s="920"/>
      <c r="NT103" s="920"/>
      <c r="NU103" s="920"/>
      <c r="NV103" s="920"/>
      <c r="NW103" s="920"/>
      <c r="NX103" s="920"/>
      <c r="NY103" s="920"/>
      <c r="NZ103" s="920"/>
      <c r="OA103" s="920"/>
      <c r="OB103" s="920"/>
      <c r="OC103" s="920"/>
      <c r="OD103" s="920"/>
      <c r="OE103" s="920"/>
      <c r="OF103" s="920"/>
      <c r="OG103" s="920"/>
      <c r="OH103" s="920"/>
      <c r="OI103" s="920"/>
      <c r="OJ103" s="920"/>
      <c r="OK103" s="920"/>
      <c r="OL103" s="920"/>
      <c r="OM103" s="920"/>
      <c r="ON103" s="920"/>
      <c r="OO103" s="920"/>
      <c r="OP103" s="920"/>
      <c r="OQ103" s="920"/>
      <c r="OR103" s="920"/>
      <c r="OS103" s="920"/>
      <c r="OT103" s="920"/>
      <c r="OU103" s="920"/>
      <c r="OV103" s="920"/>
      <c r="OW103" s="920"/>
      <c r="OX103" s="920"/>
      <c r="OY103" s="920"/>
      <c r="OZ103" s="920"/>
      <c r="PA103" s="920"/>
      <c r="PB103" s="920"/>
      <c r="PC103" s="920"/>
      <c r="PD103" s="920"/>
      <c r="PE103" s="920"/>
      <c r="PF103" s="920"/>
      <c r="PG103" s="920"/>
      <c r="PH103" s="920"/>
      <c r="PI103" s="920"/>
      <c r="PJ103" s="920"/>
      <c r="PK103" s="920"/>
      <c r="PL103" s="920"/>
      <c r="PM103" s="920"/>
      <c r="PN103" s="920"/>
      <c r="PO103" s="920"/>
      <c r="PP103" s="920"/>
      <c r="PQ103" s="920"/>
      <c r="PR103" s="920"/>
      <c r="PS103" s="920"/>
      <c r="PT103" s="920"/>
      <c r="PU103" s="920"/>
      <c r="PV103" s="920"/>
      <c r="PW103" s="920"/>
      <c r="PX103" s="920"/>
      <c r="PY103" s="920"/>
      <c r="PZ103" s="920"/>
      <c r="QA103" s="920"/>
      <c r="QB103" s="920"/>
      <c r="QC103" s="920"/>
      <c r="QD103" s="920"/>
      <c r="QE103" s="920"/>
      <c r="QF103" s="920"/>
      <c r="QG103" s="920"/>
      <c r="QH103" s="920"/>
      <c r="QI103" s="920"/>
      <c r="QJ103" s="920"/>
      <c r="QK103" s="920"/>
      <c r="QL103" s="920"/>
      <c r="QM103" s="920"/>
      <c r="QN103" s="920"/>
      <c r="QO103" s="920"/>
      <c r="QP103" s="920"/>
      <c r="QQ103" s="920"/>
      <c r="QR103" s="920"/>
      <c r="QS103" s="920"/>
      <c r="QT103" s="920"/>
      <c r="QU103" s="920"/>
      <c r="QV103" s="920"/>
      <c r="QW103" s="920"/>
      <c r="QX103" s="920"/>
      <c r="QY103" s="920"/>
      <c r="QZ103" s="920"/>
      <c r="RA103" s="920"/>
      <c r="RB103" s="920"/>
      <c r="RC103" s="920"/>
      <c r="RD103" s="920"/>
      <c r="RE103" s="920"/>
      <c r="RF103" s="920"/>
      <c r="RG103" s="920"/>
      <c r="RH103" s="920"/>
      <c r="RI103" s="920"/>
      <c r="RJ103" s="920"/>
      <c r="RK103" s="920"/>
      <c r="RL103" s="920"/>
      <c r="RM103" s="920"/>
      <c r="RN103" s="920"/>
      <c r="RO103" s="920"/>
      <c r="RP103" s="920"/>
      <c r="RQ103" s="920"/>
      <c r="RR103" s="920"/>
      <c r="RS103" s="920"/>
      <c r="RT103" s="920"/>
      <c r="RU103" s="920"/>
      <c r="RV103" s="920"/>
      <c r="RW103" s="920"/>
      <c r="RX103" s="920"/>
      <c r="RY103" s="920"/>
      <c r="RZ103" s="920"/>
      <c r="SA103" s="920"/>
      <c r="SB103" s="920"/>
      <c r="SC103" s="920"/>
      <c r="SD103" s="920"/>
      <c r="SE103" s="920"/>
      <c r="SF103" s="920"/>
      <c r="SG103" s="920"/>
      <c r="SH103" s="920"/>
      <c r="SI103" s="920"/>
      <c r="SJ103" s="920"/>
      <c r="SK103" s="920"/>
      <c r="SL103" s="920"/>
      <c r="SM103" s="920"/>
      <c r="SN103" s="920"/>
      <c r="SO103" s="920"/>
      <c r="SP103" s="920"/>
      <c r="SQ103" s="920"/>
      <c r="SR103" s="920"/>
      <c r="SS103" s="920"/>
      <c r="ST103" s="920"/>
      <c r="SU103" s="920"/>
      <c r="SV103" s="920"/>
      <c r="SW103" s="920"/>
      <c r="SX103" s="920"/>
      <c r="SY103" s="920"/>
      <c r="SZ103" s="920"/>
      <c r="TA103" s="920"/>
      <c r="TB103" s="920"/>
      <c r="TC103" s="920"/>
      <c r="TD103" s="920"/>
      <c r="TE103" s="920"/>
      <c r="TF103" s="920"/>
      <c r="TG103" s="920"/>
      <c r="TH103" s="920"/>
      <c r="TI103" s="920"/>
      <c r="TJ103" s="920"/>
      <c r="TK103" s="920"/>
      <c r="TL103" s="920"/>
      <c r="TM103" s="920"/>
      <c r="TN103" s="920"/>
      <c r="TO103" s="920"/>
      <c r="TP103" s="920"/>
      <c r="TQ103" s="920"/>
      <c r="TR103" s="920"/>
      <c r="TS103" s="920"/>
      <c r="TT103" s="920"/>
      <c r="TU103" s="920"/>
      <c r="TV103" s="920"/>
      <c r="TW103" s="920"/>
      <c r="TX103" s="920"/>
      <c r="TY103" s="920"/>
      <c r="TZ103" s="920"/>
      <c r="UA103" s="920"/>
      <c r="UB103" s="920"/>
      <c r="UC103" s="920"/>
      <c r="UD103" s="920"/>
      <c r="UE103" s="920"/>
      <c r="UF103" s="920"/>
      <c r="UG103" s="920"/>
      <c r="UH103" s="920"/>
      <c r="UI103" s="920"/>
      <c r="UJ103" s="920"/>
      <c r="UK103" s="920"/>
      <c r="UL103" s="920"/>
      <c r="UM103" s="920"/>
      <c r="UN103" s="920"/>
      <c r="UO103" s="920"/>
      <c r="UP103" s="920"/>
      <c r="UQ103" s="920"/>
      <c r="UR103" s="920"/>
      <c r="US103" s="920"/>
      <c r="UT103" s="920"/>
      <c r="UU103" s="920"/>
      <c r="UV103" s="920"/>
      <c r="UW103" s="920"/>
      <c r="UX103" s="920"/>
      <c r="UY103" s="920"/>
      <c r="UZ103" s="920"/>
      <c r="VA103" s="920"/>
      <c r="VB103" s="920"/>
      <c r="VC103" s="920"/>
      <c r="VD103" s="920"/>
      <c r="VE103" s="920"/>
      <c r="VF103" s="920"/>
      <c r="VG103" s="920"/>
      <c r="VH103" s="920"/>
      <c r="VI103" s="920"/>
      <c r="VJ103" s="920"/>
      <c r="VK103" s="920"/>
      <c r="VL103" s="920"/>
      <c r="VM103" s="920"/>
      <c r="VN103" s="920"/>
      <c r="VO103" s="920"/>
      <c r="VP103" s="920"/>
      <c r="VQ103" s="920"/>
      <c r="VR103" s="920"/>
      <c r="VS103" s="920"/>
      <c r="VT103" s="920"/>
      <c r="VU103" s="920"/>
      <c r="VV103" s="920"/>
      <c r="VW103" s="920"/>
      <c r="VX103" s="920"/>
      <c r="VY103" s="920"/>
      <c r="VZ103" s="920"/>
      <c r="WA103" s="920"/>
      <c r="WB103" s="920"/>
      <c r="WC103" s="920"/>
      <c r="WD103" s="920"/>
      <c r="WE103" s="920"/>
      <c r="WF103" s="920"/>
      <c r="WG103" s="920"/>
      <c r="WH103" s="920"/>
      <c r="WI103" s="920"/>
      <c r="WJ103" s="920"/>
      <c r="WK103" s="920"/>
      <c r="WL103" s="920"/>
      <c r="WM103" s="920"/>
      <c r="WN103" s="920"/>
      <c r="WO103" s="920"/>
      <c r="WP103" s="920"/>
      <c r="WQ103" s="920"/>
      <c r="WR103" s="920"/>
      <c r="WS103" s="920"/>
      <c r="WT103" s="920"/>
      <c r="WU103" s="920"/>
      <c r="WV103" s="920"/>
      <c r="WW103" s="920"/>
      <c r="WX103" s="920"/>
      <c r="WY103" s="920"/>
      <c r="WZ103" s="920"/>
      <c r="XA103" s="920"/>
      <c r="XB103" s="920"/>
      <c r="XC103" s="920"/>
      <c r="XD103" s="920"/>
      <c r="XE103" s="920"/>
      <c r="XF103" s="920"/>
      <c r="XG103" s="920"/>
      <c r="XH103" s="920"/>
      <c r="XI103" s="920"/>
      <c r="XJ103" s="920"/>
      <c r="XK103" s="920"/>
      <c r="XL103" s="920"/>
      <c r="XM103" s="920"/>
      <c r="XN103" s="920"/>
      <c r="XO103" s="920"/>
      <c r="XP103" s="920"/>
      <c r="XQ103" s="920"/>
      <c r="XR103" s="920"/>
      <c r="XS103" s="920"/>
      <c r="XT103" s="920"/>
      <c r="XU103" s="920"/>
      <c r="XV103" s="920"/>
      <c r="XW103" s="920"/>
      <c r="XX103" s="920"/>
      <c r="XY103" s="920"/>
      <c r="XZ103" s="920"/>
      <c r="YA103" s="920"/>
      <c r="YB103" s="920"/>
      <c r="YC103" s="920"/>
      <c r="YD103" s="920"/>
      <c r="YE103" s="920"/>
      <c r="YF103" s="920"/>
      <c r="YG103" s="920"/>
      <c r="YH103" s="920"/>
      <c r="YI103" s="920"/>
      <c r="YJ103" s="920"/>
      <c r="YK103" s="920"/>
      <c r="YL103" s="920"/>
      <c r="YM103" s="920"/>
      <c r="YN103" s="920"/>
      <c r="YO103" s="920"/>
      <c r="YP103" s="920"/>
      <c r="YQ103" s="920"/>
      <c r="YR103" s="920"/>
      <c r="YS103" s="920"/>
      <c r="YT103" s="920"/>
      <c r="YU103" s="920"/>
      <c r="YV103" s="920"/>
      <c r="YW103" s="920"/>
      <c r="YX103" s="920"/>
      <c r="YY103" s="920"/>
      <c r="YZ103" s="920"/>
      <c r="ZA103" s="920"/>
      <c r="ZB103" s="920"/>
      <c r="ZC103" s="920"/>
      <c r="ZD103" s="920"/>
      <c r="ZE103" s="920"/>
      <c r="ZF103" s="920"/>
      <c r="ZG103" s="920"/>
      <c r="ZH103" s="920"/>
      <c r="ZI103" s="920"/>
      <c r="ZJ103" s="920"/>
      <c r="ZK103" s="920"/>
      <c r="ZL103" s="920"/>
      <c r="ZM103" s="920"/>
      <c r="ZN103" s="920"/>
      <c r="ZO103" s="920"/>
      <c r="ZP103" s="920"/>
      <c r="ZQ103" s="920"/>
      <c r="ZR103" s="920"/>
      <c r="ZS103" s="920"/>
      <c r="ZT103" s="920"/>
      <c r="ZU103" s="920"/>
      <c r="ZV103" s="920"/>
      <c r="ZW103" s="920"/>
      <c r="ZX103" s="920"/>
      <c r="ZY103" s="920"/>
      <c r="ZZ103" s="920"/>
      <c r="AAA103" s="920"/>
      <c r="AAB103" s="920"/>
      <c r="AAC103" s="920"/>
      <c r="AAD103" s="920"/>
      <c r="AAE103" s="920"/>
      <c r="AAF103" s="920"/>
      <c r="AAG103" s="920"/>
      <c r="AAH103" s="920"/>
      <c r="AAI103" s="920"/>
      <c r="AAJ103" s="920"/>
      <c r="AAK103" s="920"/>
      <c r="AAL103" s="920"/>
      <c r="AAM103" s="920"/>
      <c r="AAN103" s="920"/>
      <c r="AAO103" s="920"/>
      <c r="AAP103" s="920"/>
      <c r="AAQ103" s="920"/>
      <c r="AAR103" s="920"/>
      <c r="AAS103" s="920"/>
      <c r="AAT103" s="920"/>
      <c r="AAU103" s="920"/>
      <c r="AAV103" s="920"/>
      <c r="AAW103" s="920"/>
      <c r="AAX103" s="920"/>
      <c r="AAY103" s="920"/>
      <c r="AAZ103" s="920"/>
      <c r="ABA103" s="920"/>
      <c r="ABB103" s="920"/>
      <c r="ABC103" s="920"/>
      <c r="ABD103" s="920"/>
      <c r="ABE103" s="920"/>
      <c r="ABF103" s="920"/>
      <c r="ABG103" s="920"/>
      <c r="ABH103" s="920"/>
      <c r="ABI103" s="920"/>
      <c r="ABJ103" s="920"/>
      <c r="ABK103" s="920"/>
      <c r="ABL103" s="920"/>
      <c r="ABM103" s="920"/>
      <c r="ABN103" s="920"/>
      <c r="ABO103" s="920"/>
      <c r="ABP103" s="920"/>
      <c r="ABQ103" s="920"/>
      <c r="ABR103" s="920"/>
      <c r="ABS103" s="920"/>
      <c r="ABT103" s="920"/>
      <c r="ABU103" s="920"/>
      <c r="ABV103" s="920"/>
      <c r="ABW103" s="920"/>
      <c r="ABX103" s="920"/>
      <c r="ABY103" s="920"/>
      <c r="ABZ103" s="920"/>
      <c r="ACA103" s="920"/>
      <c r="ACB103" s="920"/>
      <c r="ACC103" s="920"/>
      <c r="ACD103" s="920"/>
      <c r="ACE103" s="920"/>
      <c r="ACF103" s="920"/>
      <c r="ACG103" s="920"/>
      <c r="ACH103" s="920"/>
      <c r="ACI103" s="920"/>
      <c r="ACJ103" s="920"/>
      <c r="ACK103" s="920"/>
      <c r="ACL103" s="920"/>
      <c r="ACM103" s="920"/>
      <c r="ACN103" s="920"/>
      <c r="ACO103" s="920"/>
      <c r="ACP103" s="920"/>
      <c r="ACQ103" s="920"/>
      <c r="ACR103" s="920"/>
      <c r="ACS103" s="920"/>
      <c r="ACT103" s="920"/>
      <c r="ACU103" s="920"/>
      <c r="ACV103" s="920"/>
      <c r="ACW103" s="920"/>
      <c r="ACX103" s="920"/>
      <c r="ACY103" s="920"/>
      <c r="ACZ103" s="920"/>
      <c r="ADA103" s="920"/>
      <c r="ADB103" s="920"/>
      <c r="ADC103" s="920"/>
      <c r="ADD103" s="920"/>
      <c r="ADE103" s="920"/>
      <c r="ADF103" s="920"/>
      <c r="ADG103" s="920"/>
      <c r="ADH103" s="920"/>
      <c r="ADI103" s="920"/>
      <c r="ADJ103" s="920"/>
      <c r="ADK103" s="920"/>
      <c r="ADL103" s="920"/>
      <c r="ADM103" s="920"/>
      <c r="ADN103" s="920"/>
      <c r="ADO103" s="920"/>
      <c r="ADP103" s="920"/>
      <c r="ADQ103" s="920"/>
      <c r="ADR103" s="920"/>
      <c r="ADS103" s="920"/>
      <c r="ADT103" s="920"/>
      <c r="ADU103" s="920"/>
      <c r="ADV103" s="920"/>
      <c r="ADW103" s="920"/>
      <c r="ADX103" s="920"/>
      <c r="ADY103" s="920"/>
      <c r="ADZ103" s="920"/>
      <c r="AEA103" s="920"/>
      <c r="AEB103" s="920"/>
      <c r="AEC103" s="920"/>
      <c r="AED103" s="920"/>
      <c r="AEE103" s="920"/>
      <c r="AEF103" s="920"/>
      <c r="AEG103" s="920"/>
      <c r="AEH103" s="920"/>
      <c r="AEI103" s="920"/>
      <c r="AEJ103" s="920"/>
      <c r="AEK103" s="920"/>
      <c r="AEL103" s="920"/>
      <c r="AEM103" s="920"/>
      <c r="AEN103" s="920"/>
      <c r="AEO103" s="920"/>
      <c r="AEP103" s="920"/>
      <c r="AEQ103" s="920"/>
      <c r="AER103" s="920"/>
      <c r="AES103" s="920"/>
      <c r="AET103" s="920"/>
      <c r="AEU103" s="920"/>
      <c r="AEV103" s="920"/>
      <c r="AEW103" s="920"/>
      <c r="AEX103" s="920"/>
      <c r="AEY103" s="920"/>
      <c r="AEZ103" s="920"/>
      <c r="AFA103" s="920"/>
      <c r="AFB103" s="920"/>
      <c r="AFC103" s="920"/>
      <c r="AFD103" s="920"/>
      <c r="AFE103" s="920"/>
      <c r="AFF103" s="920"/>
      <c r="AFG103" s="920"/>
      <c r="AFH103" s="920"/>
      <c r="AFI103" s="920"/>
      <c r="AFJ103" s="920"/>
      <c r="AFK103" s="920"/>
      <c r="AFL103" s="920"/>
      <c r="AFM103" s="920"/>
      <c r="AFN103" s="920"/>
      <c r="AFO103" s="920"/>
      <c r="AFP103" s="920"/>
      <c r="AFQ103" s="920"/>
      <c r="AFR103" s="920"/>
      <c r="AFS103" s="920"/>
      <c r="AFT103" s="920"/>
      <c r="AFU103" s="920"/>
      <c r="AFV103" s="920"/>
      <c r="AFW103" s="920"/>
      <c r="AFX103" s="920"/>
      <c r="AFY103" s="920"/>
      <c r="AFZ103" s="920"/>
      <c r="AGA103" s="920"/>
      <c r="AGB103" s="920"/>
      <c r="AGC103" s="920"/>
      <c r="AGD103" s="920"/>
      <c r="AGE103" s="920"/>
      <c r="AGF103" s="920"/>
      <c r="AGG103" s="920"/>
      <c r="AGH103" s="920"/>
      <c r="AGI103" s="920"/>
      <c r="AGJ103" s="920"/>
      <c r="AGK103" s="920"/>
      <c r="AGL103" s="920"/>
      <c r="AGM103" s="920"/>
      <c r="AGN103" s="920"/>
      <c r="AGO103" s="920"/>
      <c r="AGP103" s="920"/>
      <c r="AGQ103" s="920"/>
      <c r="AGR103" s="920"/>
      <c r="AGS103" s="920"/>
      <c r="AGT103" s="920"/>
      <c r="AGU103" s="920"/>
      <c r="AGV103" s="920"/>
      <c r="AGW103" s="920"/>
      <c r="AGX103" s="920"/>
      <c r="AGY103" s="920"/>
      <c r="AGZ103" s="920"/>
      <c r="AHA103" s="920"/>
      <c r="AHB103" s="920"/>
      <c r="AHC103" s="920"/>
      <c r="AHD103" s="920"/>
      <c r="AHE103" s="920"/>
      <c r="AHF103" s="920"/>
      <c r="AHG103" s="920"/>
      <c r="AHH103" s="920"/>
      <c r="AHI103" s="920"/>
      <c r="AHJ103" s="920"/>
      <c r="AHK103" s="920"/>
      <c r="AHL103" s="920"/>
      <c r="AHM103" s="920"/>
      <c r="AHN103" s="920"/>
      <c r="AHO103" s="920"/>
      <c r="AHP103" s="920"/>
      <c r="AHQ103" s="920"/>
      <c r="AHR103" s="920"/>
      <c r="AHS103" s="920"/>
      <c r="AHT103" s="920"/>
      <c r="AHU103" s="920"/>
      <c r="AHV103" s="920"/>
      <c r="AHW103" s="920"/>
      <c r="AHX103" s="920"/>
      <c r="AHY103" s="920"/>
      <c r="AHZ103" s="920"/>
      <c r="AIA103" s="920"/>
      <c r="AIB103" s="920"/>
      <c r="AIC103" s="920"/>
      <c r="AID103" s="920"/>
      <c r="AIE103" s="920"/>
      <c r="AIF103" s="920"/>
      <c r="AIG103" s="920"/>
      <c r="AIH103" s="920"/>
      <c r="AII103" s="920"/>
      <c r="AIJ103" s="920"/>
      <c r="AIK103" s="920"/>
      <c r="AIL103" s="920"/>
      <c r="AIM103" s="920"/>
      <c r="AIN103" s="920"/>
      <c r="AIO103" s="920"/>
      <c r="AIP103" s="920"/>
      <c r="AIQ103" s="920"/>
      <c r="AIR103" s="920"/>
      <c r="AIS103" s="920"/>
      <c r="AIT103" s="920"/>
      <c r="AIU103" s="920"/>
      <c r="AIV103" s="920"/>
      <c r="AIW103" s="920"/>
      <c r="AIX103" s="920"/>
      <c r="AIY103" s="920"/>
      <c r="AIZ103" s="920"/>
      <c r="AJA103" s="920"/>
      <c r="AJB103" s="920"/>
      <c r="AJC103" s="920"/>
      <c r="AJD103" s="920"/>
      <c r="AJE103" s="920"/>
      <c r="AJF103" s="920"/>
      <c r="AJG103" s="920"/>
      <c r="AJH103" s="920"/>
      <c r="AJI103" s="920"/>
      <c r="AJJ103" s="920"/>
      <c r="AJK103" s="920"/>
      <c r="AJL103" s="920"/>
      <c r="AJM103" s="920"/>
      <c r="AJN103" s="920"/>
      <c r="AJO103" s="920"/>
      <c r="AJP103" s="920"/>
      <c r="AJQ103" s="920"/>
      <c r="AJR103" s="920"/>
      <c r="AJS103" s="920"/>
      <c r="AJT103" s="920"/>
      <c r="AJU103" s="920"/>
      <c r="AJV103" s="920"/>
      <c r="AJW103" s="920"/>
      <c r="AJX103" s="920"/>
      <c r="AJY103" s="920"/>
      <c r="AJZ103" s="920"/>
      <c r="AKA103" s="920"/>
      <c r="AKB103" s="920"/>
      <c r="AKC103" s="920"/>
      <c r="AKD103" s="920"/>
      <c r="AKE103" s="920"/>
      <c r="AKF103" s="920"/>
      <c r="AKG103" s="920"/>
      <c r="AKH103" s="920"/>
      <c r="AKI103" s="920"/>
      <c r="AKJ103" s="920"/>
      <c r="AKK103" s="920"/>
      <c r="AKL103" s="920"/>
      <c r="AKM103" s="920"/>
      <c r="AKN103" s="920"/>
      <c r="AKO103" s="920"/>
      <c r="AKP103" s="920"/>
      <c r="AKQ103" s="920"/>
      <c r="AKR103" s="920"/>
      <c r="AKS103" s="920"/>
      <c r="AKT103" s="920"/>
      <c r="AKU103" s="920"/>
      <c r="AKV103" s="920"/>
      <c r="AKW103" s="920"/>
      <c r="AKX103" s="920"/>
      <c r="AKY103" s="920"/>
      <c r="AKZ103" s="920"/>
      <c r="ALA103" s="920"/>
      <c r="ALB103" s="920"/>
      <c r="ALC103" s="920"/>
      <c r="ALD103" s="920"/>
      <c r="ALE103" s="920"/>
      <c r="ALF103" s="920"/>
      <c r="ALG103" s="920"/>
      <c r="ALH103" s="920"/>
      <c r="ALI103" s="920"/>
      <c r="ALJ103" s="920"/>
      <c r="ALK103" s="920"/>
      <c r="ALL103" s="920"/>
      <c r="ALM103" s="920"/>
      <c r="ALN103" s="920"/>
      <c r="ALO103" s="920"/>
      <c r="ALP103" s="920"/>
      <c r="ALQ103" s="920"/>
      <c r="ALR103" s="920"/>
      <c r="ALS103" s="920"/>
      <c r="ALT103" s="920"/>
      <c r="ALU103" s="920"/>
      <c r="ALV103" s="920"/>
      <c r="ALW103" s="920"/>
      <c r="ALX103" s="920"/>
      <c r="ALY103" s="920"/>
      <c r="ALZ103" s="920"/>
      <c r="AMA103" s="920"/>
      <c r="AMB103" s="920"/>
      <c r="AMC103" s="920"/>
      <c r="AMD103" s="920"/>
      <c r="AME103" s="920"/>
      <c r="AMF103" s="920"/>
      <c r="AMG103" s="920"/>
      <c r="AMH103" s="920"/>
      <c r="AMI103" s="920"/>
      <c r="AMJ103" s="920"/>
      <c r="AMK103" s="920"/>
      <c r="AML103" s="920"/>
      <c r="AMM103" s="920"/>
      <c r="AMN103" s="920"/>
      <c r="AMO103" s="920"/>
      <c r="AMP103" s="920"/>
      <c r="AMQ103" s="920"/>
      <c r="AMR103" s="920"/>
      <c r="AMS103" s="920"/>
      <c r="AMT103" s="920"/>
      <c r="AMU103" s="920"/>
      <c r="AMV103" s="920"/>
      <c r="AMW103" s="920"/>
      <c r="AMX103" s="920"/>
      <c r="AMY103" s="920"/>
      <c r="AMZ103" s="920"/>
      <c r="ANA103" s="920"/>
      <c r="ANB103" s="920"/>
      <c r="ANC103" s="920"/>
      <c r="AND103" s="920"/>
      <c r="ANE103" s="920"/>
      <c r="ANF103" s="920"/>
      <c r="ANG103" s="920"/>
      <c r="ANH103" s="920"/>
      <c r="ANI103" s="920"/>
      <c r="ANJ103" s="920"/>
      <c r="ANK103" s="920"/>
      <c r="ANL103" s="920"/>
      <c r="ANM103" s="920"/>
      <c r="ANN103" s="920"/>
      <c r="ANO103" s="920"/>
      <c r="ANP103" s="920"/>
      <c r="ANQ103" s="920"/>
      <c r="ANR103" s="920"/>
      <c r="ANS103" s="920"/>
      <c r="ANT103" s="920"/>
      <c r="ANU103" s="920"/>
      <c r="ANV103" s="920"/>
      <c r="ANW103" s="920"/>
      <c r="ANX103" s="920"/>
      <c r="ANY103" s="920"/>
      <c r="ANZ103" s="920"/>
      <c r="AOA103" s="920"/>
      <c r="AOB103" s="920"/>
      <c r="AOC103" s="920"/>
      <c r="AOD103" s="920"/>
      <c r="AOE103" s="920"/>
      <c r="AOF103" s="920"/>
      <c r="AOG103" s="920"/>
      <c r="AOH103" s="920"/>
      <c r="AOI103" s="920"/>
      <c r="AOJ103" s="920"/>
      <c r="AOK103" s="920"/>
      <c r="AOL103" s="920"/>
      <c r="AOM103" s="920"/>
      <c r="AON103" s="920"/>
      <c r="AOO103" s="920"/>
      <c r="AOP103" s="920"/>
      <c r="AOQ103" s="920"/>
      <c r="AOR103" s="920"/>
      <c r="AOS103" s="920"/>
      <c r="AOT103" s="920"/>
      <c r="AOU103" s="920"/>
      <c r="AOV103" s="920"/>
      <c r="AOW103" s="920"/>
      <c r="AOX103" s="920"/>
      <c r="AOY103" s="920"/>
      <c r="AOZ103" s="920"/>
      <c r="APA103" s="920"/>
      <c r="APB103" s="920"/>
      <c r="APC103" s="920"/>
      <c r="APD103" s="920"/>
      <c r="APE103" s="920"/>
      <c r="APF103" s="920"/>
      <c r="APG103" s="920"/>
      <c r="APH103" s="920"/>
      <c r="API103" s="920"/>
      <c r="APJ103" s="920"/>
      <c r="APK103" s="920"/>
      <c r="APL103" s="920"/>
      <c r="APM103" s="920"/>
      <c r="APN103" s="920"/>
      <c r="APO103" s="920"/>
      <c r="APP103" s="920"/>
      <c r="APQ103" s="920"/>
      <c r="APR103" s="920"/>
      <c r="APS103" s="920"/>
      <c r="APT103" s="920"/>
      <c r="APU103" s="920"/>
      <c r="APV103" s="920"/>
      <c r="APW103" s="920"/>
      <c r="APX103" s="920"/>
      <c r="APY103" s="920"/>
      <c r="APZ103" s="920"/>
      <c r="AQA103" s="920"/>
      <c r="AQB103" s="920"/>
      <c r="AQC103" s="920"/>
      <c r="AQD103" s="920"/>
      <c r="AQE103" s="920"/>
      <c r="AQF103" s="920"/>
      <c r="AQG103" s="920"/>
      <c r="AQH103" s="920"/>
      <c r="AQI103" s="920"/>
      <c r="AQJ103" s="920"/>
      <c r="AQK103" s="920"/>
      <c r="AQL103" s="920"/>
      <c r="AQM103" s="920"/>
      <c r="AQN103" s="920"/>
      <c r="AQO103" s="920"/>
      <c r="AQP103" s="920"/>
      <c r="AQQ103" s="920"/>
      <c r="AQR103" s="920"/>
      <c r="AQS103" s="920"/>
      <c r="AQT103" s="920"/>
      <c r="AQU103" s="920"/>
      <c r="AQV103" s="920"/>
      <c r="AQW103" s="920"/>
      <c r="AQX103" s="920"/>
      <c r="AQY103" s="920"/>
      <c r="AQZ103" s="920"/>
      <c r="ARA103" s="920"/>
      <c r="ARB103" s="920"/>
      <c r="ARC103" s="920"/>
      <c r="ARD103" s="920"/>
      <c r="ARE103" s="920"/>
      <c r="ARF103" s="920"/>
      <c r="ARG103" s="920"/>
      <c r="ARH103" s="920"/>
      <c r="ARI103" s="920"/>
      <c r="ARJ103" s="920"/>
      <c r="ARK103" s="920"/>
      <c r="ARL103" s="920"/>
      <c r="ARM103" s="920"/>
      <c r="ARN103" s="920"/>
      <c r="ARO103" s="920"/>
      <c r="ARP103" s="920"/>
      <c r="ARQ103" s="920"/>
      <c r="ARR103" s="920"/>
      <c r="ARS103" s="920"/>
      <c r="ART103" s="920"/>
      <c r="ARU103" s="920"/>
      <c r="ARV103" s="920"/>
      <c r="ARW103" s="920"/>
      <c r="ARX103" s="920"/>
      <c r="ARY103" s="920"/>
      <c r="ARZ103" s="920"/>
      <c r="ASA103" s="920"/>
      <c r="ASB103" s="920"/>
      <c r="ASC103" s="920"/>
      <c r="ASD103" s="920"/>
      <c r="ASE103" s="920"/>
      <c r="ASF103" s="920"/>
      <c r="ASG103" s="920"/>
      <c r="ASH103" s="920"/>
      <c r="ASI103" s="920"/>
      <c r="ASJ103" s="920"/>
      <c r="ASK103" s="920"/>
      <c r="ASL103" s="920"/>
      <c r="ASM103" s="920"/>
      <c r="ASN103" s="920"/>
      <c r="ASO103" s="920"/>
      <c r="ASP103" s="920"/>
      <c r="ASQ103" s="920"/>
      <c r="ASR103" s="920"/>
      <c r="ASS103" s="920"/>
      <c r="AST103" s="920"/>
      <c r="ASU103" s="920"/>
      <c r="ASV103" s="920"/>
      <c r="ASW103" s="920"/>
      <c r="ASX103" s="920"/>
      <c r="ASY103" s="920"/>
      <c r="ASZ103" s="920"/>
      <c r="ATA103" s="920"/>
      <c r="ATB103" s="920"/>
      <c r="ATC103" s="920"/>
      <c r="ATD103" s="920"/>
      <c r="ATE103" s="920"/>
      <c r="ATF103" s="920"/>
      <c r="ATG103" s="920"/>
      <c r="ATH103" s="920"/>
      <c r="ATI103" s="920"/>
      <c r="ATJ103" s="920"/>
      <c r="ATK103" s="920"/>
      <c r="ATL103" s="920"/>
      <c r="ATM103" s="920"/>
      <c r="ATN103" s="920"/>
      <c r="ATO103" s="920"/>
      <c r="ATP103" s="920"/>
      <c r="ATQ103" s="920"/>
      <c r="ATR103" s="920"/>
      <c r="ATS103" s="920"/>
      <c r="ATT103" s="920"/>
      <c r="ATU103" s="920"/>
      <c r="ATV103" s="920"/>
      <c r="ATW103" s="920"/>
      <c r="ATX103" s="920"/>
      <c r="ATY103" s="920"/>
      <c r="ATZ103" s="920"/>
      <c r="AUA103" s="920"/>
      <c r="AUB103" s="920"/>
      <c r="AUC103" s="920"/>
      <c r="AUD103" s="920"/>
      <c r="AUE103" s="920"/>
      <c r="AUF103" s="920"/>
      <c r="AUG103" s="920"/>
      <c r="AUH103" s="920"/>
      <c r="AUI103" s="920"/>
      <c r="AUJ103" s="920"/>
      <c r="AUK103" s="920"/>
      <c r="AUL103" s="920"/>
      <c r="AUM103" s="920"/>
      <c r="AUN103" s="920"/>
      <c r="AUO103" s="920"/>
      <c r="AUP103" s="920"/>
      <c r="AUQ103" s="920"/>
      <c r="AUR103" s="920"/>
      <c r="AUS103" s="920"/>
      <c r="AUT103" s="920"/>
      <c r="AUU103" s="920"/>
      <c r="AUV103" s="920"/>
      <c r="AUW103" s="920"/>
      <c r="AUX103" s="920"/>
      <c r="AUY103" s="920"/>
      <c r="AUZ103" s="920"/>
      <c r="AVA103" s="920"/>
      <c r="AVB103" s="920"/>
      <c r="AVC103" s="920"/>
      <c r="AVD103" s="920"/>
      <c r="AVE103" s="920"/>
      <c r="AVF103" s="920"/>
      <c r="AVG103" s="920"/>
      <c r="AVH103" s="920"/>
      <c r="AVI103" s="920"/>
      <c r="AVJ103" s="920"/>
      <c r="AVK103" s="920"/>
      <c r="AVL103" s="920"/>
      <c r="AVM103" s="920"/>
      <c r="AVN103" s="920"/>
      <c r="AVO103" s="920"/>
      <c r="AVP103" s="920"/>
      <c r="AVQ103" s="920"/>
      <c r="AVR103" s="920"/>
      <c r="AVS103" s="920"/>
      <c r="AVT103" s="920"/>
      <c r="AVU103" s="920"/>
      <c r="AVV103" s="920"/>
      <c r="AVW103" s="920"/>
      <c r="AVX103" s="920"/>
      <c r="AVY103" s="920"/>
      <c r="AVZ103" s="920"/>
      <c r="AWA103" s="920"/>
      <c r="AWB103" s="920"/>
      <c r="AWC103" s="920"/>
      <c r="AWD103" s="920"/>
      <c r="AWE103" s="920"/>
      <c r="AWF103" s="920"/>
      <c r="AWG103" s="920"/>
      <c r="AWH103" s="920"/>
      <c r="AWI103" s="920"/>
      <c r="AWJ103" s="920"/>
      <c r="AWK103" s="920"/>
      <c r="AWL103" s="920"/>
      <c r="AWM103" s="920"/>
      <c r="AWN103" s="920"/>
      <c r="AWO103" s="920"/>
      <c r="AWP103" s="920"/>
      <c r="AWQ103" s="920"/>
      <c r="AWR103" s="920"/>
      <c r="AWS103" s="920"/>
      <c r="AWT103" s="920"/>
      <c r="AWU103" s="920"/>
      <c r="AWV103" s="920"/>
      <c r="AWW103" s="920"/>
      <c r="AWX103" s="920"/>
      <c r="AWY103" s="920"/>
      <c r="AWZ103" s="920"/>
      <c r="AXA103" s="920"/>
      <c r="AXB103" s="920"/>
      <c r="AXC103" s="920"/>
      <c r="AXD103" s="920"/>
      <c r="AXE103" s="920"/>
      <c r="AXF103" s="920"/>
      <c r="AXG103" s="920"/>
      <c r="AXH103" s="920"/>
      <c r="AXI103" s="920"/>
      <c r="AXJ103" s="920"/>
      <c r="AXK103" s="920"/>
      <c r="AXL103" s="920"/>
      <c r="AXM103" s="920"/>
      <c r="AXN103" s="920"/>
      <c r="AXO103" s="920"/>
      <c r="AXP103" s="920"/>
      <c r="AXQ103" s="920"/>
      <c r="AXR103" s="920"/>
      <c r="AXS103" s="920"/>
      <c r="AXT103" s="920"/>
      <c r="AXU103" s="920"/>
      <c r="AXV103" s="920"/>
      <c r="AXW103" s="920"/>
      <c r="AXX103" s="920"/>
      <c r="AXY103" s="920"/>
      <c r="AXZ103" s="920"/>
      <c r="AYA103" s="920"/>
      <c r="AYB103" s="920"/>
      <c r="AYC103" s="920"/>
      <c r="AYD103" s="920"/>
      <c r="AYE103" s="920"/>
      <c r="AYF103" s="920"/>
      <c r="AYG103" s="920"/>
      <c r="AYH103" s="920"/>
      <c r="AYI103" s="920"/>
      <c r="AYJ103" s="920"/>
      <c r="AYK103" s="920"/>
      <c r="AYL103" s="920"/>
      <c r="AYM103" s="920"/>
      <c r="AYN103" s="920"/>
      <c r="AYO103" s="920"/>
      <c r="AYP103" s="920"/>
      <c r="AYQ103" s="920"/>
      <c r="AYR103" s="920"/>
      <c r="AYS103" s="920"/>
      <c r="AYT103" s="920"/>
      <c r="AYU103" s="920"/>
      <c r="AYV103" s="920"/>
      <c r="AYW103" s="920"/>
      <c r="AYX103" s="920"/>
      <c r="AYY103" s="920"/>
      <c r="AYZ103" s="920"/>
      <c r="AZA103" s="920"/>
      <c r="AZB103" s="920"/>
      <c r="AZC103" s="920"/>
      <c r="AZD103" s="920"/>
      <c r="AZE103" s="920"/>
      <c r="AZF103" s="920"/>
      <c r="AZG103" s="920"/>
      <c r="AZH103" s="920"/>
      <c r="AZI103" s="920"/>
      <c r="AZJ103" s="920"/>
      <c r="AZK103" s="920"/>
      <c r="AZL103" s="920"/>
      <c r="AZM103" s="920"/>
      <c r="AZN103" s="920"/>
      <c r="AZO103" s="920"/>
      <c r="AZP103" s="920"/>
      <c r="AZQ103" s="920"/>
      <c r="AZR103" s="920"/>
      <c r="AZS103" s="920"/>
      <c r="AZT103" s="920"/>
      <c r="AZU103" s="920"/>
      <c r="AZV103" s="920"/>
      <c r="AZW103" s="920"/>
      <c r="AZX103" s="920"/>
      <c r="AZY103" s="920"/>
      <c r="AZZ103" s="920"/>
      <c r="BAA103" s="920"/>
      <c r="BAB103" s="920"/>
      <c r="BAC103" s="920"/>
      <c r="BAD103" s="920"/>
      <c r="BAE103" s="920"/>
      <c r="BAF103" s="920"/>
      <c r="BAG103" s="920"/>
      <c r="BAH103" s="920"/>
      <c r="BAI103" s="920"/>
      <c r="BAJ103" s="920"/>
      <c r="BAK103" s="920"/>
      <c r="BAL103" s="920"/>
      <c r="BAM103" s="920"/>
      <c r="BAN103" s="920"/>
      <c r="BAO103" s="920"/>
      <c r="BAP103" s="920"/>
      <c r="BAQ103" s="920"/>
      <c r="BAR103" s="920"/>
      <c r="BAS103" s="920"/>
      <c r="BAT103" s="920"/>
      <c r="BAU103" s="920"/>
      <c r="BAV103" s="920"/>
      <c r="BAW103" s="920"/>
      <c r="BAX103" s="920"/>
      <c r="BAY103" s="920"/>
      <c r="BAZ103" s="920"/>
      <c r="BBA103" s="920"/>
      <c r="BBB103" s="920"/>
      <c r="BBC103" s="920"/>
      <c r="BBD103" s="920"/>
      <c r="BBE103" s="920"/>
      <c r="BBF103" s="920"/>
      <c r="BBG103" s="920"/>
      <c r="BBH103" s="920"/>
      <c r="BBI103" s="920"/>
      <c r="BBJ103" s="920"/>
      <c r="BBK103" s="920"/>
      <c r="BBL103" s="920"/>
      <c r="BBM103" s="920"/>
      <c r="BBN103" s="920"/>
      <c r="BBO103" s="920"/>
      <c r="BBP103" s="920"/>
      <c r="BBQ103" s="920"/>
      <c r="BBR103" s="920"/>
      <c r="BBS103" s="920"/>
      <c r="BBT103" s="920"/>
      <c r="BBU103" s="920"/>
      <c r="BBV103" s="920"/>
      <c r="BBW103" s="920"/>
      <c r="BBX103" s="920"/>
      <c r="BBY103" s="920"/>
      <c r="BBZ103" s="920"/>
      <c r="BCA103" s="920"/>
      <c r="BCB103" s="920"/>
      <c r="BCC103" s="920"/>
      <c r="BCD103" s="920"/>
      <c r="BCE103" s="920"/>
      <c r="BCF103" s="920"/>
      <c r="BCG103" s="920"/>
      <c r="BCH103" s="920"/>
      <c r="BCI103" s="920"/>
      <c r="BCJ103" s="920"/>
      <c r="BCK103" s="920"/>
      <c r="BCL103" s="920"/>
      <c r="BCM103" s="920"/>
      <c r="BCN103" s="920"/>
      <c r="BCO103" s="920"/>
      <c r="BCP103" s="920"/>
      <c r="BCQ103" s="920"/>
      <c r="BCR103" s="920"/>
      <c r="BCS103" s="920"/>
      <c r="BCT103" s="920"/>
      <c r="BCU103" s="920"/>
      <c r="BCV103" s="920"/>
      <c r="BCW103" s="920"/>
      <c r="BCX103" s="920"/>
      <c r="BCY103" s="920"/>
      <c r="BCZ103" s="920"/>
      <c r="BDA103" s="920"/>
      <c r="BDB103" s="920"/>
      <c r="BDC103" s="920"/>
      <c r="BDD103" s="920"/>
      <c r="BDE103" s="920"/>
      <c r="BDF103" s="920"/>
      <c r="BDG103" s="920"/>
      <c r="BDH103" s="920"/>
      <c r="BDI103" s="920"/>
      <c r="BDJ103" s="920"/>
      <c r="BDK103" s="920"/>
      <c r="BDL103" s="920"/>
      <c r="BDM103" s="920"/>
      <c r="BDN103" s="920"/>
      <c r="BDO103" s="920"/>
      <c r="BDP103" s="920"/>
      <c r="BDQ103" s="920"/>
      <c r="BDR103" s="920"/>
      <c r="BDS103" s="920"/>
      <c r="BDT103" s="920"/>
      <c r="BDU103" s="920"/>
      <c r="BDV103" s="920"/>
      <c r="BDW103" s="920"/>
      <c r="BDX103" s="920"/>
      <c r="BDY103" s="920"/>
      <c r="BDZ103" s="920"/>
      <c r="BEA103" s="920"/>
      <c r="BEB103" s="920"/>
      <c r="BEC103" s="920"/>
      <c r="BED103" s="920"/>
      <c r="BEE103" s="920"/>
      <c r="BEF103" s="920"/>
      <c r="BEG103" s="920"/>
      <c r="BEH103" s="920"/>
      <c r="BEI103" s="920"/>
      <c r="BEJ103" s="920"/>
      <c r="BEK103" s="920"/>
      <c r="BEL103" s="920"/>
      <c r="BEM103" s="920"/>
      <c r="BEN103" s="920"/>
      <c r="BEO103" s="920"/>
      <c r="BEP103" s="920"/>
      <c r="BEQ103" s="920"/>
      <c r="BER103" s="920"/>
      <c r="BES103" s="920"/>
      <c r="BET103" s="920"/>
      <c r="BEU103" s="920"/>
      <c r="BEV103" s="920"/>
      <c r="BEW103" s="920"/>
      <c r="BEX103" s="920"/>
      <c r="BEY103" s="920"/>
      <c r="BEZ103" s="920"/>
      <c r="BFA103" s="920"/>
      <c r="BFB103" s="920"/>
      <c r="BFC103" s="920"/>
      <c r="BFD103" s="920"/>
      <c r="BFE103" s="920"/>
      <c r="BFF103" s="920"/>
      <c r="BFG103" s="920"/>
      <c r="BFH103" s="920"/>
      <c r="BFI103" s="920"/>
      <c r="BFJ103" s="920"/>
      <c r="BFK103" s="920"/>
      <c r="BFL103" s="920"/>
      <c r="BFM103" s="920"/>
      <c r="BFN103" s="920"/>
      <c r="BFO103" s="920"/>
      <c r="BFP103" s="920"/>
      <c r="BFQ103" s="920"/>
      <c r="BFR103" s="920"/>
      <c r="BFS103" s="920"/>
      <c r="BFT103" s="920"/>
      <c r="BFU103" s="920"/>
      <c r="BFV103" s="920"/>
      <c r="BFW103" s="920"/>
      <c r="BFX103" s="920"/>
      <c r="BFY103" s="920"/>
      <c r="BFZ103" s="920"/>
      <c r="BGA103" s="920"/>
      <c r="BGB103" s="920"/>
      <c r="BGC103" s="920"/>
      <c r="BGD103" s="920"/>
      <c r="BGE103" s="920"/>
      <c r="BGF103" s="920"/>
      <c r="BGG103" s="920"/>
      <c r="BGH103" s="920"/>
      <c r="BGI103" s="920"/>
      <c r="BGJ103" s="920"/>
      <c r="BGK103" s="920"/>
      <c r="BGL103" s="920"/>
      <c r="BGM103" s="920"/>
      <c r="BGN103" s="920"/>
      <c r="BGO103" s="920"/>
      <c r="BGP103" s="920"/>
      <c r="BGQ103" s="920"/>
      <c r="BGR103" s="920"/>
      <c r="BGS103" s="920"/>
      <c r="BGT103" s="920"/>
      <c r="BGU103" s="920"/>
      <c r="BGV103" s="920"/>
      <c r="BGW103" s="920"/>
      <c r="BGX103" s="920"/>
      <c r="BGY103" s="920"/>
      <c r="BGZ103" s="920"/>
      <c r="BHA103" s="920"/>
      <c r="BHB103" s="920"/>
      <c r="BHC103" s="920"/>
      <c r="BHD103" s="920"/>
      <c r="BHE103" s="920"/>
      <c r="BHF103" s="920"/>
      <c r="BHG103" s="920"/>
      <c r="BHH103" s="920"/>
      <c r="BHI103" s="920"/>
      <c r="BHJ103" s="920"/>
      <c r="BHK103" s="920"/>
      <c r="BHL103" s="920"/>
      <c r="BHM103" s="920"/>
      <c r="BHN103" s="920"/>
      <c r="BHO103" s="920"/>
      <c r="BHP103" s="920"/>
      <c r="BHQ103" s="920"/>
      <c r="BHR103" s="920"/>
      <c r="BHS103" s="920"/>
      <c r="BHT103" s="920"/>
      <c r="BHU103" s="920"/>
      <c r="BHV103" s="920"/>
      <c r="BHW103" s="920"/>
      <c r="BHX103" s="920"/>
      <c r="BHY103" s="920"/>
      <c r="BHZ103" s="920"/>
      <c r="BIA103" s="920"/>
      <c r="BIB103" s="920"/>
      <c r="BIC103" s="920"/>
      <c r="BID103" s="920"/>
      <c r="BIE103" s="920"/>
      <c r="BIF103" s="920"/>
      <c r="BIG103" s="920"/>
      <c r="BIH103" s="920"/>
      <c r="BII103" s="920"/>
      <c r="BIJ103" s="920"/>
      <c r="BIK103" s="920"/>
      <c r="BIL103" s="920"/>
      <c r="BIM103" s="920"/>
      <c r="BIN103" s="920"/>
      <c r="BIO103" s="920"/>
      <c r="BIP103" s="920"/>
      <c r="BIQ103" s="920"/>
      <c r="BIR103" s="920"/>
      <c r="BIS103" s="920"/>
      <c r="BIT103" s="920"/>
      <c r="BIU103" s="920"/>
      <c r="BIV103" s="920"/>
      <c r="BIW103" s="920"/>
      <c r="BIX103" s="920"/>
      <c r="BIY103" s="920"/>
      <c r="BIZ103" s="920"/>
      <c r="BJA103" s="920"/>
      <c r="BJB103" s="920"/>
      <c r="BJC103" s="920"/>
      <c r="BJD103" s="920"/>
      <c r="BJE103" s="920"/>
      <c r="BJF103" s="920"/>
      <c r="BJG103" s="920"/>
      <c r="BJH103" s="920"/>
      <c r="BJI103" s="920"/>
      <c r="BJJ103" s="920"/>
      <c r="BJK103" s="920"/>
      <c r="BJL103" s="920"/>
      <c r="BJM103" s="920"/>
      <c r="BJN103" s="920"/>
      <c r="BJO103" s="920"/>
      <c r="BJP103" s="920"/>
      <c r="BJQ103" s="920"/>
      <c r="BJR103" s="920"/>
      <c r="BJS103" s="920"/>
      <c r="BJT103" s="920"/>
      <c r="BJU103" s="920"/>
      <c r="BJV103" s="920"/>
      <c r="BJW103" s="920"/>
      <c r="BJX103" s="920"/>
      <c r="BJY103" s="920"/>
      <c r="BJZ103" s="920"/>
      <c r="BKA103" s="920"/>
      <c r="BKB103" s="920"/>
      <c r="BKC103" s="920"/>
      <c r="BKD103" s="920"/>
      <c r="BKE103" s="920"/>
      <c r="BKF103" s="920"/>
      <c r="BKG103" s="920"/>
      <c r="BKH103" s="920"/>
      <c r="BKI103" s="920"/>
      <c r="BKJ103" s="920"/>
      <c r="BKK103" s="920"/>
      <c r="BKL103" s="920"/>
      <c r="BKM103" s="920"/>
      <c r="BKN103" s="920"/>
      <c r="BKO103" s="920"/>
      <c r="BKP103" s="920"/>
      <c r="BKQ103" s="920"/>
      <c r="BKR103" s="920"/>
      <c r="BKS103" s="920"/>
      <c r="BKT103" s="920"/>
      <c r="BKU103" s="920"/>
      <c r="BKV103" s="920"/>
      <c r="BKW103" s="920"/>
      <c r="BKX103" s="920"/>
      <c r="BKY103" s="920"/>
      <c r="BKZ103" s="920"/>
      <c r="BLA103" s="920"/>
      <c r="BLB103" s="920"/>
      <c r="BLC103" s="920"/>
      <c r="BLD103" s="920"/>
      <c r="BLE103" s="920"/>
      <c r="BLF103" s="920"/>
      <c r="BLG103" s="920"/>
      <c r="BLH103" s="920"/>
      <c r="BLI103" s="920"/>
      <c r="BLJ103" s="920"/>
      <c r="BLK103" s="920"/>
      <c r="BLL103" s="920"/>
      <c r="BLM103" s="920"/>
      <c r="BLN103" s="920"/>
      <c r="BLO103" s="920"/>
      <c r="BLP103" s="920"/>
      <c r="BLQ103" s="920"/>
      <c r="BLR103" s="920"/>
      <c r="BLS103" s="920"/>
      <c r="BLT103" s="920"/>
      <c r="BLU103" s="920"/>
      <c r="BLV103" s="920"/>
      <c r="BLW103" s="920"/>
      <c r="BLX103" s="920"/>
      <c r="BLY103" s="920"/>
      <c r="BLZ103" s="920"/>
      <c r="BMA103" s="920"/>
      <c r="BMB103" s="920"/>
      <c r="BMC103" s="920"/>
      <c r="BMD103" s="920"/>
      <c r="BME103" s="920"/>
      <c r="BMF103" s="920"/>
      <c r="BMG103" s="920"/>
      <c r="BMH103" s="920"/>
      <c r="BMI103" s="920"/>
      <c r="BMJ103" s="920"/>
      <c r="BMK103" s="920"/>
      <c r="BML103" s="920"/>
      <c r="BMM103" s="920"/>
      <c r="BMN103" s="920"/>
      <c r="BMO103" s="920"/>
      <c r="BMP103" s="920"/>
      <c r="BMQ103" s="920"/>
      <c r="BMR103" s="920"/>
      <c r="BMS103" s="920"/>
      <c r="BMT103" s="920"/>
      <c r="BMU103" s="920"/>
      <c r="BMV103" s="920"/>
      <c r="BMW103" s="920"/>
      <c r="BMX103" s="920"/>
      <c r="BMY103" s="920"/>
      <c r="BMZ103" s="920"/>
      <c r="BNA103" s="920"/>
      <c r="BNB103" s="920"/>
      <c r="BNC103" s="920"/>
      <c r="BND103" s="920"/>
      <c r="BNE103" s="920"/>
      <c r="BNF103" s="920"/>
      <c r="BNG103" s="920"/>
      <c r="BNH103" s="920"/>
      <c r="BNI103" s="920"/>
      <c r="BNJ103" s="920"/>
      <c r="BNK103" s="920"/>
      <c r="BNL103" s="920"/>
      <c r="BNM103" s="920"/>
      <c r="BNN103" s="920"/>
      <c r="BNO103" s="920"/>
      <c r="BNP103" s="920"/>
      <c r="BNQ103" s="920"/>
      <c r="BNR103" s="920"/>
      <c r="BNS103" s="920"/>
      <c r="BNT103" s="920"/>
      <c r="BNU103" s="920"/>
      <c r="BNV103" s="920"/>
      <c r="BNW103" s="920"/>
      <c r="BNX103" s="920"/>
      <c r="BNY103" s="920"/>
      <c r="BNZ103" s="920"/>
      <c r="BOA103" s="920"/>
      <c r="BOB103" s="920"/>
      <c r="BOC103" s="920"/>
      <c r="BOD103" s="920"/>
      <c r="BOE103" s="920"/>
      <c r="BOF103" s="920"/>
      <c r="BOG103" s="920"/>
      <c r="BOH103" s="920"/>
      <c r="BOI103" s="920"/>
      <c r="BOJ103" s="920"/>
      <c r="BOK103" s="920"/>
      <c r="BOL103" s="920"/>
      <c r="BOM103" s="920"/>
      <c r="BON103" s="920"/>
      <c r="BOO103" s="920"/>
      <c r="BOP103" s="920"/>
      <c r="BOQ103" s="920"/>
      <c r="BOR103" s="920"/>
      <c r="BOS103" s="920"/>
      <c r="BOT103" s="920"/>
      <c r="BOU103" s="920"/>
      <c r="BOV103" s="920"/>
      <c r="BOW103" s="920"/>
      <c r="BOX103" s="920"/>
      <c r="BOY103" s="920"/>
      <c r="BOZ103" s="920"/>
      <c r="BPA103" s="920"/>
      <c r="BPB103" s="920"/>
      <c r="BPC103" s="920"/>
      <c r="BPD103" s="920"/>
      <c r="BPE103" s="920"/>
      <c r="BPF103" s="920"/>
      <c r="BPG103" s="920"/>
      <c r="BPH103" s="920"/>
      <c r="BPI103" s="920"/>
      <c r="BPJ103" s="920"/>
      <c r="BPK103" s="920"/>
      <c r="BPL103" s="920"/>
      <c r="BPM103" s="920"/>
      <c r="BPN103" s="920"/>
      <c r="BPO103" s="920"/>
      <c r="BPP103" s="920"/>
      <c r="BPQ103" s="920"/>
      <c r="BPR103" s="920"/>
      <c r="BPS103" s="920"/>
      <c r="BPT103" s="920"/>
      <c r="BPU103" s="920"/>
      <c r="BPV103" s="920"/>
      <c r="BPW103" s="920"/>
      <c r="BPX103" s="920"/>
      <c r="BPY103" s="920"/>
      <c r="BPZ103" s="920"/>
      <c r="BQA103" s="920"/>
      <c r="BQB103" s="920"/>
      <c r="BQC103" s="920"/>
      <c r="BQD103" s="920"/>
      <c r="BQE103" s="920"/>
      <c r="BQF103" s="920"/>
      <c r="BQG103" s="920"/>
      <c r="BQH103" s="920"/>
      <c r="BQI103" s="920"/>
      <c r="BQJ103" s="920"/>
      <c r="BQK103" s="920"/>
      <c r="BQL103" s="920"/>
      <c r="BQM103" s="920"/>
      <c r="BQN103" s="920"/>
      <c r="BQO103" s="920"/>
      <c r="BQP103" s="920"/>
      <c r="BQQ103" s="920"/>
      <c r="BQR103" s="920"/>
      <c r="BQS103" s="920"/>
      <c r="BQT103" s="920"/>
      <c r="BQU103" s="920"/>
      <c r="BQV103" s="920"/>
      <c r="BQW103" s="920"/>
      <c r="BQX103" s="920"/>
      <c r="BQY103" s="920"/>
      <c r="BQZ103" s="920"/>
      <c r="BRA103" s="920"/>
      <c r="BRB103" s="920"/>
      <c r="BRC103" s="920"/>
      <c r="BRD103" s="920"/>
      <c r="BRE103" s="920"/>
      <c r="BRF103" s="920"/>
      <c r="BRG103" s="920"/>
      <c r="BRH103" s="920"/>
      <c r="BRI103" s="920"/>
      <c r="BRJ103" s="920"/>
      <c r="BRK103" s="920"/>
      <c r="BRL103" s="920"/>
      <c r="BRM103" s="920"/>
      <c r="BRN103" s="920"/>
      <c r="BRO103" s="920"/>
      <c r="BRP103" s="920"/>
      <c r="BRQ103" s="920"/>
      <c r="BRR103" s="920"/>
      <c r="BRS103" s="920"/>
      <c r="BRT103" s="920"/>
      <c r="BRU103" s="920"/>
      <c r="BRV103" s="920"/>
      <c r="BRW103" s="920"/>
      <c r="BRX103" s="920"/>
      <c r="BRY103" s="920"/>
      <c r="BRZ103" s="920"/>
      <c r="BSA103" s="920"/>
      <c r="BSB103" s="920"/>
      <c r="BSC103" s="920"/>
      <c r="BSD103" s="920"/>
      <c r="BSE103" s="920"/>
      <c r="BSF103" s="920"/>
      <c r="BSG103" s="920"/>
      <c r="BSH103" s="920"/>
      <c r="BSI103" s="920"/>
      <c r="BSJ103" s="920"/>
      <c r="BSK103" s="920"/>
      <c r="BSL103" s="920"/>
      <c r="BSM103" s="920"/>
      <c r="BSN103" s="920"/>
      <c r="BSO103" s="920"/>
      <c r="BSP103" s="920"/>
      <c r="BSQ103" s="920"/>
      <c r="BSR103" s="920"/>
      <c r="BSS103" s="920"/>
      <c r="BST103" s="920"/>
      <c r="BSU103" s="920"/>
      <c r="BSV103" s="920"/>
      <c r="BSW103" s="920"/>
      <c r="BSX103" s="920"/>
      <c r="BSY103" s="920"/>
      <c r="BSZ103" s="920"/>
      <c r="BTA103" s="920"/>
      <c r="BTB103" s="920"/>
      <c r="BTC103" s="920"/>
      <c r="BTD103" s="920"/>
      <c r="BTE103" s="920"/>
      <c r="BTF103" s="920"/>
      <c r="BTG103" s="920"/>
      <c r="BTH103" s="920"/>
      <c r="BTI103" s="920"/>
      <c r="BTJ103" s="920"/>
      <c r="BTK103" s="920"/>
      <c r="BTL103" s="920"/>
      <c r="BTM103" s="920"/>
      <c r="BTN103" s="920"/>
      <c r="BTO103" s="920"/>
      <c r="BTP103" s="920"/>
      <c r="BTQ103" s="920"/>
      <c r="BTR103" s="920"/>
      <c r="BTS103" s="920"/>
      <c r="BTT103" s="920"/>
      <c r="BTU103" s="920"/>
      <c r="BTV103" s="920"/>
      <c r="BTW103" s="920"/>
      <c r="BTX103" s="920"/>
      <c r="BTY103" s="920"/>
      <c r="BTZ103" s="920"/>
      <c r="BUA103" s="920"/>
      <c r="BUB103" s="920"/>
      <c r="BUC103" s="920"/>
      <c r="BUD103" s="920"/>
      <c r="BUE103" s="920"/>
      <c r="BUF103" s="920"/>
      <c r="BUG103" s="920"/>
      <c r="BUH103" s="920"/>
      <c r="BUI103" s="920"/>
      <c r="BUJ103" s="920"/>
      <c r="BUK103" s="920"/>
      <c r="BUL103" s="920"/>
      <c r="BUM103" s="920"/>
      <c r="BUN103" s="920"/>
      <c r="BUO103" s="920"/>
      <c r="BUP103" s="920"/>
      <c r="BUQ103" s="920"/>
      <c r="BUR103" s="920"/>
      <c r="BUS103" s="920"/>
      <c r="BUT103" s="920"/>
      <c r="BUU103" s="920"/>
      <c r="BUV103" s="920"/>
      <c r="BUW103" s="920"/>
      <c r="BUX103" s="920"/>
      <c r="BUY103" s="920"/>
      <c r="BUZ103" s="920"/>
      <c r="BVA103" s="920"/>
      <c r="BVB103" s="920"/>
      <c r="BVC103" s="920"/>
      <c r="BVD103" s="920"/>
      <c r="BVE103" s="920"/>
      <c r="BVF103" s="920"/>
      <c r="BVG103" s="920"/>
      <c r="BVH103" s="920"/>
      <c r="BVI103" s="920"/>
      <c r="BVJ103" s="920"/>
      <c r="BVK103" s="920"/>
      <c r="BVL103" s="920"/>
      <c r="BVM103" s="920"/>
      <c r="BVN103" s="920"/>
      <c r="BVO103" s="920"/>
      <c r="BVP103" s="920"/>
      <c r="BVQ103" s="920"/>
      <c r="BVR103" s="920"/>
      <c r="BVS103" s="920"/>
      <c r="BVT103" s="920"/>
      <c r="BVU103" s="920"/>
      <c r="BVV103" s="920"/>
      <c r="BVW103" s="920"/>
      <c r="BVX103" s="920"/>
      <c r="BVY103" s="920"/>
      <c r="BVZ103" s="920"/>
      <c r="BWA103" s="920"/>
      <c r="BWB103" s="920"/>
      <c r="BWC103" s="920"/>
      <c r="BWD103" s="920"/>
      <c r="BWE103" s="920"/>
      <c r="BWF103" s="920"/>
      <c r="BWG103" s="920"/>
      <c r="BWH103" s="920"/>
      <c r="BWI103" s="920"/>
      <c r="BWJ103" s="920"/>
      <c r="BWK103" s="920"/>
      <c r="BWL103" s="920"/>
      <c r="BWM103" s="920"/>
      <c r="BWN103" s="920"/>
      <c r="BWO103" s="920"/>
      <c r="BWP103" s="920"/>
      <c r="BWQ103" s="920"/>
      <c r="BWR103" s="920"/>
      <c r="BWS103" s="920"/>
      <c r="BWT103" s="920"/>
      <c r="BWU103" s="920"/>
      <c r="BWV103" s="920"/>
      <c r="BWW103" s="920"/>
      <c r="BWX103" s="920"/>
      <c r="BWY103" s="920"/>
      <c r="BWZ103" s="920"/>
      <c r="BXA103" s="920"/>
      <c r="BXB103" s="920"/>
      <c r="BXC103" s="920"/>
      <c r="BXD103" s="920"/>
      <c r="BXE103" s="920"/>
      <c r="BXF103" s="920"/>
      <c r="BXG103" s="920"/>
      <c r="BXH103" s="920"/>
      <c r="BXI103" s="920"/>
      <c r="BXJ103" s="920"/>
      <c r="BXK103" s="920"/>
      <c r="BXL103" s="920"/>
      <c r="BXM103" s="920"/>
      <c r="BXN103" s="920"/>
      <c r="BXO103" s="920"/>
      <c r="BXP103" s="920"/>
      <c r="BXQ103" s="920"/>
      <c r="BXR103" s="920"/>
      <c r="BXS103" s="920"/>
      <c r="BXT103" s="920"/>
      <c r="BXU103" s="920"/>
      <c r="BXV103" s="920"/>
      <c r="BXW103" s="920"/>
      <c r="BXX103" s="920"/>
      <c r="BXY103" s="920"/>
      <c r="BXZ103" s="920"/>
      <c r="BYA103" s="920"/>
      <c r="BYB103" s="920"/>
      <c r="BYC103" s="920"/>
      <c r="BYD103" s="920"/>
      <c r="BYE103" s="920"/>
      <c r="BYF103" s="920"/>
      <c r="BYG103" s="920"/>
      <c r="BYH103" s="920"/>
      <c r="BYI103" s="920"/>
      <c r="BYJ103" s="920"/>
      <c r="BYK103" s="920"/>
      <c r="BYL103" s="920"/>
      <c r="BYM103" s="920"/>
      <c r="BYN103" s="920"/>
      <c r="BYO103" s="920"/>
      <c r="BYP103" s="920"/>
      <c r="BYQ103" s="920"/>
      <c r="BYR103" s="920"/>
      <c r="BYS103" s="920"/>
      <c r="BYT103" s="920"/>
      <c r="BYU103" s="920"/>
      <c r="BYV103" s="920"/>
      <c r="BYW103" s="920"/>
      <c r="BYX103" s="920"/>
      <c r="BYY103" s="920"/>
      <c r="BYZ103" s="920"/>
      <c r="BZA103" s="920"/>
      <c r="BZB103" s="920"/>
      <c r="BZC103" s="920"/>
      <c r="BZD103" s="920"/>
      <c r="BZE103" s="920"/>
      <c r="BZF103" s="920"/>
      <c r="BZG103" s="920"/>
      <c r="BZH103" s="920"/>
      <c r="BZI103" s="920"/>
      <c r="BZJ103" s="920"/>
      <c r="BZK103" s="920"/>
      <c r="BZL103" s="920"/>
      <c r="BZM103" s="920"/>
      <c r="BZN103" s="920"/>
      <c r="BZO103" s="920"/>
      <c r="BZP103" s="920"/>
      <c r="BZQ103" s="920"/>
      <c r="BZR103" s="920"/>
      <c r="BZS103" s="920"/>
      <c r="BZT103" s="920"/>
      <c r="BZU103" s="920"/>
      <c r="BZV103" s="920"/>
      <c r="BZW103" s="920"/>
      <c r="BZX103" s="920"/>
      <c r="BZY103" s="920"/>
      <c r="BZZ103" s="920"/>
      <c r="CAA103" s="920"/>
      <c r="CAB103" s="920"/>
      <c r="CAC103" s="920"/>
      <c r="CAD103" s="920"/>
      <c r="CAE103" s="920"/>
      <c r="CAF103" s="920"/>
      <c r="CAG103" s="920"/>
      <c r="CAH103" s="920"/>
      <c r="CAI103" s="920"/>
      <c r="CAJ103" s="920"/>
      <c r="CAK103" s="920"/>
      <c r="CAL103" s="920"/>
      <c r="CAM103" s="920"/>
      <c r="CAN103" s="920"/>
      <c r="CAO103" s="920"/>
      <c r="CAP103" s="920"/>
      <c r="CAQ103" s="920"/>
      <c r="CAR103" s="920"/>
      <c r="CAS103" s="920"/>
      <c r="CAT103" s="920"/>
      <c r="CAU103" s="920"/>
      <c r="CAV103" s="920"/>
      <c r="CAW103" s="920"/>
      <c r="CAX103" s="920"/>
      <c r="CAY103" s="920"/>
      <c r="CAZ103" s="920"/>
      <c r="CBA103" s="920"/>
      <c r="CBB103" s="920"/>
      <c r="CBC103" s="920"/>
      <c r="CBD103" s="920"/>
      <c r="CBE103" s="920"/>
      <c r="CBF103" s="920"/>
      <c r="CBG103" s="920"/>
      <c r="CBH103" s="920"/>
      <c r="CBI103" s="920"/>
      <c r="CBJ103" s="920"/>
      <c r="CBK103" s="920"/>
      <c r="CBL103" s="920"/>
      <c r="CBM103" s="920"/>
      <c r="CBN103" s="920"/>
      <c r="CBO103" s="920"/>
      <c r="CBP103" s="920"/>
      <c r="CBQ103" s="920"/>
      <c r="CBR103" s="920"/>
      <c r="CBS103" s="920"/>
      <c r="CBT103" s="920"/>
      <c r="CBU103" s="920"/>
      <c r="CBV103" s="920"/>
      <c r="CBW103" s="920"/>
      <c r="CBX103" s="920"/>
      <c r="CBY103" s="920"/>
      <c r="CBZ103" s="920"/>
      <c r="CCA103" s="920"/>
      <c r="CCB103" s="920"/>
      <c r="CCC103" s="920"/>
      <c r="CCD103" s="920"/>
      <c r="CCE103" s="920"/>
      <c r="CCF103" s="920"/>
      <c r="CCG103" s="920"/>
      <c r="CCH103" s="920"/>
      <c r="CCI103" s="920"/>
      <c r="CCJ103" s="920"/>
      <c r="CCK103" s="920"/>
      <c r="CCL103" s="920"/>
      <c r="CCM103" s="920"/>
      <c r="CCN103" s="920"/>
      <c r="CCO103" s="920"/>
      <c r="CCP103" s="920"/>
      <c r="CCQ103" s="920"/>
      <c r="CCR103" s="920"/>
      <c r="CCS103" s="920"/>
      <c r="CCT103" s="920"/>
      <c r="CCU103" s="920"/>
      <c r="CCV103" s="920"/>
      <c r="CCW103" s="920"/>
      <c r="CCX103" s="920"/>
      <c r="CCY103" s="920"/>
      <c r="CCZ103" s="920"/>
      <c r="CDA103" s="920"/>
      <c r="CDB103" s="920"/>
      <c r="CDC103" s="920"/>
      <c r="CDD103" s="920"/>
      <c r="CDE103" s="920"/>
      <c r="CDF103" s="920"/>
      <c r="CDG103" s="920"/>
      <c r="CDH103" s="920"/>
      <c r="CDI103" s="920"/>
      <c r="CDJ103" s="920"/>
      <c r="CDK103" s="920"/>
      <c r="CDL103" s="920"/>
      <c r="CDM103" s="920"/>
      <c r="CDN103" s="920"/>
      <c r="CDO103" s="920"/>
      <c r="CDP103" s="920"/>
      <c r="CDQ103" s="920"/>
      <c r="CDR103" s="920"/>
      <c r="CDS103" s="920"/>
      <c r="CDT103" s="920"/>
      <c r="CDU103" s="920"/>
      <c r="CDV103" s="920"/>
      <c r="CDW103" s="920"/>
      <c r="CDX103" s="920"/>
      <c r="CDY103" s="920"/>
      <c r="CDZ103" s="920"/>
      <c r="CEA103" s="920"/>
      <c r="CEB103" s="920"/>
      <c r="CEC103" s="920"/>
      <c r="CED103" s="920"/>
      <c r="CEE103" s="920"/>
      <c r="CEF103" s="920"/>
      <c r="CEG103" s="920"/>
      <c r="CEH103" s="920"/>
      <c r="CEI103" s="920"/>
      <c r="CEJ103" s="920"/>
      <c r="CEK103" s="920"/>
      <c r="CEL103" s="920"/>
      <c r="CEM103" s="920"/>
      <c r="CEN103" s="920"/>
      <c r="CEO103" s="920"/>
      <c r="CEP103" s="920"/>
      <c r="CEQ103" s="920"/>
      <c r="CER103" s="920"/>
      <c r="CES103" s="920"/>
      <c r="CET103" s="920"/>
      <c r="CEU103" s="920"/>
      <c r="CEV103" s="920"/>
      <c r="CEW103" s="920"/>
      <c r="CEX103" s="920"/>
      <c r="CEY103" s="920"/>
      <c r="CEZ103" s="920"/>
      <c r="CFA103" s="920"/>
      <c r="CFB103" s="920"/>
      <c r="CFC103" s="920"/>
      <c r="CFD103" s="920"/>
      <c r="CFE103" s="920"/>
      <c r="CFF103" s="920"/>
      <c r="CFG103" s="920"/>
      <c r="CFH103" s="920"/>
      <c r="CFI103" s="920"/>
      <c r="CFJ103" s="920"/>
      <c r="CFK103" s="920"/>
      <c r="CFL103" s="920"/>
      <c r="CFM103" s="920"/>
      <c r="CFN103" s="920"/>
      <c r="CFO103" s="920"/>
      <c r="CFP103" s="920"/>
      <c r="CFQ103" s="920"/>
      <c r="CFR103" s="920"/>
      <c r="CFS103" s="920"/>
      <c r="CFT103" s="920"/>
      <c r="CFU103" s="920"/>
      <c r="CFV103" s="920"/>
      <c r="CFW103" s="920"/>
      <c r="CFX103" s="920"/>
      <c r="CFY103" s="920"/>
      <c r="CFZ103" s="920"/>
      <c r="CGA103" s="920"/>
      <c r="CGB103" s="920"/>
      <c r="CGC103" s="920"/>
      <c r="CGD103" s="920"/>
      <c r="CGE103" s="920"/>
      <c r="CGF103" s="920"/>
      <c r="CGG103" s="920"/>
      <c r="CGH103" s="920"/>
      <c r="CGI103" s="920"/>
      <c r="CGJ103" s="920"/>
      <c r="CGK103" s="920"/>
      <c r="CGL103" s="920"/>
      <c r="CGM103" s="920"/>
      <c r="CGN103" s="920"/>
      <c r="CGO103" s="920"/>
      <c r="CGP103" s="920"/>
      <c r="CGQ103" s="920"/>
      <c r="CGR103" s="920"/>
      <c r="CGS103" s="920"/>
      <c r="CGT103" s="920"/>
      <c r="CGU103" s="920"/>
      <c r="CGV103" s="920"/>
      <c r="CGW103" s="920"/>
      <c r="CGX103" s="920"/>
      <c r="CGY103" s="920"/>
      <c r="CGZ103" s="920"/>
      <c r="CHA103" s="920"/>
      <c r="CHB103" s="920"/>
      <c r="CHC103" s="920"/>
      <c r="CHD103" s="920"/>
      <c r="CHE103" s="920"/>
      <c r="CHF103" s="920"/>
      <c r="CHG103" s="920"/>
      <c r="CHH103" s="920"/>
      <c r="CHI103" s="920"/>
      <c r="CHJ103" s="920"/>
      <c r="CHK103" s="920"/>
      <c r="CHL103" s="920"/>
      <c r="CHM103" s="920"/>
      <c r="CHN103" s="920"/>
      <c r="CHO103" s="920"/>
      <c r="CHP103" s="920"/>
      <c r="CHQ103" s="920"/>
      <c r="CHR103" s="920"/>
      <c r="CHS103" s="920"/>
      <c r="CHT103" s="920"/>
      <c r="CHU103" s="920"/>
      <c r="CHV103" s="920"/>
      <c r="CHW103" s="920"/>
      <c r="CHX103" s="920"/>
      <c r="CHY103" s="920"/>
      <c r="CHZ103" s="920"/>
      <c r="CIA103" s="920"/>
      <c r="CIB103" s="920"/>
      <c r="CIC103" s="920"/>
      <c r="CID103" s="920"/>
      <c r="CIE103" s="920"/>
      <c r="CIF103" s="920"/>
      <c r="CIG103" s="920"/>
      <c r="CIH103" s="920"/>
      <c r="CII103" s="920"/>
      <c r="CIJ103" s="920"/>
      <c r="CIK103" s="920"/>
      <c r="CIL103" s="920"/>
      <c r="CIM103" s="920"/>
      <c r="CIN103" s="920"/>
      <c r="CIO103" s="920"/>
      <c r="CIP103" s="920"/>
      <c r="CIQ103" s="920"/>
      <c r="CIR103" s="920"/>
      <c r="CIS103" s="920"/>
      <c r="CIT103" s="920"/>
      <c r="CIU103" s="920"/>
      <c r="CIV103" s="920"/>
      <c r="CIW103" s="920"/>
      <c r="CIX103" s="920"/>
      <c r="CIY103" s="920"/>
      <c r="CIZ103" s="920"/>
      <c r="CJA103" s="920"/>
      <c r="CJB103" s="920"/>
      <c r="CJC103" s="920"/>
      <c r="CJD103" s="920"/>
      <c r="CJE103" s="920"/>
      <c r="CJF103" s="920"/>
      <c r="CJG103" s="920"/>
      <c r="CJH103" s="920"/>
      <c r="CJI103" s="920"/>
      <c r="CJJ103" s="920"/>
      <c r="CJK103" s="920"/>
      <c r="CJL103" s="920"/>
      <c r="CJM103" s="920"/>
      <c r="CJN103" s="920"/>
      <c r="CJO103" s="920"/>
      <c r="CJP103" s="920"/>
      <c r="CJQ103" s="920"/>
      <c r="CJR103" s="920"/>
      <c r="CJS103" s="920"/>
      <c r="CJT103" s="920"/>
      <c r="CJU103" s="920"/>
      <c r="CJV103" s="920"/>
      <c r="CJW103" s="920"/>
      <c r="CJX103" s="920"/>
      <c r="CJY103" s="920"/>
      <c r="CJZ103" s="920"/>
      <c r="CKA103" s="920"/>
      <c r="CKB103" s="920"/>
      <c r="CKC103" s="920"/>
      <c r="CKD103" s="920"/>
      <c r="CKE103" s="920"/>
      <c r="CKF103" s="920"/>
      <c r="CKG103" s="920"/>
      <c r="CKH103" s="920"/>
      <c r="CKI103" s="920"/>
      <c r="CKJ103" s="920"/>
      <c r="CKK103" s="920"/>
      <c r="CKL103" s="920"/>
      <c r="CKM103" s="920"/>
      <c r="CKN103" s="920"/>
      <c r="CKO103" s="920"/>
      <c r="CKP103" s="920"/>
      <c r="CKQ103" s="920"/>
      <c r="CKR103" s="920"/>
      <c r="CKS103" s="920"/>
      <c r="CKT103" s="920"/>
      <c r="CKU103" s="920"/>
      <c r="CKV103" s="920"/>
      <c r="CKW103" s="920"/>
      <c r="CKX103" s="920"/>
      <c r="CKY103" s="920"/>
      <c r="CKZ103" s="920"/>
      <c r="CLA103" s="920"/>
      <c r="CLB103" s="920"/>
      <c r="CLC103" s="920"/>
      <c r="CLD103" s="920"/>
      <c r="CLE103" s="920"/>
      <c r="CLF103" s="920"/>
      <c r="CLG103" s="920"/>
      <c r="CLH103" s="920"/>
      <c r="CLI103" s="920"/>
      <c r="CLJ103" s="920"/>
      <c r="CLK103" s="920"/>
      <c r="CLL103" s="920"/>
      <c r="CLM103" s="920"/>
      <c r="CLN103" s="920"/>
      <c r="CLO103" s="920"/>
      <c r="CLP103" s="920"/>
      <c r="CLQ103" s="920"/>
      <c r="CLR103" s="920"/>
      <c r="CLS103" s="920"/>
      <c r="CLT103" s="920"/>
      <c r="CLU103" s="920"/>
      <c r="CLV103" s="920"/>
      <c r="CLW103" s="920"/>
      <c r="CLX103" s="920"/>
      <c r="CLY103" s="920"/>
      <c r="CLZ103" s="920"/>
      <c r="CMA103" s="920"/>
      <c r="CMB103" s="920"/>
      <c r="CMC103" s="920"/>
      <c r="CMD103" s="920"/>
      <c r="CME103" s="920"/>
      <c r="CMF103" s="920"/>
      <c r="CMG103" s="920"/>
      <c r="CMH103" s="920"/>
      <c r="CMI103" s="920"/>
      <c r="CMJ103" s="920"/>
      <c r="CMK103" s="920"/>
      <c r="CML103" s="920"/>
      <c r="CMM103" s="920"/>
      <c r="CMN103" s="920"/>
      <c r="CMO103" s="920"/>
      <c r="CMP103" s="920"/>
      <c r="CMQ103" s="920"/>
      <c r="CMR103" s="920"/>
      <c r="CMS103" s="920"/>
      <c r="CMT103" s="920"/>
      <c r="CMU103" s="920"/>
      <c r="CMV103" s="920"/>
      <c r="CMW103" s="920"/>
      <c r="CMX103" s="920"/>
      <c r="CMY103" s="920"/>
      <c r="CMZ103" s="920"/>
      <c r="CNA103" s="920"/>
      <c r="CNB103" s="920"/>
      <c r="CNC103" s="920"/>
      <c r="CND103" s="920"/>
      <c r="CNE103" s="920"/>
      <c r="CNF103" s="920"/>
      <c r="CNG103" s="920"/>
      <c r="CNH103" s="920"/>
      <c r="CNI103" s="920"/>
      <c r="CNJ103" s="920"/>
      <c r="CNK103" s="920"/>
      <c r="CNL103" s="920"/>
      <c r="CNM103" s="920"/>
      <c r="CNN103" s="920"/>
      <c r="CNO103" s="920"/>
      <c r="CNP103" s="920"/>
      <c r="CNQ103" s="920"/>
      <c r="CNR103" s="920"/>
      <c r="CNS103" s="920"/>
      <c r="CNT103" s="920"/>
      <c r="CNU103" s="920"/>
      <c r="CNV103" s="920"/>
      <c r="CNW103" s="920"/>
      <c r="CNX103" s="920"/>
      <c r="CNY103" s="920"/>
      <c r="CNZ103" s="920"/>
      <c r="COA103" s="920"/>
      <c r="COB103" s="920"/>
      <c r="COC103" s="920"/>
      <c r="COD103" s="920"/>
      <c r="COE103" s="920"/>
      <c r="COF103" s="920"/>
      <c r="COG103" s="920"/>
      <c r="COH103" s="920"/>
      <c r="COI103" s="920"/>
      <c r="COJ103" s="920"/>
      <c r="COK103" s="920"/>
      <c r="COL103" s="920"/>
      <c r="COM103" s="920"/>
      <c r="CON103" s="920"/>
      <c r="COO103" s="920"/>
      <c r="COP103" s="920"/>
      <c r="COQ103" s="920"/>
      <c r="COR103" s="920"/>
      <c r="COS103" s="920"/>
      <c r="COT103" s="920"/>
      <c r="COU103" s="920"/>
      <c r="COV103" s="920"/>
      <c r="COW103" s="920"/>
      <c r="COX103" s="920"/>
      <c r="COY103" s="920"/>
      <c r="COZ103" s="920"/>
      <c r="CPA103" s="920"/>
      <c r="CPB103" s="920"/>
      <c r="CPC103" s="920"/>
      <c r="CPD103" s="920"/>
      <c r="CPE103" s="920"/>
      <c r="CPF103" s="920"/>
      <c r="CPG103" s="920"/>
      <c r="CPH103" s="920"/>
      <c r="CPI103" s="920"/>
      <c r="CPJ103" s="920"/>
      <c r="CPK103" s="920"/>
      <c r="CPL103" s="920"/>
      <c r="CPM103" s="920"/>
      <c r="CPN103" s="920"/>
      <c r="CPO103" s="920"/>
      <c r="CPP103" s="920"/>
      <c r="CPQ103" s="920"/>
      <c r="CPR103" s="920"/>
      <c r="CPS103" s="920"/>
      <c r="CPT103" s="920"/>
      <c r="CPU103" s="920"/>
      <c r="CPV103" s="920"/>
      <c r="CPW103" s="920"/>
      <c r="CPX103" s="920"/>
      <c r="CPY103" s="920"/>
      <c r="CPZ103" s="920"/>
      <c r="CQA103" s="920"/>
      <c r="CQB103" s="920"/>
      <c r="CQC103" s="920"/>
      <c r="CQD103" s="920"/>
      <c r="CQE103" s="920"/>
      <c r="CQF103" s="920"/>
      <c r="CQG103" s="920"/>
      <c r="CQH103" s="920"/>
      <c r="CQI103" s="920"/>
      <c r="CQJ103" s="920"/>
      <c r="CQK103" s="920"/>
      <c r="CQL103" s="920"/>
      <c r="CQM103" s="920"/>
      <c r="CQN103" s="920"/>
      <c r="CQO103" s="920"/>
      <c r="CQP103" s="920"/>
      <c r="CQQ103" s="920"/>
      <c r="CQR103" s="920"/>
      <c r="CQS103" s="920"/>
      <c r="CQT103" s="920"/>
      <c r="CQU103" s="920"/>
      <c r="CQV103" s="920"/>
      <c r="CQW103" s="920"/>
      <c r="CQX103" s="920"/>
      <c r="CQY103" s="920"/>
      <c r="CQZ103" s="920"/>
      <c r="CRA103" s="920"/>
      <c r="CRB103" s="920"/>
      <c r="CRC103" s="920"/>
      <c r="CRD103" s="920"/>
      <c r="CRE103" s="920"/>
      <c r="CRF103" s="920"/>
      <c r="CRG103" s="920"/>
      <c r="CRH103" s="920"/>
      <c r="CRI103" s="920"/>
      <c r="CRJ103" s="920"/>
      <c r="CRK103" s="920"/>
      <c r="CRL103" s="920"/>
      <c r="CRM103" s="920"/>
      <c r="CRN103" s="920"/>
      <c r="CRO103" s="920"/>
      <c r="CRP103" s="920"/>
      <c r="CRQ103" s="920"/>
      <c r="CRR103" s="920"/>
      <c r="CRS103" s="920"/>
      <c r="CRT103" s="920"/>
      <c r="CRU103" s="920"/>
      <c r="CRV103" s="920"/>
      <c r="CRW103" s="920"/>
      <c r="CRX103" s="920"/>
      <c r="CRY103" s="920"/>
      <c r="CRZ103" s="920"/>
      <c r="CSA103" s="920"/>
      <c r="CSB103" s="920"/>
      <c r="CSC103" s="920"/>
      <c r="CSD103" s="920"/>
      <c r="CSE103" s="920"/>
      <c r="CSF103" s="920"/>
      <c r="CSG103" s="920"/>
      <c r="CSH103" s="920"/>
      <c r="CSI103" s="920"/>
      <c r="CSJ103" s="920"/>
      <c r="CSK103" s="920"/>
      <c r="CSL103" s="920"/>
      <c r="CSM103" s="920"/>
      <c r="CSN103" s="920"/>
      <c r="CSO103" s="920"/>
      <c r="CSP103" s="920"/>
      <c r="CSQ103" s="920"/>
      <c r="CSR103" s="920"/>
      <c r="CSS103" s="920"/>
      <c r="CST103" s="920"/>
      <c r="CSU103" s="920"/>
      <c r="CSV103" s="920"/>
      <c r="CSW103" s="920"/>
      <c r="CSX103" s="920"/>
      <c r="CSY103" s="920"/>
      <c r="CSZ103" s="920"/>
      <c r="CTA103" s="920"/>
      <c r="CTB103" s="920"/>
      <c r="CTC103" s="920"/>
      <c r="CTD103" s="920"/>
      <c r="CTE103" s="920"/>
      <c r="CTF103" s="920"/>
      <c r="CTG103" s="920"/>
      <c r="CTH103" s="920"/>
      <c r="CTI103" s="920"/>
      <c r="CTJ103" s="920"/>
      <c r="CTK103" s="920"/>
      <c r="CTL103" s="920"/>
      <c r="CTM103" s="920"/>
      <c r="CTN103" s="920"/>
      <c r="CTO103" s="920"/>
      <c r="CTP103" s="920"/>
      <c r="CTQ103" s="920"/>
      <c r="CTR103" s="920"/>
      <c r="CTS103" s="920"/>
      <c r="CTT103" s="920"/>
      <c r="CTU103" s="920"/>
      <c r="CTV103" s="920"/>
      <c r="CTW103" s="920"/>
      <c r="CTX103" s="920"/>
      <c r="CTY103" s="920"/>
      <c r="CTZ103" s="920"/>
      <c r="CUA103" s="920"/>
      <c r="CUB103" s="920"/>
      <c r="CUC103" s="920"/>
      <c r="CUD103" s="920"/>
      <c r="CUE103" s="920"/>
      <c r="CUF103" s="920"/>
      <c r="CUG103" s="920"/>
      <c r="CUH103" s="920"/>
      <c r="CUI103" s="920"/>
      <c r="CUJ103" s="920"/>
      <c r="CUK103" s="920"/>
      <c r="CUL103" s="920"/>
      <c r="CUM103" s="920"/>
      <c r="CUN103" s="920"/>
      <c r="CUO103" s="920"/>
      <c r="CUP103" s="920"/>
      <c r="CUQ103" s="920"/>
      <c r="CUR103" s="920"/>
      <c r="CUS103" s="920"/>
      <c r="CUT103" s="920"/>
      <c r="CUU103" s="920"/>
      <c r="CUV103" s="920"/>
      <c r="CUW103" s="920"/>
      <c r="CUX103" s="920"/>
      <c r="CUY103" s="920"/>
      <c r="CUZ103" s="920"/>
      <c r="CVA103" s="920"/>
      <c r="CVB103" s="920"/>
      <c r="CVC103" s="920"/>
      <c r="CVD103" s="920"/>
      <c r="CVE103" s="920"/>
      <c r="CVF103" s="920"/>
      <c r="CVG103" s="920"/>
      <c r="CVH103" s="920"/>
      <c r="CVI103" s="920"/>
      <c r="CVJ103" s="920"/>
      <c r="CVK103" s="920"/>
      <c r="CVL103" s="920"/>
      <c r="CVM103" s="920"/>
      <c r="CVN103" s="920"/>
      <c r="CVO103" s="920"/>
      <c r="CVP103" s="920"/>
      <c r="CVQ103" s="920"/>
      <c r="CVR103" s="920"/>
      <c r="CVS103" s="920"/>
      <c r="CVT103" s="920"/>
      <c r="CVU103" s="920"/>
      <c r="CVV103" s="920"/>
      <c r="CVW103" s="920"/>
      <c r="CVX103" s="920"/>
      <c r="CVY103" s="920"/>
      <c r="CVZ103" s="920"/>
      <c r="CWA103" s="920"/>
      <c r="CWB103" s="920"/>
      <c r="CWC103" s="920"/>
      <c r="CWD103" s="920"/>
      <c r="CWE103" s="920"/>
      <c r="CWF103" s="920"/>
      <c r="CWG103" s="920"/>
      <c r="CWH103" s="920"/>
      <c r="CWI103" s="920"/>
      <c r="CWJ103" s="920"/>
      <c r="CWK103" s="920"/>
      <c r="CWL103" s="920"/>
      <c r="CWM103" s="920"/>
      <c r="CWN103" s="920"/>
      <c r="CWO103" s="920"/>
      <c r="CWP103" s="920"/>
      <c r="CWQ103" s="920"/>
      <c r="CWR103" s="920"/>
      <c r="CWS103" s="920"/>
      <c r="CWT103" s="920"/>
      <c r="CWU103" s="920"/>
      <c r="CWV103" s="920"/>
      <c r="CWW103" s="920"/>
      <c r="CWX103" s="920"/>
      <c r="CWY103" s="920"/>
      <c r="CWZ103" s="920"/>
      <c r="CXA103" s="920"/>
      <c r="CXB103" s="920"/>
      <c r="CXC103" s="920"/>
      <c r="CXD103" s="920"/>
      <c r="CXE103" s="920"/>
      <c r="CXF103" s="920"/>
      <c r="CXG103" s="920"/>
      <c r="CXH103" s="920"/>
      <c r="CXI103" s="920"/>
      <c r="CXJ103" s="920"/>
      <c r="CXK103" s="920"/>
      <c r="CXL103" s="920"/>
      <c r="CXM103" s="920"/>
      <c r="CXN103" s="920"/>
      <c r="CXO103" s="920"/>
      <c r="CXP103" s="920"/>
      <c r="CXQ103" s="920"/>
      <c r="CXR103" s="920"/>
      <c r="CXS103" s="920"/>
      <c r="CXT103" s="920"/>
      <c r="CXU103" s="920"/>
      <c r="CXV103" s="920"/>
      <c r="CXW103" s="920"/>
      <c r="CXX103" s="920"/>
      <c r="CXY103" s="920"/>
      <c r="CXZ103" s="920"/>
      <c r="CYA103" s="920"/>
      <c r="CYB103" s="920"/>
      <c r="CYC103" s="920"/>
      <c r="CYD103" s="920"/>
      <c r="CYE103" s="920"/>
      <c r="CYF103" s="920"/>
      <c r="CYG103" s="920"/>
      <c r="CYH103" s="920"/>
      <c r="CYI103" s="920"/>
      <c r="CYJ103" s="920"/>
      <c r="CYK103" s="920"/>
      <c r="CYL103" s="920"/>
      <c r="CYM103" s="920"/>
      <c r="CYN103" s="920"/>
      <c r="CYO103" s="920"/>
      <c r="CYP103" s="920"/>
      <c r="CYQ103" s="920"/>
      <c r="CYR103" s="920"/>
      <c r="CYS103" s="920"/>
      <c r="CYT103" s="920"/>
      <c r="CYU103" s="920"/>
      <c r="CYV103" s="920"/>
      <c r="CYW103" s="920"/>
      <c r="CYX103" s="920"/>
      <c r="CYY103" s="920"/>
      <c r="CYZ103" s="920"/>
      <c r="CZA103" s="920"/>
      <c r="CZB103" s="920"/>
      <c r="CZC103" s="920"/>
      <c r="CZD103" s="920"/>
      <c r="CZE103" s="920"/>
      <c r="CZF103" s="920"/>
      <c r="CZG103" s="920"/>
      <c r="CZH103" s="920"/>
      <c r="CZI103" s="920"/>
      <c r="CZJ103" s="920"/>
      <c r="CZK103" s="920"/>
      <c r="CZL103" s="920"/>
      <c r="CZM103" s="920"/>
      <c r="CZN103" s="920"/>
      <c r="CZO103" s="920"/>
      <c r="CZP103" s="920"/>
      <c r="CZQ103" s="920"/>
      <c r="CZR103" s="920"/>
      <c r="CZS103" s="920"/>
      <c r="CZT103" s="920"/>
      <c r="CZU103" s="920"/>
      <c r="CZV103" s="920"/>
      <c r="CZW103" s="920"/>
      <c r="CZX103" s="920"/>
      <c r="CZY103" s="920"/>
      <c r="CZZ103" s="920"/>
      <c r="DAA103" s="920"/>
      <c r="DAB103" s="920"/>
      <c r="DAC103" s="920"/>
      <c r="DAD103" s="920"/>
      <c r="DAE103" s="920"/>
      <c r="DAF103" s="920"/>
      <c r="DAG103" s="920"/>
      <c r="DAH103" s="920"/>
      <c r="DAI103" s="920"/>
      <c r="DAJ103" s="920"/>
      <c r="DAK103" s="920"/>
      <c r="DAL103" s="920"/>
      <c r="DAM103" s="920"/>
      <c r="DAN103" s="920"/>
      <c r="DAO103" s="920"/>
      <c r="DAP103" s="920"/>
      <c r="DAQ103" s="920"/>
      <c r="DAR103" s="920"/>
      <c r="DAS103" s="920"/>
      <c r="DAT103" s="920"/>
      <c r="DAU103" s="920"/>
      <c r="DAV103" s="920"/>
      <c r="DAW103" s="920"/>
      <c r="DAX103" s="920"/>
      <c r="DAY103" s="920"/>
      <c r="DAZ103" s="920"/>
      <c r="DBA103" s="920"/>
      <c r="DBB103" s="920"/>
      <c r="DBC103" s="920"/>
      <c r="DBD103" s="920"/>
      <c r="DBE103" s="920"/>
      <c r="DBF103" s="920"/>
      <c r="DBG103" s="920"/>
      <c r="DBH103" s="920"/>
      <c r="DBI103" s="920"/>
      <c r="DBJ103" s="920"/>
      <c r="DBK103" s="920"/>
      <c r="DBL103" s="920"/>
      <c r="DBM103" s="920"/>
      <c r="DBN103" s="920"/>
      <c r="DBO103" s="920"/>
      <c r="DBP103" s="920"/>
      <c r="DBQ103" s="920"/>
      <c r="DBR103" s="920"/>
      <c r="DBS103" s="920"/>
      <c r="DBT103" s="920"/>
      <c r="DBU103" s="920"/>
      <c r="DBV103" s="920"/>
      <c r="DBW103" s="920"/>
      <c r="DBX103" s="920"/>
      <c r="DBY103" s="920"/>
      <c r="DBZ103" s="920"/>
      <c r="DCA103" s="920"/>
      <c r="DCB103" s="920"/>
      <c r="DCC103" s="920"/>
      <c r="DCD103" s="920"/>
      <c r="DCE103" s="920"/>
      <c r="DCF103" s="920"/>
      <c r="DCG103" s="920"/>
      <c r="DCH103" s="920"/>
      <c r="DCI103" s="920"/>
      <c r="DCJ103" s="920"/>
      <c r="DCK103" s="920"/>
      <c r="DCL103" s="920"/>
      <c r="DCM103" s="920"/>
      <c r="DCN103" s="920"/>
      <c r="DCO103" s="920"/>
      <c r="DCP103" s="920"/>
      <c r="DCQ103" s="920"/>
      <c r="DCR103" s="920"/>
      <c r="DCS103" s="920"/>
      <c r="DCT103" s="920"/>
      <c r="DCU103" s="920"/>
      <c r="DCV103" s="920"/>
      <c r="DCW103" s="920"/>
      <c r="DCX103" s="920"/>
      <c r="DCY103" s="920"/>
      <c r="DCZ103" s="920"/>
      <c r="DDA103" s="920"/>
      <c r="DDB103" s="920"/>
      <c r="DDC103" s="920"/>
      <c r="DDD103" s="920"/>
      <c r="DDE103" s="920"/>
      <c r="DDF103" s="920"/>
      <c r="DDG103" s="920"/>
      <c r="DDH103" s="920"/>
      <c r="DDI103" s="920"/>
      <c r="DDJ103" s="920"/>
      <c r="DDK103" s="920"/>
      <c r="DDL103" s="920"/>
      <c r="DDM103" s="920"/>
      <c r="DDN103" s="920"/>
      <c r="DDO103" s="920"/>
      <c r="DDP103" s="920"/>
      <c r="DDQ103" s="920"/>
      <c r="DDR103" s="920"/>
      <c r="DDS103" s="920"/>
      <c r="DDT103" s="920"/>
      <c r="DDU103" s="920"/>
      <c r="DDV103" s="920"/>
      <c r="DDW103" s="920"/>
      <c r="DDX103" s="920"/>
      <c r="DDY103" s="920"/>
      <c r="DDZ103" s="920"/>
      <c r="DEA103" s="920"/>
      <c r="DEB103" s="920"/>
      <c r="DEC103" s="920"/>
      <c r="DED103" s="920"/>
      <c r="DEE103" s="920"/>
      <c r="DEF103" s="920"/>
      <c r="DEG103" s="920"/>
      <c r="DEH103" s="920"/>
      <c r="DEI103" s="920"/>
      <c r="DEJ103" s="920"/>
      <c r="DEK103" s="920"/>
      <c r="DEL103" s="920"/>
      <c r="DEM103" s="920"/>
      <c r="DEN103" s="920"/>
      <c r="DEO103" s="920"/>
      <c r="DEP103" s="920"/>
      <c r="DEQ103" s="920"/>
      <c r="DER103" s="920"/>
      <c r="DES103" s="920"/>
      <c r="DET103" s="920"/>
      <c r="DEU103" s="920"/>
      <c r="DEV103" s="920"/>
      <c r="DEW103" s="920"/>
      <c r="DEX103" s="920"/>
      <c r="DEY103" s="920"/>
      <c r="DEZ103" s="920"/>
      <c r="DFA103" s="920"/>
      <c r="DFB103" s="920"/>
      <c r="DFC103" s="920"/>
      <c r="DFD103" s="920"/>
      <c r="DFE103" s="920"/>
      <c r="DFF103" s="920"/>
      <c r="DFG103" s="920"/>
      <c r="DFH103" s="920"/>
      <c r="DFI103" s="920"/>
      <c r="DFJ103" s="920"/>
      <c r="DFK103" s="920"/>
      <c r="DFL103" s="920"/>
      <c r="DFM103" s="920"/>
      <c r="DFN103" s="920"/>
      <c r="DFO103" s="920"/>
      <c r="DFP103" s="920"/>
      <c r="DFQ103" s="920"/>
      <c r="DFR103" s="920"/>
      <c r="DFS103" s="920"/>
      <c r="DFT103" s="920"/>
      <c r="DFU103" s="920"/>
      <c r="DFV103" s="920"/>
      <c r="DFW103" s="920"/>
      <c r="DFX103" s="920"/>
      <c r="DFY103" s="920"/>
      <c r="DFZ103" s="920"/>
      <c r="DGA103" s="920"/>
      <c r="DGB103" s="920"/>
      <c r="DGC103" s="920"/>
      <c r="DGD103" s="920"/>
      <c r="DGE103" s="920"/>
      <c r="DGF103" s="920"/>
      <c r="DGG103" s="920"/>
      <c r="DGH103" s="920"/>
      <c r="DGI103" s="920"/>
      <c r="DGJ103" s="920"/>
      <c r="DGK103" s="920"/>
      <c r="DGL103" s="920"/>
      <c r="DGM103" s="920"/>
      <c r="DGN103" s="920"/>
      <c r="DGO103" s="920"/>
      <c r="DGP103" s="920"/>
      <c r="DGQ103" s="920"/>
      <c r="DGR103" s="920"/>
      <c r="DGS103" s="920"/>
      <c r="DGT103" s="920"/>
      <c r="DGU103" s="920"/>
      <c r="DGV103" s="920"/>
      <c r="DGW103" s="920"/>
      <c r="DGX103" s="920"/>
      <c r="DGY103" s="920"/>
      <c r="DGZ103" s="920"/>
      <c r="DHA103" s="920"/>
      <c r="DHB103" s="920"/>
      <c r="DHC103" s="920"/>
      <c r="DHD103" s="920"/>
      <c r="DHE103" s="920"/>
      <c r="DHF103" s="920"/>
      <c r="DHG103" s="920"/>
      <c r="DHH103" s="920"/>
      <c r="DHI103" s="920"/>
      <c r="DHJ103" s="920"/>
      <c r="DHK103" s="920"/>
      <c r="DHL103" s="920"/>
      <c r="DHM103" s="920"/>
      <c r="DHN103" s="920"/>
      <c r="DHO103" s="920"/>
      <c r="DHP103" s="920"/>
      <c r="DHQ103" s="920"/>
      <c r="DHR103" s="920"/>
      <c r="DHS103" s="920"/>
      <c r="DHT103" s="920"/>
      <c r="DHU103" s="920"/>
      <c r="DHV103" s="920"/>
      <c r="DHW103" s="920"/>
      <c r="DHX103" s="920"/>
      <c r="DHY103" s="920"/>
      <c r="DHZ103" s="920"/>
      <c r="DIA103" s="920"/>
      <c r="DIB103" s="920"/>
      <c r="DIC103" s="920"/>
      <c r="DID103" s="920"/>
      <c r="DIE103" s="920"/>
      <c r="DIF103" s="920"/>
      <c r="DIG103" s="920"/>
      <c r="DIH103" s="920"/>
      <c r="DII103" s="920"/>
      <c r="DIJ103" s="920"/>
      <c r="DIK103" s="920"/>
      <c r="DIL103" s="920"/>
      <c r="DIM103" s="920"/>
      <c r="DIN103" s="920"/>
      <c r="DIO103" s="920"/>
      <c r="DIP103" s="920"/>
      <c r="DIQ103" s="920"/>
      <c r="DIR103" s="920"/>
      <c r="DIS103" s="920"/>
      <c r="DIT103" s="920"/>
      <c r="DIU103" s="920"/>
      <c r="DIV103" s="920"/>
      <c r="DIW103" s="920"/>
      <c r="DIX103" s="920"/>
      <c r="DIY103" s="920"/>
      <c r="DIZ103" s="920"/>
      <c r="DJA103" s="920"/>
      <c r="DJB103" s="920"/>
      <c r="DJC103" s="920"/>
      <c r="DJD103" s="920"/>
      <c r="DJE103" s="920"/>
      <c r="DJF103" s="920"/>
      <c r="DJG103" s="920"/>
      <c r="DJH103" s="920"/>
      <c r="DJI103" s="920"/>
      <c r="DJJ103" s="920"/>
      <c r="DJK103" s="920"/>
      <c r="DJL103" s="920"/>
      <c r="DJM103" s="920"/>
      <c r="DJN103" s="920"/>
      <c r="DJO103" s="920"/>
      <c r="DJP103" s="920"/>
      <c r="DJQ103" s="920"/>
      <c r="DJR103" s="920"/>
      <c r="DJS103" s="920"/>
      <c r="DJT103" s="920"/>
      <c r="DJU103" s="920"/>
      <c r="DJV103" s="920"/>
      <c r="DJW103" s="920"/>
      <c r="DJX103" s="920"/>
      <c r="DJY103" s="920"/>
      <c r="DJZ103" s="920"/>
      <c r="DKA103" s="920"/>
      <c r="DKB103" s="920"/>
      <c r="DKC103" s="920"/>
      <c r="DKD103" s="920"/>
      <c r="DKE103" s="920"/>
      <c r="DKF103" s="920"/>
      <c r="DKG103" s="920"/>
      <c r="DKH103" s="920"/>
      <c r="DKI103" s="920"/>
      <c r="DKJ103" s="920"/>
      <c r="DKK103" s="920"/>
      <c r="DKL103" s="920"/>
      <c r="DKM103" s="920"/>
      <c r="DKN103" s="920"/>
      <c r="DKO103" s="920"/>
      <c r="DKP103" s="920"/>
      <c r="DKQ103" s="920"/>
      <c r="DKR103" s="920"/>
      <c r="DKS103" s="920"/>
      <c r="DKT103" s="920"/>
      <c r="DKU103" s="920"/>
      <c r="DKV103" s="920"/>
      <c r="DKW103" s="920"/>
      <c r="DKX103" s="920"/>
      <c r="DKY103" s="920"/>
      <c r="DKZ103" s="920"/>
      <c r="DLA103" s="920"/>
      <c r="DLB103" s="920"/>
      <c r="DLC103" s="920"/>
      <c r="DLD103" s="920"/>
      <c r="DLE103" s="920"/>
      <c r="DLF103" s="920"/>
      <c r="DLG103" s="920"/>
      <c r="DLH103" s="920"/>
      <c r="DLI103" s="920"/>
      <c r="DLJ103" s="920"/>
      <c r="DLK103" s="920"/>
      <c r="DLL103" s="920"/>
      <c r="DLM103" s="920"/>
      <c r="DLN103" s="920"/>
      <c r="DLO103" s="920"/>
      <c r="DLP103" s="920"/>
      <c r="DLQ103" s="920"/>
      <c r="DLR103" s="920"/>
      <c r="DLS103" s="920"/>
      <c r="DLT103" s="920"/>
      <c r="DLU103" s="920"/>
      <c r="DLV103" s="920"/>
      <c r="DLW103" s="920"/>
      <c r="DLX103" s="920"/>
      <c r="DLY103" s="920"/>
      <c r="DLZ103" s="920"/>
      <c r="DMA103" s="920"/>
      <c r="DMB103" s="920"/>
      <c r="DMC103" s="920"/>
      <c r="DMD103" s="920"/>
      <c r="DME103" s="920"/>
      <c r="DMF103" s="920"/>
      <c r="DMG103" s="920"/>
      <c r="DMH103" s="920"/>
      <c r="DMI103" s="920"/>
      <c r="DMJ103" s="920"/>
      <c r="DMK103" s="920"/>
      <c r="DML103" s="920"/>
      <c r="DMM103" s="920"/>
      <c r="DMN103" s="920"/>
      <c r="DMO103" s="920"/>
      <c r="DMP103" s="920"/>
      <c r="DMQ103" s="920"/>
      <c r="DMR103" s="920"/>
      <c r="DMS103" s="920"/>
      <c r="DMT103" s="920"/>
      <c r="DMU103" s="920"/>
      <c r="DMV103" s="920"/>
      <c r="DMW103" s="920"/>
      <c r="DMX103" s="920"/>
      <c r="DMY103" s="920"/>
      <c r="DMZ103" s="920"/>
      <c r="DNA103" s="920"/>
      <c r="DNB103" s="920"/>
      <c r="DNC103" s="920"/>
      <c r="DND103" s="920"/>
      <c r="DNE103" s="920"/>
      <c r="DNF103" s="920"/>
      <c r="DNG103" s="920"/>
      <c r="DNH103" s="920"/>
      <c r="DNI103" s="920"/>
      <c r="DNJ103" s="920"/>
      <c r="DNK103" s="920"/>
      <c r="DNL103" s="920"/>
      <c r="DNM103" s="920"/>
      <c r="DNN103" s="920"/>
      <c r="DNO103" s="920"/>
      <c r="DNP103" s="920"/>
      <c r="DNQ103" s="920"/>
      <c r="DNR103" s="920"/>
      <c r="DNS103" s="920"/>
      <c r="DNT103" s="920"/>
      <c r="DNU103" s="920"/>
      <c r="DNV103" s="920"/>
      <c r="DNW103" s="920"/>
      <c r="DNX103" s="920"/>
      <c r="DNY103" s="920"/>
      <c r="DNZ103" s="920"/>
      <c r="DOA103" s="920"/>
      <c r="DOB103" s="920"/>
      <c r="DOC103" s="920"/>
      <c r="DOD103" s="920"/>
      <c r="DOE103" s="920"/>
      <c r="DOF103" s="920"/>
      <c r="DOG103" s="920"/>
      <c r="DOH103" s="920"/>
      <c r="DOI103" s="920"/>
      <c r="DOJ103" s="920"/>
      <c r="DOK103" s="920"/>
      <c r="DOL103" s="920"/>
      <c r="DOM103" s="920"/>
      <c r="DON103" s="920"/>
      <c r="DOO103" s="920"/>
      <c r="DOP103" s="920"/>
      <c r="DOQ103" s="920"/>
      <c r="DOR103" s="920"/>
      <c r="DOS103" s="920"/>
      <c r="DOT103" s="920"/>
      <c r="DOU103" s="920"/>
      <c r="DOV103" s="920"/>
      <c r="DOW103" s="920"/>
      <c r="DOX103" s="920"/>
      <c r="DOY103" s="920"/>
      <c r="DOZ103" s="920"/>
      <c r="DPA103" s="920"/>
      <c r="DPB103" s="920"/>
      <c r="DPC103" s="920"/>
      <c r="DPD103" s="920"/>
      <c r="DPE103" s="920"/>
      <c r="DPF103" s="920"/>
      <c r="DPG103" s="920"/>
      <c r="DPH103" s="920"/>
      <c r="DPI103" s="920"/>
      <c r="DPJ103" s="920"/>
      <c r="DPK103" s="920"/>
      <c r="DPL103" s="920"/>
      <c r="DPM103" s="920"/>
      <c r="DPN103" s="920"/>
      <c r="DPO103" s="920"/>
      <c r="DPP103" s="920"/>
      <c r="DPQ103" s="920"/>
      <c r="DPR103" s="920"/>
      <c r="DPS103" s="920"/>
      <c r="DPT103" s="920"/>
      <c r="DPU103" s="920"/>
      <c r="DPV103" s="920"/>
      <c r="DPW103" s="920"/>
      <c r="DPX103" s="920"/>
      <c r="DPY103" s="920"/>
      <c r="DPZ103" s="920"/>
      <c r="DQA103" s="920"/>
      <c r="DQB103" s="920"/>
      <c r="DQC103" s="920"/>
      <c r="DQD103" s="920"/>
      <c r="DQE103" s="920"/>
      <c r="DQF103" s="920"/>
      <c r="DQG103" s="920"/>
      <c r="DQH103" s="920"/>
      <c r="DQI103" s="920"/>
      <c r="DQJ103" s="920"/>
      <c r="DQK103" s="920"/>
      <c r="DQL103" s="920"/>
      <c r="DQM103" s="920"/>
      <c r="DQN103" s="920"/>
      <c r="DQO103" s="920"/>
      <c r="DQP103" s="920"/>
      <c r="DQQ103" s="920"/>
      <c r="DQR103" s="920"/>
      <c r="DQS103" s="920"/>
      <c r="DQT103" s="920"/>
      <c r="DQU103" s="920"/>
      <c r="DQV103" s="920"/>
      <c r="DQW103" s="920"/>
      <c r="DQX103" s="920"/>
      <c r="DQY103" s="920"/>
      <c r="DQZ103" s="920"/>
      <c r="DRA103" s="920"/>
      <c r="DRB103" s="920"/>
      <c r="DRC103" s="920"/>
      <c r="DRD103" s="920"/>
      <c r="DRE103" s="920"/>
      <c r="DRF103" s="920"/>
      <c r="DRG103" s="920"/>
      <c r="DRH103" s="920"/>
      <c r="DRI103" s="920"/>
      <c r="DRJ103" s="920"/>
      <c r="DRK103" s="920"/>
      <c r="DRL103" s="920"/>
      <c r="DRM103" s="920"/>
      <c r="DRN103" s="920"/>
      <c r="DRO103" s="920"/>
      <c r="DRP103" s="920"/>
      <c r="DRQ103" s="920"/>
      <c r="DRR103" s="920"/>
      <c r="DRS103" s="920"/>
      <c r="DRT103" s="920"/>
      <c r="DRU103" s="920"/>
      <c r="DRV103" s="920"/>
      <c r="DRW103" s="920"/>
      <c r="DRX103" s="920"/>
      <c r="DRY103" s="920"/>
      <c r="DRZ103" s="920"/>
      <c r="DSA103" s="920"/>
      <c r="DSB103" s="920"/>
      <c r="DSC103" s="920"/>
      <c r="DSD103" s="920"/>
      <c r="DSE103" s="920"/>
      <c r="DSF103" s="920"/>
      <c r="DSG103" s="920"/>
      <c r="DSH103" s="920"/>
      <c r="DSI103" s="920"/>
      <c r="DSJ103" s="920"/>
      <c r="DSK103" s="920"/>
      <c r="DSL103" s="920"/>
      <c r="DSM103" s="920"/>
      <c r="DSN103" s="920"/>
      <c r="DSO103" s="920"/>
      <c r="DSP103" s="920"/>
      <c r="DSQ103" s="920"/>
      <c r="DSR103" s="920"/>
      <c r="DSS103" s="920"/>
      <c r="DST103" s="920"/>
      <c r="DSU103" s="920"/>
      <c r="DSV103" s="920"/>
      <c r="DSW103" s="920"/>
      <c r="DSX103" s="920"/>
      <c r="DSY103" s="920"/>
      <c r="DSZ103" s="920"/>
      <c r="DTA103" s="920"/>
      <c r="DTB103" s="920"/>
      <c r="DTC103" s="920"/>
      <c r="DTD103" s="920"/>
      <c r="DTE103" s="920"/>
      <c r="DTF103" s="920"/>
      <c r="DTG103" s="920"/>
      <c r="DTH103" s="920"/>
      <c r="DTI103" s="920"/>
      <c r="DTJ103" s="920"/>
      <c r="DTK103" s="920"/>
      <c r="DTL103" s="920"/>
      <c r="DTM103" s="920"/>
      <c r="DTN103" s="920"/>
      <c r="DTO103" s="920"/>
      <c r="DTP103" s="920"/>
      <c r="DTQ103" s="920"/>
      <c r="DTR103" s="920"/>
      <c r="DTS103" s="920"/>
      <c r="DTT103" s="920"/>
      <c r="DTU103" s="920"/>
      <c r="DTV103" s="920"/>
      <c r="DTW103" s="920"/>
      <c r="DTX103" s="920"/>
      <c r="DTY103" s="920"/>
      <c r="DTZ103" s="920"/>
      <c r="DUA103" s="920"/>
      <c r="DUB103" s="920"/>
      <c r="DUC103" s="920"/>
      <c r="DUD103" s="920"/>
      <c r="DUE103" s="920"/>
      <c r="DUF103" s="920"/>
      <c r="DUG103" s="920"/>
      <c r="DUH103" s="920"/>
      <c r="DUI103" s="920"/>
      <c r="DUJ103" s="920"/>
      <c r="DUK103" s="920"/>
      <c r="DUL103" s="920"/>
      <c r="DUM103" s="920"/>
      <c r="DUN103" s="920"/>
      <c r="DUO103" s="920"/>
      <c r="DUP103" s="920"/>
      <c r="DUQ103" s="920"/>
      <c r="DUR103" s="920"/>
      <c r="DUS103" s="920"/>
      <c r="DUT103" s="920"/>
      <c r="DUU103" s="920"/>
      <c r="DUV103" s="920"/>
      <c r="DUW103" s="920"/>
      <c r="DUX103" s="920"/>
      <c r="DUY103" s="920"/>
      <c r="DUZ103" s="920"/>
      <c r="DVA103" s="920"/>
      <c r="DVB103" s="920"/>
      <c r="DVC103" s="920"/>
      <c r="DVD103" s="920"/>
      <c r="DVE103" s="920"/>
      <c r="DVF103" s="920"/>
      <c r="DVG103" s="920"/>
      <c r="DVH103" s="920"/>
      <c r="DVI103" s="920"/>
      <c r="DVJ103" s="920"/>
      <c r="DVK103" s="920"/>
      <c r="DVL103" s="920"/>
      <c r="DVM103" s="920"/>
      <c r="DVN103" s="920"/>
      <c r="DVO103" s="920"/>
      <c r="DVP103" s="920"/>
      <c r="DVQ103" s="920"/>
      <c r="DVR103" s="920"/>
      <c r="DVS103" s="920"/>
      <c r="DVT103" s="920"/>
      <c r="DVU103" s="920"/>
      <c r="DVV103" s="920"/>
      <c r="DVW103" s="920"/>
      <c r="DVX103" s="920"/>
      <c r="DVY103" s="920"/>
      <c r="DVZ103" s="920"/>
      <c r="DWA103" s="920"/>
      <c r="DWB103" s="920"/>
      <c r="DWC103" s="920"/>
      <c r="DWD103" s="920"/>
      <c r="DWE103" s="920"/>
      <c r="DWF103" s="920"/>
      <c r="DWG103" s="920"/>
      <c r="DWH103" s="920"/>
      <c r="DWI103" s="920"/>
      <c r="DWJ103" s="920"/>
      <c r="DWK103" s="920"/>
      <c r="DWL103" s="920"/>
      <c r="DWM103" s="920"/>
      <c r="DWN103" s="920"/>
      <c r="DWO103" s="920"/>
      <c r="DWP103" s="920"/>
      <c r="DWQ103" s="920"/>
      <c r="DWR103" s="920"/>
      <c r="DWS103" s="920"/>
      <c r="DWT103" s="920"/>
      <c r="DWU103" s="920"/>
      <c r="DWV103" s="920"/>
      <c r="DWW103" s="920"/>
      <c r="DWX103" s="920"/>
      <c r="DWY103" s="920"/>
      <c r="DWZ103" s="920"/>
      <c r="DXA103" s="920"/>
      <c r="DXB103" s="920"/>
      <c r="DXC103" s="920"/>
      <c r="DXD103" s="920"/>
      <c r="DXE103" s="920"/>
      <c r="DXF103" s="920"/>
      <c r="DXG103" s="920"/>
      <c r="DXH103" s="920"/>
      <c r="DXI103" s="920"/>
      <c r="DXJ103" s="920"/>
      <c r="DXK103" s="920"/>
      <c r="DXL103" s="920"/>
      <c r="DXM103" s="920"/>
      <c r="DXN103" s="920"/>
      <c r="DXO103" s="920"/>
      <c r="DXP103" s="920"/>
      <c r="DXQ103" s="920"/>
      <c r="DXR103" s="920"/>
      <c r="DXS103" s="920"/>
      <c r="DXT103" s="920"/>
      <c r="DXU103" s="920"/>
      <c r="DXV103" s="920"/>
      <c r="DXW103" s="920"/>
      <c r="DXX103" s="920"/>
      <c r="DXY103" s="920"/>
      <c r="DXZ103" s="920"/>
      <c r="DYA103" s="920"/>
      <c r="DYB103" s="920"/>
      <c r="DYC103" s="920"/>
      <c r="DYD103" s="920"/>
      <c r="DYE103" s="920"/>
      <c r="DYF103" s="920"/>
      <c r="DYG103" s="920"/>
      <c r="DYH103" s="920"/>
      <c r="DYI103" s="920"/>
      <c r="DYJ103" s="920"/>
      <c r="DYK103" s="920"/>
      <c r="DYL103" s="920"/>
      <c r="DYM103" s="920"/>
      <c r="DYN103" s="920"/>
      <c r="DYO103" s="920"/>
      <c r="DYP103" s="920"/>
      <c r="DYQ103" s="920"/>
      <c r="DYR103" s="920"/>
      <c r="DYS103" s="920"/>
      <c r="DYT103" s="920"/>
      <c r="DYU103" s="920"/>
      <c r="DYV103" s="920"/>
      <c r="DYW103" s="920"/>
      <c r="DYX103" s="920"/>
      <c r="DYY103" s="920"/>
      <c r="DYZ103" s="920"/>
      <c r="DZA103" s="920"/>
      <c r="DZB103" s="920"/>
      <c r="DZC103" s="920"/>
      <c r="DZD103" s="920"/>
      <c r="DZE103" s="920"/>
      <c r="DZF103" s="920"/>
      <c r="DZG103" s="920"/>
      <c r="DZH103" s="920"/>
      <c r="DZI103" s="920"/>
      <c r="DZJ103" s="920"/>
      <c r="DZK103" s="920"/>
      <c r="DZL103" s="920"/>
      <c r="DZM103" s="920"/>
      <c r="DZN103" s="920"/>
      <c r="DZO103" s="920"/>
      <c r="DZP103" s="920"/>
      <c r="DZQ103" s="920"/>
      <c r="DZR103" s="920"/>
      <c r="DZS103" s="920"/>
      <c r="DZT103" s="920"/>
      <c r="DZU103" s="920"/>
      <c r="DZV103" s="920"/>
      <c r="DZW103" s="920"/>
      <c r="DZX103" s="920"/>
      <c r="DZY103" s="920"/>
      <c r="DZZ103" s="920"/>
      <c r="EAA103" s="920"/>
      <c r="EAB103" s="920"/>
      <c r="EAC103" s="920"/>
      <c r="EAD103" s="920"/>
      <c r="EAE103" s="920"/>
      <c r="EAF103" s="920"/>
      <c r="EAG103" s="920"/>
      <c r="EAH103" s="920"/>
      <c r="EAI103" s="920"/>
      <c r="EAJ103" s="920"/>
      <c r="EAK103" s="920"/>
      <c r="EAL103" s="920"/>
      <c r="EAM103" s="920"/>
      <c r="EAN103" s="920"/>
      <c r="EAO103" s="920"/>
      <c r="EAP103" s="920"/>
      <c r="EAQ103" s="920"/>
      <c r="EAR103" s="920"/>
      <c r="EAS103" s="920"/>
      <c r="EAT103" s="920"/>
      <c r="EAU103" s="920"/>
      <c r="EAV103" s="920"/>
      <c r="EAW103" s="920"/>
      <c r="EAX103" s="920"/>
      <c r="EAY103" s="920"/>
      <c r="EAZ103" s="920"/>
      <c r="EBA103" s="920"/>
      <c r="EBB103" s="920"/>
      <c r="EBC103" s="920"/>
      <c r="EBD103" s="920"/>
      <c r="EBE103" s="920"/>
      <c r="EBF103" s="920"/>
      <c r="EBG103" s="920"/>
      <c r="EBH103" s="920"/>
      <c r="EBI103" s="920"/>
      <c r="EBJ103" s="920"/>
      <c r="EBK103" s="920"/>
      <c r="EBL103" s="920"/>
      <c r="EBM103" s="920"/>
      <c r="EBN103" s="920"/>
      <c r="EBO103" s="920"/>
      <c r="EBP103" s="920"/>
      <c r="EBQ103" s="920"/>
      <c r="EBR103" s="920"/>
      <c r="EBS103" s="920"/>
      <c r="EBT103" s="920"/>
      <c r="EBU103" s="920"/>
      <c r="EBV103" s="920"/>
      <c r="EBW103" s="920"/>
      <c r="EBX103" s="920"/>
      <c r="EBY103" s="920"/>
      <c r="EBZ103" s="920"/>
      <c r="ECA103" s="920"/>
      <c r="ECB103" s="920"/>
      <c r="ECC103" s="920"/>
      <c r="ECD103" s="920"/>
      <c r="ECE103" s="920"/>
      <c r="ECF103" s="920"/>
      <c r="ECG103" s="920"/>
      <c r="ECH103" s="920"/>
      <c r="ECI103" s="920"/>
      <c r="ECJ103" s="920"/>
      <c r="ECK103" s="920"/>
      <c r="ECL103" s="920"/>
      <c r="ECM103" s="920"/>
      <c r="ECN103" s="920"/>
      <c r="ECO103" s="920"/>
      <c r="ECP103" s="920"/>
      <c r="ECQ103" s="920"/>
      <c r="ECR103" s="920"/>
      <c r="ECS103" s="920"/>
      <c r="ECT103" s="920"/>
      <c r="ECU103" s="920"/>
      <c r="ECV103" s="920"/>
      <c r="ECW103" s="920"/>
      <c r="ECX103" s="920"/>
      <c r="ECY103" s="920"/>
      <c r="ECZ103" s="920"/>
      <c r="EDA103" s="920"/>
      <c r="EDB103" s="920"/>
      <c r="EDC103" s="920"/>
      <c r="EDD103" s="920"/>
      <c r="EDE103" s="920"/>
      <c r="EDF103" s="920"/>
      <c r="EDG103" s="920"/>
      <c r="EDH103" s="920"/>
      <c r="EDI103" s="920"/>
      <c r="EDJ103" s="920"/>
      <c r="EDK103" s="920"/>
      <c r="EDL103" s="920"/>
      <c r="EDM103" s="920"/>
      <c r="EDN103" s="920"/>
      <c r="EDO103" s="920"/>
      <c r="EDP103" s="920"/>
      <c r="EDQ103" s="920"/>
      <c r="EDR103" s="920"/>
      <c r="EDS103" s="920"/>
      <c r="EDT103" s="920"/>
      <c r="EDU103" s="920"/>
      <c r="EDV103" s="920"/>
      <c r="EDW103" s="920"/>
      <c r="EDX103" s="920"/>
      <c r="EDY103" s="920"/>
      <c r="EDZ103" s="920"/>
      <c r="EEA103" s="920"/>
      <c r="EEB103" s="920"/>
      <c r="EEC103" s="920"/>
      <c r="EED103" s="920"/>
      <c r="EEE103" s="920"/>
      <c r="EEF103" s="920"/>
      <c r="EEG103" s="920"/>
      <c r="EEH103" s="920"/>
      <c r="EEI103" s="920"/>
      <c r="EEJ103" s="920"/>
      <c r="EEK103" s="920"/>
      <c r="EEL103" s="920"/>
      <c r="EEM103" s="920"/>
      <c r="EEN103" s="920"/>
      <c r="EEO103" s="920"/>
      <c r="EEP103" s="920"/>
      <c r="EEQ103" s="920"/>
      <c r="EER103" s="920"/>
      <c r="EES103" s="920"/>
      <c r="EET103" s="920"/>
      <c r="EEU103" s="920"/>
      <c r="EEV103" s="920"/>
      <c r="EEW103" s="920"/>
      <c r="EEX103" s="920"/>
      <c r="EEY103" s="920"/>
      <c r="EEZ103" s="920"/>
      <c r="EFA103" s="920"/>
      <c r="EFB103" s="920"/>
      <c r="EFC103" s="920"/>
      <c r="EFD103" s="920"/>
      <c r="EFE103" s="920"/>
      <c r="EFF103" s="920"/>
      <c r="EFG103" s="920"/>
      <c r="EFH103" s="920"/>
      <c r="EFI103" s="920"/>
      <c r="EFJ103" s="920"/>
      <c r="EFK103" s="920"/>
      <c r="EFL103" s="920"/>
      <c r="EFM103" s="920"/>
      <c r="EFN103" s="920"/>
      <c r="EFO103" s="920"/>
      <c r="EFP103" s="920"/>
      <c r="EFQ103" s="920"/>
      <c r="EFR103" s="920"/>
      <c r="EFS103" s="920"/>
      <c r="EFT103" s="920"/>
      <c r="EFU103" s="920"/>
      <c r="EFV103" s="920"/>
      <c r="EFW103" s="920"/>
      <c r="EFX103" s="920"/>
      <c r="EFY103" s="920"/>
      <c r="EFZ103" s="920"/>
      <c r="EGA103" s="920"/>
      <c r="EGB103" s="920"/>
      <c r="EGC103" s="920"/>
      <c r="EGD103" s="920"/>
      <c r="EGE103" s="920"/>
      <c r="EGF103" s="920"/>
      <c r="EGG103" s="920"/>
      <c r="EGH103" s="920"/>
      <c r="EGI103" s="920"/>
      <c r="EGJ103" s="920"/>
      <c r="EGK103" s="920"/>
      <c r="EGL103" s="920"/>
      <c r="EGM103" s="920"/>
      <c r="EGN103" s="920"/>
      <c r="EGO103" s="920"/>
      <c r="EGP103" s="920"/>
      <c r="EGQ103" s="920"/>
      <c r="EGR103" s="920"/>
      <c r="EGS103" s="920"/>
      <c r="EGT103" s="920"/>
      <c r="EGU103" s="920"/>
      <c r="EGV103" s="920"/>
      <c r="EGW103" s="920"/>
      <c r="EGX103" s="920"/>
      <c r="EGY103" s="920"/>
      <c r="EGZ103" s="920"/>
      <c r="EHA103" s="920"/>
      <c r="EHB103" s="920"/>
      <c r="EHC103" s="920"/>
      <c r="EHD103" s="920"/>
      <c r="EHE103" s="920"/>
      <c r="EHF103" s="920"/>
      <c r="EHG103" s="920"/>
      <c r="EHH103" s="920"/>
      <c r="EHI103" s="920"/>
      <c r="EHJ103" s="920"/>
      <c r="EHK103" s="920"/>
      <c r="EHL103" s="920"/>
      <c r="EHM103" s="920"/>
      <c r="EHN103" s="920"/>
      <c r="EHO103" s="920"/>
      <c r="EHP103" s="920"/>
      <c r="EHQ103" s="920"/>
      <c r="EHR103" s="920"/>
      <c r="EHS103" s="920"/>
      <c r="EHT103" s="920"/>
      <c r="EHU103" s="920"/>
      <c r="EHV103" s="920"/>
      <c r="EHW103" s="920"/>
      <c r="EHX103" s="920"/>
      <c r="EHY103" s="920"/>
      <c r="EHZ103" s="920"/>
      <c r="EIA103" s="920"/>
      <c r="EIB103" s="920"/>
      <c r="EIC103" s="920"/>
      <c r="EID103" s="920"/>
      <c r="EIE103" s="920"/>
      <c r="EIF103" s="920"/>
      <c r="EIG103" s="920"/>
      <c r="EIH103" s="920"/>
      <c r="EII103" s="920"/>
      <c r="EIJ103" s="920"/>
      <c r="EIK103" s="920"/>
      <c r="EIL103" s="920"/>
      <c r="EIM103" s="920"/>
      <c r="EIN103" s="920"/>
      <c r="EIO103" s="920"/>
      <c r="EIP103" s="920"/>
      <c r="EIQ103" s="920"/>
      <c r="EIR103" s="920"/>
      <c r="EIS103" s="920"/>
      <c r="EIT103" s="920"/>
      <c r="EIU103" s="920"/>
      <c r="EIV103" s="920"/>
      <c r="EIW103" s="920"/>
      <c r="EIX103" s="920"/>
      <c r="EIY103" s="920"/>
      <c r="EIZ103" s="920"/>
      <c r="EJA103" s="920"/>
      <c r="EJB103" s="920"/>
      <c r="EJC103" s="920"/>
      <c r="EJD103" s="920"/>
      <c r="EJE103" s="920"/>
      <c r="EJF103" s="920"/>
      <c r="EJG103" s="920"/>
      <c r="EJH103" s="920"/>
      <c r="EJI103" s="920"/>
      <c r="EJJ103" s="920"/>
      <c r="EJK103" s="920"/>
      <c r="EJL103" s="920"/>
      <c r="EJM103" s="920"/>
      <c r="EJN103" s="920"/>
      <c r="EJO103" s="920"/>
      <c r="EJP103" s="920"/>
      <c r="EJQ103" s="920"/>
      <c r="EJR103" s="920"/>
      <c r="EJS103" s="920"/>
      <c r="EJT103" s="920"/>
      <c r="EJU103" s="920"/>
      <c r="EJV103" s="920"/>
      <c r="EJW103" s="920"/>
      <c r="EJX103" s="920"/>
      <c r="EJY103" s="920"/>
      <c r="EJZ103" s="920"/>
      <c r="EKA103" s="920"/>
      <c r="EKB103" s="920"/>
      <c r="EKC103" s="920"/>
      <c r="EKD103" s="920"/>
      <c r="EKE103" s="920"/>
      <c r="EKF103" s="920"/>
      <c r="EKG103" s="920"/>
      <c r="EKH103" s="920"/>
      <c r="EKI103" s="920"/>
      <c r="EKJ103" s="920"/>
      <c r="EKK103" s="920"/>
      <c r="EKL103" s="920"/>
      <c r="EKM103" s="920"/>
      <c r="EKN103" s="920"/>
      <c r="EKO103" s="920"/>
      <c r="EKP103" s="920"/>
      <c r="EKQ103" s="920"/>
      <c r="EKR103" s="920"/>
      <c r="EKS103" s="920"/>
      <c r="EKT103" s="920"/>
      <c r="EKU103" s="920"/>
      <c r="EKV103" s="920"/>
      <c r="EKW103" s="920"/>
      <c r="EKX103" s="920"/>
      <c r="EKY103" s="920"/>
      <c r="EKZ103" s="920"/>
      <c r="ELA103" s="920"/>
      <c r="ELB103" s="920"/>
      <c r="ELC103" s="920"/>
      <c r="ELD103" s="920"/>
      <c r="ELE103" s="920"/>
      <c r="ELF103" s="920"/>
      <c r="ELG103" s="920"/>
      <c r="ELH103" s="920"/>
      <c r="ELI103" s="920"/>
      <c r="ELJ103" s="920"/>
      <c r="ELK103" s="920"/>
      <c r="ELL103" s="920"/>
      <c r="ELM103" s="920"/>
      <c r="ELN103" s="920"/>
      <c r="ELO103" s="920"/>
      <c r="ELP103" s="920"/>
      <c r="ELQ103" s="920"/>
      <c r="ELR103" s="920"/>
      <c r="ELS103" s="920"/>
      <c r="ELT103" s="920"/>
      <c r="ELU103" s="920"/>
      <c r="ELV103" s="920"/>
      <c r="ELW103" s="920"/>
      <c r="ELX103" s="920"/>
      <c r="ELY103" s="920"/>
      <c r="ELZ103" s="920"/>
      <c r="EMA103" s="920"/>
      <c r="EMB103" s="920"/>
      <c r="EMC103" s="920"/>
      <c r="EMD103" s="920"/>
      <c r="EME103" s="920"/>
      <c r="EMF103" s="920"/>
      <c r="EMG103" s="920"/>
      <c r="EMH103" s="920"/>
      <c r="EMI103" s="920"/>
      <c r="EMJ103" s="920"/>
      <c r="EMK103" s="920"/>
      <c r="EML103" s="920"/>
      <c r="EMM103" s="920"/>
      <c r="EMN103" s="920"/>
      <c r="EMO103" s="920"/>
      <c r="EMP103" s="920"/>
      <c r="EMQ103" s="920"/>
      <c r="EMR103" s="920"/>
      <c r="EMS103" s="920"/>
      <c r="EMT103" s="920"/>
      <c r="EMU103" s="920"/>
      <c r="EMV103" s="920"/>
      <c r="EMW103" s="920"/>
      <c r="EMX103" s="920"/>
      <c r="EMY103" s="920"/>
      <c r="EMZ103" s="920"/>
      <c r="ENA103" s="920"/>
      <c r="ENB103" s="920"/>
      <c r="ENC103" s="920"/>
      <c r="END103" s="920"/>
      <c r="ENE103" s="920"/>
      <c r="ENF103" s="920"/>
      <c r="ENG103" s="920"/>
      <c r="ENH103" s="920"/>
      <c r="ENI103" s="920"/>
      <c r="ENJ103" s="920"/>
      <c r="ENK103" s="920"/>
      <c r="ENL103" s="920"/>
      <c r="ENM103" s="920"/>
      <c r="ENN103" s="920"/>
      <c r="ENO103" s="920"/>
      <c r="ENP103" s="920"/>
      <c r="ENQ103" s="920"/>
      <c r="ENR103" s="920"/>
      <c r="ENS103" s="920"/>
      <c r="ENT103" s="920"/>
      <c r="ENU103" s="920"/>
      <c r="ENV103" s="920"/>
      <c r="ENW103" s="920"/>
      <c r="ENX103" s="920"/>
      <c r="ENY103" s="920"/>
      <c r="ENZ103" s="920"/>
      <c r="EOA103" s="920"/>
      <c r="EOB103" s="920"/>
      <c r="EOC103" s="920"/>
      <c r="EOD103" s="920"/>
      <c r="EOE103" s="920"/>
      <c r="EOF103" s="920"/>
      <c r="EOG103" s="920"/>
      <c r="EOH103" s="920"/>
      <c r="EOI103" s="920"/>
      <c r="EOJ103" s="920"/>
      <c r="EOK103" s="920"/>
      <c r="EOL103" s="920"/>
      <c r="EOM103" s="920"/>
      <c r="EON103" s="920"/>
      <c r="EOO103" s="920"/>
      <c r="EOP103" s="920"/>
      <c r="EOQ103" s="920"/>
      <c r="EOR103" s="920"/>
      <c r="EOS103" s="920"/>
      <c r="EOT103" s="920"/>
      <c r="EOU103" s="920"/>
      <c r="EOV103" s="920"/>
      <c r="EOW103" s="920"/>
      <c r="EOX103" s="920"/>
      <c r="EOY103" s="920"/>
      <c r="EOZ103" s="920"/>
      <c r="EPA103" s="920"/>
      <c r="EPB103" s="920"/>
      <c r="EPC103" s="920"/>
      <c r="EPD103" s="920"/>
      <c r="EPE103" s="920"/>
      <c r="EPF103" s="920"/>
      <c r="EPG103" s="920"/>
      <c r="EPH103" s="920"/>
      <c r="EPI103" s="920"/>
      <c r="EPJ103" s="920"/>
      <c r="EPK103" s="920"/>
      <c r="EPL103" s="920"/>
      <c r="EPM103" s="920"/>
      <c r="EPN103" s="920"/>
      <c r="EPO103" s="920"/>
      <c r="EPP103" s="920"/>
      <c r="EPQ103" s="920"/>
      <c r="EPR103" s="920"/>
      <c r="EPS103" s="920"/>
      <c r="EPT103" s="920"/>
      <c r="EPU103" s="920"/>
      <c r="EPV103" s="920"/>
      <c r="EPW103" s="920"/>
      <c r="EPX103" s="920"/>
      <c r="EPY103" s="920"/>
      <c r="EPZ103" s="920"/>
      <c r="EQA103" s="920"/>
      <c r="EQB103" s="920"/>
      <c r="EQC103" s="920"/>
      <c r="EQD103" s="920"/>
      <c r="EQE103" s="920"/>
      <c r="EQF103" s="920"/>
      <c r="EQG103" s="920"/>
      <c r="EQH103" s="920"/>
      <c r="EQI103" s="920"/>
      <c r="EQJ103" s="920"/>
      <c r="EQK103" s="920"/>
      <c r="EQL103" s="920"/>
      <c r="EQM103" s="920"/>
      <c r="EQN103" s="920"/>
      <c r="EQO103" s="920"/>
      <c r="EQP103" s="920"/>
      <c r="EQQ103" s="920"/>
      <c r="EQR103" s="920"/>
      <c r="EQS103" s="920"/>
      <c r="EQT103" s="920"/>
      <c r="EQU103" s="920"/>
      <c r="EQV103" s="920"/>
      <c r="EQW103" s="920"/>
      <c r="EQX103" s="920"/>
      <c r="EQY103" s="920"/>
      <c r="EQZ103" s="920"/>
      <c r="ERA103" s="920"/>
      <c r="ERB103" s="920"/>
      <c r="ERC103" s="920"/>
      <c r="ERD103" s="920"/>
      <c r="ERE103" s="920"/>
      <c r="ERF103" s="920"/>
      <c r="ERG103" s="920"/>
      <c r="ERH103" s="920"/>
      <c r="ERI103" s="920"/>
      <c r="ERJ103" s="920"/>
      <c r="ERK103" s="920"/>
      <c r="ERL103" s="920"/>
      <c r="ERM103" s="920"/>
      <c r="ERN103" s="920"/>
      <c r="ERO103" s="920"/>
      <c r="ERP103" s="920"/>
      <c r="ERQ103" s="920"/>
      <c r="ERR103" s="920"/>
      <c r="ERS103" s="920"/>
      <c r="ERT103" s="920"/>
      <c r="ERU103" s="920"/>
      <c r="ERV103" s="920"/>
      <c r="ERW103" s="920"/>
      <c r="ERX103" s="920"/>
      <c r="ERY103" s="920"/>
      <c r="ERZ103" s="920"/>
      <c r="ESA103" s="920"/>
      <c r="ESB103" s="920"/>
      <c r="ESC103" s="920"/>
      <c r="ESD103" s="920"/>
      <c r="ESE103" s="920"/>
      <c r="ESF103" s="920"/>
      <c r="ESG103" s="920"/>
      <c r="ESH103" s="920"/>
      <c r="ESI103" s="920"/>
      <c r="ESJ103" s="920"/>
      <c r="ESK103" s="920"/>
      <c r="ESL103" s="920"/>
      <c r="ESM103" s="920"/>
      <c r="ESN103" s="920"/>
      <c r="ESO103" s="920"/>
      <c r="ESP103" s="920"/>
      <c r="ESQ103" s="920"/>
      <c r="ESR103" s="920"/>
      <c r="ESS103" s="920"/>
      <c r="EST103" s="920"/>
      <c r="ESU103" s="920"/>
      <c r="ESV103" s="920"/>
      <c r="ESW103" s="920"/>
      <c r="ESX103" s="920"/>
      <c r="ESY103" s="920"/>
      <c r="ESZ103" s="920"/>
      <c r="ETA103" s="920"/>
      <c r="ETB103" s="920"/>
      <c r="ETC103" s="920"/>
      <c r="ETD103" s="920"/>
      <c r="ETE103" s="920"/>
      <c r="ETF103" s="920"/>
      <c r="ETG103" s="920"/>
      <c r="ETH103" s="920"/>
      <c r="ETI103" s="920"/>
      <c r="ETJ103" s="920"/>
      <c r="ETK103" s="920"/>
      <c r="ETL103" s="920"/>
      <c r="ETM103" s="920"/>
      <c r="ETN103" s="920"/>
      <c r="ETO103" s="920"/>
      <c r="ETP103" s="920"/>
      <c r="ETQ103" s="920"/>
      <c r="ETR103" s="920"/>
      <c r="ETS103" s="920"/>
      <c r="ETT103" s="920"/>
      <c r="ETU103" s="920"/>
      <c r="ETV103" s="920"/>
      <c r="ETW103" s="920"/>
      <c r="ETX103" s="920"/>
      <c r="ETY103" s="920"/>
      <c r="ETZ103" s="920"/>
      <c r="EUA103" s="920"/>
      <c r="EUB103" s="920"/>
      <c r="EUC103" s="920"/>
      <c r="EUD103" s="920"/>
      <c r="EUE103" s="920"/>
      <c r="EUF103" s="920"/>
      <c r="EUG103" s="920"/>
      <c r="EUH103" s="920"/>
      <c r="EUI103" s="920"/>
      <c r="EUJ103" s="920"/>
      <c r="EUK103" s="920"/>
      <c r="EUL103" s="920"/>
      <c r="EUM103" s="920"/>
      <c r="EUN103" s="920"/>
      <c r="EUO103" s="920"/>
      <c r="EUP103" s="920"/>
      <c r="EUQ103" s="920"/>
      <c r="EUR103" s="920"/>
      <c r="EUS103" s="920"/>
      <c r="EUT103" s="920"/>
      <c r="EUU103" s="920"/>
      <c r="EUV103" s="920"/>
      <c r="EUW103" s="920"/>
      <c r="EUX103" s="920"/>
      <c r="EUY103" s="920"/>
      <c r="EUZ103" s="920"/>
      <c r="EVA103" s="920"/>
      <c r="EVB103" s="920"/>
      <c r="EVC103" s="920"/>
      <c r="EVD103" s="920"/>
      <c r="EVE103" s="920"/>
      <c r="EVF103" s="920"/>
      <c r="EVG103" s="920"/>
      <c r="EVH103" s="920"/>
      <c r="EVI103" s="920"/>
      <c r="EVJ103" s="920"/>
      <c r="EVK103" s="920"/>
      <c r="EVL103" s="920"/>
      <c r="EVM103" s="920"/>
      <c r="EVN103" s="920"/>
      <c r="EVO103" s="920"/>
      <c r="EVP103" s="920"/>
      <c r="EVQ103" s="920"/>
      <c r="EVR103" s="920"/>
      <c r="EVS103" s="920"/>
      <c r="EVT103" s="920"/>
      <c r="EVU103" s="920"/>
      <c r="EVV103" s="920"/>
      <c r="EVW103" s="920"/>
      <c r="EVX103" s="920"/>
      <c r="EVY103" s="920"/>
      <c r="EVZ103" s="920"/>
      <c r="EWA103" s="920"/>
      <c r="EWB103" s="920"/>
      <c r="EWC103" s="920"/>
      <c r="EWD103" s="920"/>
      <c r="EWE103" s="920"/>
      <c r="EWF103" s="920"/>
      <c r="EWG103" s="920"/>
      <c r="EWH103" s="920"/>
      <c r="EWI103" s="920"/>
      <c r="EWJ103" s="920"/>
      <c r="EWK103" s="920"/>
      <c r="EWL103" s="920"/>
      <c r="EWM103" s="920"/>
      <c r="EWN103" s="920"/>
      <c r="EWO103" s="920"/>
      <c r="EWP103" s="920"/>
      <c r="EWQ103" s="920"/>
      <c r="EWR103" s="920"/>
      <c r="EWS103" s="920"/>
      <c r="EWT103" s="920"/>
      <c r="EWU103" s="920"/>
      <c r="EWV103" s="920"/>
      <c r="EWW103" s="920"/>
      <c r="EWX103" s="920"/>
      <c r="EWY103" s="920"/>
      <c r="EWZ103" s="920"/>
      <c r="EXA103" s="920"/>
      <c r="EXB103" s="920"/>
      <c r="EXC103" s="920"/>
      <c r="EXD103" s="920"/>
      <c r="EXE103" s="920"/>
      <c r="EXF103" s="920"/>
      <c r="EXG103" s="920"/>
      <c r="EXH103" s="920"/>
      <c r="EXI103" s="920"/>
      <c r="EXJ103" s="920"/>
      <c r="EXK103" s="920"/>
      <c r="EXL103" s="920"/>
      <c r="EXM103" s="920"/>
      <c r="EXN103" s="920"/>
      <c r="EXO103" s="920"/>
      <c r="EXP103" s="920"/>
      <c r="EXQ103" s="920"/>
      <c r="EXR103" s="920"/>
      <c r="EXS103" s="920"/>
      <c r="EXT103" s="920"/>
      <c r="EXU103" s="920"/>
      <c r="EXV103" s="920"/>
      <c r="EXW103" s="920"/>
      <c r="EXX103" s="920"/>
      <c r="EXY103" s="920"/>
      <c r="EXZ103" s="920"/>
      <c r="EYA103" s="920"/>
      <c r="EYB103" s="920"/>
      <c r="EYC103" s="920"/>
      <c r="EYD103" s="920"/>
      <c r="EYE103" s="920"/>
      <c r="EYF103" s="920"/>
      <c r="EYG103" s="920"/>
      <c r="EYH103" s="920"/>
      <c r="EYI103" s="920"/>
      <c r="EYJ103" s="920"/>
      <c r="EYK103" s="920"/>
      <c r="EYL103" s="920"/>
      <c r="EYM103" s="920"/>
      <c r="EYN103" s="920"/>
      <c r="EYO103" s="920"/>
      <c r="EYP103" s="920"/>
      <c r="EYQ103" s="920"/>
      <c r="EYR103" s="920"/>
      <c r="EYS103" s="920"/>
      <c r="EYT103" s="920"/>
      <c r="EYU103" s="920"/>
      <c r="EYV103" s="920"/>
      <c r="EYW103" s="920"/>
      <c r="EYX103" s="920"/>
      <c r="EYY103" s="920"/>
      <c r="EYZ103" s="920"/>
      <c r="EZA103" s="920"/>
      <c r="EZB103" s="920"/>
      <c r="EZC103" s="920"/>
      <c r="EZD103" s="920"/>
      <c r="EZE103" s="920"/>
      <c r="EZF103" s="920"/>
      <c r="EZG103" s="920"/>
      <c r="EZH103" s="920"/>
      <c r="EZI103" s="920"/>
      <c r="EZJ103" s="920"/>
      <c r="EZK103" s="920"/>
      <c r="EZL103" s="920"/>
      <c r="EZM103" s="920"/>
      <c r="EZN103" s="920"/>
      <c r="EZO103" s="920"/>
      <c r="EZP103" s="920"/>
      <c r="EZQ103" s="920"/>
      <c r="EZR103" s="920"/>
      <c r="EZS103" s="920"/>
      <c r="EZT103" s="920"/>
      <c r="EZU103" s="920"/>
      <c r="EZV103" s="920"/>
      <c r="EZW103" s="920"/>
      <c r="EZX103" s="920"/>
      <c r="EZY103" s="920"/>
      <c r="EZZ103" s="920"/>
      <c r="FAA103" s="920"/>
      <c r="FAB103" s="920"/>
      <c r="FAC103" s="920"/>
      <c r="FAD103" s="920"/>
      <c r="FAE103" s="920"/>
      <c r="FAF103" s="920"/>
      <c r="FAG103" s="920"/>
      <c r="FAH103" s="920"/>
      <c r="FAI103" s="920"/>
      <c r="FAJ103" s="920"/>
      <c r="FAK103" s="920"/>
      <c r="FAL103" s="920"/>
      <c r="FAM103" s="920"/>
      <c r="FAN103" s="920"/>
      <c r="FAO103" s="920"/>
      <c r="FAP103" s="920"/>
      <c r="FAQ103" s="920"/>
      <c r="FAR103" s="920"/>
      <c r="FAS103" s="920"/>
      <c r="FAT103" s="920"/>
      <c r="FAU103" s="920"/>
      <c r="FAV103" s="920"/>
      <c r="FAW103" s="920"/>
      <c r="FAX103" s="920"/>
      <c r="FAY103" s="920"/>
      <c r="FAZ103" s="920"/>
      <c r="FBA103" s="920"/>
      <c r="FBB103" s="920"/>
      <c r="FBC103" s="920"/>
      <c r="FBD103" s="920"/>
      <c r="FBE103" s="920"/>
      <c r="FBF103" s="920"/>
      <c r="FBG103" s="920"/>
      <c r="FBH103" s="920"/>
      <c r="FBI103" s="920"/>
      <c r="FBJ103" s="920"/>
      <c r="FBK103" s="920"/>
      <c r="FBL103" s="920"/>
      <c r="FBM103" s="920"/>
      <c r="FBN103" s="920"/>
      <c r="FBO103" s="920"/>
      <c r="FBP103" s="920"/>
      <c r="FBQ103" s="920"/>
      <c r="FBR103" s="920"/>
      <c r="FBS103" s="920"/>
      <c r="FBT103" s="920"/>
      <c r="FBU103" s="920"/>
      <c r="FBV103" s="920"/>
      <c r="FBW103" s="920"/>
      <c r="FBX103" s="920"/>
      <c r="FBY103" s="920"/>
      <c r="FBZ103" s="920"/>
      <c r="FCA103" s="920"/>
      <c r="FCB103" s="920"/>
      <c r="FCC103" s="920"/>
      <c r="FCD103" s="920"/>
      <c r="FCE103" s="920"/>
      <c r="FCF103" s="920"/>
      <c r="FCG103" s="920"/>
      <c r="FCH103" s="920"/>
      <c r="FCI103" s="920"/>
      <c r="FCJ103" s="920"/>
      <c r="FCK103" s="920"/>
      <c r="FCL103" s="920"/>
      <c r="FCM103" s="920"/>
      <c r="FCN103" s="920"/>
      <c r="FCO103" s="920"/>
      <c r="FCP103" s="920"/>
      <c r="FCQ103" s="920"/>
      <c r="FCR103" s="920"/>
      <c r="FCS103" s="920"/>
      <c r="FCT103" s="920"/>
      <c r="FCU103" s="920"/>
      <c r="FCV103" s="920"/>
      <c r="FCW103" s="920"/>
      <c r="FCX103" s="920"/>
      <c r="FCY103" s="920"/>
      <c r="FCZ103" s="920"/>
      <c r="FDA103" s="920"/>
      <c r="FDB103" s="920"/>
      <c r="FDC103" s="920"/>
      <c r="FDD103" s="920"/>
      <c r="FDE103" s="920"/>
      <c r="FDF103" s="920"/>
      <c r="FDG103" s="920"/>
      <c r="FDH103" s="920"/>
      <c r="FDI103" s="920"/>
      <c r="FDJ103" s="920"/>
      <c r="FDK103" s="920"/>
      <c r="FDL103" s="920"/>
      <c r="FDM103" s="920"/>
      <c r="FDN103" s="920"/>
      <c r="FDO103" s="920"/>
      <c r="FDP103" s="920"/>
      <c r="FDQ103" s="920"/>
      <c r="FDR103" s="920"/>
      <c r="FDS103" s="920"/>
      <c r="FDT103" s="920"/>
      <c r="FDU103" s="920"/>
      <c r="FDV103" s="920"/>
      <c r="FDW103" s="920"/>
      <c r="FDX103" s="920"/>
      <c r="FDY103" s="920"/>
      <c r="FDZ103" s="920"/>
      <c r="FEA103" s="920"/>
      <c r="FEB103" s="920"/>
      <c r="FEC103" s="920"/>
      <c r="FED103" s="920"/>
      <c r="FEE103" s="920"/>
      <c r="FEF103" s="920"/>
      <c r="FEG103" s="920"/>
      <c r="FEH103" s="920"/>
      <c r="FEI103" s="920"/>
      <c r="FEJ103" s="920"/>
      <c r="FEK103" s="920"/>
      <c r="FEL103" s="920"/>
      <c r="FEM103" s="920"/>
      <c r="FEN103" s="920"/>
      <c r="FEO103" s="920"/>
      <c r="FEP103" s="920"/>
      <c r="FEQ103" s="920"/>
      <c r="FER103" s="920"/>
      <c r="FES103" s="920"/>
      <c r="FET103" s="920"/>
      <c r="FEU103" s="920"/>
      <c r="FEV103" s="920"/>
      <c r="FEW103" s="920"/>
      <c r="FEX103" s="920"/>
      <c r="FEY103" s="920"/>
      <c r="FEZ103" s="920"/>
      <c r="FFA103" s="920"/>
      <c r="FFB103" s="920"/>
      <c r="FFC103" s="920"/>
      <c r="FFD103" s="920"/>
      <c r="FFE103" s="920"/>
      <c r="FFF103" s="920"/>
      <c r="FFG103" s="920"/>
      <c r="FFH103" s="920"/>
      <c r="FFI103" s="920"/>
      <c r="FFJ103" s="920"/>
      <c r="FFK103" s="920"/>
      <c r="FFL103" s="920"/>
      <c r="FFM103" s="920"/>
      <c r="FFN103" s="920"/>
      <c r="FFO103" s="920"/>
      <c r="FFP103" s="920"/>
      <c r="FFQ103" s="920"/>
      <c r="FFR103" s="920"/>
      <c r="FFS103" s="920"/>
      <c r="FFT103" s="920"/>
      <c r="FFU103" s="920"/>
      <c r="FFV103" s="920"/>
      <c r="FFW103" s="920"/>
      <c r="FFX103" s="920"/>
      <c r="FFY103" s="920"/>
      <c r="FFZ103" s="920"/>
      <c r="FGA103" s="920"/>
      <c r="FGB103" s="920"/>
      <c r="FGC103" s="920"/>
      <c r="FGD103" s="920"/>
      <c r="FGE103" s="920"/>
      <c r="FGF103" s="920"/>
      <c r="FGG103" s="920"/>
      <c r="FGH103" s="920"/>
      <c r="FGI103" s="920"/>
      <c r="FGJ103" s="920"/>
      <c r="FGK103" s="920"/>
      <c r="FGL103" s="920"/>
      <c r="FGM103" s="920"/>
      <c r="FGN103" s="920"/>
      <c r="FGO103" s="920"/>
      <c r="FGP103" s="920"/>
      <c r="FGQ103" s="920"/>
      <c r="FGR103" s="920"/>
      <c r="FGS103" s="920"/>
      <c r="FGT103" s="920"/>
      <c r="FGU103" s="920"/>
      <c r="FGV103" s="920"/>
      <c r="FGW103" s="920"/>
      <c r="FGX103" s="920"/>
      <c r="FGY103" s="920"/>
      <c r="FGZ103" s="920"/>
      <c r="FHA103" s="920"/>
      <c r="FHB103" s="920"/>
      <c r="FHC103" s="920"/>
      <c r="FHD103" s="920"/>
      <c r="FHE103" s="920"/>
      <c r="FHF103" s="920"/>
      <c r="FHG103" s="920"/>
      <c r="FHH103" s="920"/>
      <c r="FHI103" s="920"/>
      <c r="FHJ103" s="920"/>
      <c r="FHK103" s="920"/>
      <c r="FHL103" s="920"/>
      <c r="FHM103" s="920"/>
      <c r="FHN103" s="920"/>
      <c r="FHO103" s="920"/>
      <c r="FHP103" s="920"/>
      <c r="FHQ103" s="920"/>
      <c r="FHR103" s="920"/>
      <c r="FHS103" s="920"/>
      <c r="FHT103" s="920"/>
      <c r="FHU103" s="920"/>
      <c r="FHV103" s="920"/>
      <c r="FHW103" s="920"/>
      <c r="FHX103" s="920"/>
      <c r="FHY103" s="920"/>
      <c r="FHZ103" s="920"/>
      <c r="FIA103" s="920"/>
      <c r="FIB103" s="920"/>
      <c r="FIC103" s="920"/>
      <c r="FID103" s="920"/>
      <c r="FIE103" s="920"/>
      <c r="FIF103" s="920"/>
      <c r="FIG103" s="920"/>
      <c r="FIH103" s="920"/>
      <c r="FII103" s="920"/>
      <c r="FIJ103" s="920"/>
      <c r="FIK103" s="920"/>
      <c r="FIL103" s="920"/>
      <c r="FIM103" s="920"/>
      <c r="FIN103" s="920"/>
      <c r="FIO103" s="920"/>
      <c r="FIP103" s="920"/>
      <c r="FIQ103" s="920"/>
      <c r="FIR103" s="920"/>
      <c r="FIS103" s="920"/>
      <c r="FIT103" s="920"/>
      <c r="FIU103" s="920"/>
      <c r="FIV103" s="920"/>
      <c r="FIW103" s="920"/>
      <c r="FIX103" s="920"/>
      <c r="FIY103" s="920"/>
      <c r="FIZ103" s="920"/>
      <c r="FJA103" s="920"/>
      <c r="FJB103" s="920"/>
      <c r="FJC103" s="920"/>
      <c r="FJD103" s="920"/>
      <c r="FJE103" s="920"/>
      <c r="FJF103" s="920"/>
      <c r="FJG103" s="920"/>
      <c r="FJH103" s="920"/>
      <c r="FJI103" s="920"/>
      <c r="FJJ103" s="920"/>
      <c r="FJK103" s="920"/>
      <c r="FJL103" s="920"/>
      <c r="FJM103" s="920"/>
      <c r="FJN103" s="920"/>
      <c r="FJO103" s="920"/>
      <c r="FJP103" s="920"/>
      <c r="FJQ103" s="920"/>
      <c r="FJR103" s="920"/>
      <c r="FJS103" s="920"/>
      <c r="FJT103" s="920"/>
      <c r="FJU103" s="920"/>
      <c r="FJV103" s="920"/>
      <c r="FJW103" s="920"/>
      <c r="FJX103" s="920"/>
      <c r="FJY103" s="920"/>
      <c r="FJZ103" s="920"/>
      <c r="FKA103" s="920"/>
      <c r="FKB103" s="920"/>
      <c r="FKC103" s="920"/>
      <c r="FKD103" s="920"/>
      <c r="FKE103" s="920"/>
      <c r="FKF103" s="920"/>
      <c r="FKG103" s="920"/>
      <c r="FKH103" s="920"/>
      <c r="FKI103" s="920"/>
      <c r="FKJ103" s="920"/>
      <c r="FKK103" s="920"/>
      <c r="FKL103" s="920"/>
      <c r="FKM103" s="920"/>
      <c r="FKN103" s="920"/>
      <c r="FKO103" s="920"/>
      <c r="FKP103" s="920"/>
      <c r="FKQ103" s="920"/>
      <c r="FKR103" s="920"/>
      <c r="FKS103" s="920"/>
      <c r="FKT103" s="920"/>
      <c r="FKU103" s="920"/>
      <c r="FKV103" s="920"/>
      <c r="FKW103" s="920"/>
      <c r="FKX103" s="920"/>
      <c r="FKY103" s="920"/>
      <c r="FKZ103" s="920"/>
      <c r="FLA103" s="920"/>
      <c r="FLB103" s="920"/>
      <c r="FLC103" s="920"/>
      <c r="FLD103" s="920"/>
      <c r="FLE103" s="920"/>
      <c r="FLF103" s="920"/>
      <c r="FLG103" s="920"/>
      <c r="FLH103" s="920"/>
      <c r="FLI103" s="920"/>
      <c r="FLJ103" s="920"/>
      <c r="FLK103" s="920"/>
      <c r="FLL103" s="920"/>
      <c r="FLM103" s="920"/>
      <c r="FLN103" s="920"/>
      <c r="FLO103" s="920"/>
      <c r="FLP103" s="920"/>
      <c r="FLQ103" s="920"/>
      <c r="FLR103" s="920"/>
      <c r="FLS103" s="920"/>
      <c r="FLT103" s="920"/>
      <c r="FLU103" s="920"/>
      <c r="FLV103" s="920"/>
      <c r="FLW103" s="920"/>
      <c r="FLX103" s="920"/>
      <c r="FLY103" s="920"/>
      <c r="FLZ103" s="920"/>
      <c r="FMA103" s="920"/>
      <c r="FMB103" s="920"/>
      <c r="FMC103" s="920"/>
      <c r="FMD103" s="920"/>
      <c r="FME103" s="920"/>
      <c r="FMF103" s="920"/>
      <c r="FMG103" s="920"/>
      <c r="FMH103" s="920"/>
      <c r="FMI103" s="920"/>
      <c r="FMJ103" s="920"/>
      <c r="FMK103" s="920"/>
      <c r="FML103" s="920"/>
      <c r="FMM103" s="920"/>
      <c r="FMN103" s="920"/>
      <c r="FMO103" s="920"/>
      <c r="FMP103" s="920"/>
      <c r="FMQ103" s="920"/>
      <c r="FMR103" s="920"/>
      <c r="FMS103" s="920"/>
      <c r="FMT103" s="920"/>
      <c r="FMU103" s="920"/>
      <c r="FMV103" s="920"/>
      <c r="FMW103" s="920"/>
      <c r="FMX103" s="920"/>
      <c r="FMY103" s="920"/>
      <c r="FMZ103" s="920"/>
      <c r="FNA103" s="920"/>
      <c r="FNB103" s="920"/>
      <c r="FNC103" s="920"/>
      <c r="FND103" s="920"/>
      <c r="FNE103" s="920"/>
      <c r="FNF103" s="920"/>
      <c r="FNG103" s="920"/>
      <c r="FNH103" s="920"/>
      <c r="FNI103" s="920"/>
      <c r="FNJ103" s="920"/>
      <c r="FNK103" s="920"/>
      <c r="FNL103" s="920"/>
      <c r="FNM103" s="920"/>
      <c r="FNN103" s="920"/>
      <c r="FNO103" s="920"/>
      <c r="FNP103" s="920"/>
      <c r="FNQ103" s="920"/>
      <c r="FNR103" s="920"/>
      <c r="FNS103" s="920"/>
      <c r="FNT103" s="920"/>
      <c r="FNU103" s="920"/>
      <c r="FNV103" s="920"/>
      <c r="FNW103" s="920"/>
      <c r="FNX103" s="920"/>
      <c r="FNY103" s="920"/>
      <c r="FNZ103" s="920"/>
      <c r="FOA103" s="920"/>
      <c r="FOB103" s="920"/>
      <c r="FOC103" s="920"/>
      <c r="FOD103" s="920"/>
      <c r="FOE103" s="920"/>
      <c r="FOF103" s="920"/>
      <c r="FOG103" s="920"/>
      <c r="FOH103" s="920"/>
      <c r="FOI103" s="920"/>
      <c r="FOJ103" s="920"/>
      <c r="FOK103" s="920"/>
      <c r="FOL103" s="920"/>
      <c r="FOM103" s="920"/>
      <c r="FON103" s="920"/>
      <c r="FOO103" s="920"/>
      <c r="FOP103" s="920"/>
      <c r="FOQ103" s="920"/>
      <c r="FOR103" s="920"/>
      <c r="FOS103" s="920"/>
      <c r="FOT103" s="920"/>
      <c r="FOU103" s="920"/>
      <c r="FOV103" s="920"/>
      <c r="FOW103" s="920"/>
      <c r="FOX103" s="920"/>
      <c r="FOY103" s="920"/>
      <c r="FOZ103" s="920"/>
      <c r="FPA103" s="920"/>
      <c r="FPB103" s="920"/>
      <c r="FPC103" s="920"/>
      <c r="FPD103" s="920"/>
      <c r="FPE103" s="920"/>
      <c r="FPF103" s="920"/>
      <c r="FPG103" s="920"/>
      <c r="FPH103" s="920"/>
      <c r="FPI103" s="920"/>
      <c r="FPJ103" s="920"/>
      <c r="FPK103" s="920"/>
      <c r="FPL103" s="920"/>
      <c r="FPM103" s="920"/>
      <c r="FPN103" s="920"/>
      <c r="FPO103" s="920"/>
      <c r="FPP103" s="920"/>
      <c r="FPQ103" s="920"/>
      <c r="FPR103" s="920"/>
      <c r="FPS103" s="920"/>
      <c r="FPT103" s="920"/>
      <c r="FPU103" s="920"/>
      <c r="FPV103" s="920"/>
      <c r="FPW103" s="920"/>
      <c r="FPX103" s="920"/>
      <c r="FPY103" s="920"/>
      <c r="FPZ103" s="920"/>
      <c r="FQA103" s="920"/>
      <c r="FQB103" s="920"/>
      <c r="FQC103" s="920"/>
      <c r="FQD103" s="920"/>
      <c r="FQE103" s="920"/>
      <c r="FQF103" s="920"/>
      <c r="FQG103" s="920"/>
      <c r="FQH103" s="920"/>
      <c r="FQI103" s="920"/>
      <c r="FQJ103" s="920"/>
      <c r="FQK103" s="920"/>
      <c r="FQL103" s="920"/>
      <c r="FQM103" s="920"/>
      <c r="FQN103" s="920"/>
      <c r="FQO103" s="920"/>
      <c r="FQP103" s="920"/>
      <c r="FQQ103" s="920"/>
      <c r="FQR103" s="920"/>
      <c r="FQS103" s="920"/>
      <c r="FQT103" s="920"/>
      <c r="FQU103" s="920"/>
      <c r="FQV103" s="920"/>
      <c r="FQW103" s="920"/>
      <c r="FQX103" s="920"/>
      <c r="FQY103" s="920"/>
      <c r="FQZ103" s="920"/>
      <c r="FRA103" s="920"/>
      <c r="FRB103" s="920"/>
      <c r="FRC103" s="920"/>
      <c r="FRD103" s="920"/>
      <c r="FRE103" s="920"/>
      <c r="FRF103" s="920"/>
      <c r="FRG103" s="920"/>
      <c r="FRH103" s="920"/>
      <c r="FRI103" s="920"/>
      <c r="FRJ103" s="920"/>
      <c r="FRK103" s="920"/>
      <c r="FRL103" s="920"/>
      <c r="FRM103" s="920"/>
      <c r="FRN103" s="920"/>
      <c r="FRO103" s="920"/>
      <c r="FRP103" s="920"/>
      <c r="FRQ103" s="920"/>
      <c r="FRR103" s="920"/>
      <c r="FRS103" s="920"/>
      <c r="FRT103" s="920"/>
      <c r="FRU103" s="920"/>
      <c r="FRV103" s="920"/>
      <c r="FRW103" s="920"/>
      <c r="FRX103" s="920"/>
      <c r="FRY103" s="920"/>
      <c r="FRZ103" s="920"/>
      <c r="FSA103" s="920"/>
      <c r="FSB103" s="920"/>
      <c r="FSC103" s="920"/>
      <c r="FSD103" s="920"/>
      <c r="FSE103" s="920"/>
      <c r="FSF103" s="920"/>
      <c r="FSG103" s="920"/>
      <c r="FSH103" s="920"/>
      <c r="FSI103" s="920"/>
      <c r="FSJ103" s="920"/>
      <c r="FSK103" s="920"/>
      <c r="FSL103" s="920"/>
      <c r="FSM103" s="920"/>
      <c r="FSN103" s="920"/>
      <c r="FSO103" s="920"/>
      <c r="FSP103" s="920"/>
      <c r="FSQ103" s="920"/>
      <c r="FSR103" s="920"/>
      <c r="FSS103" s="920"/>
      <c r="FST103" s="920"/>
      <c r="FSU103" s="920"/>
      <c r="FSV103" s="920"/>
      <c r="FSW103" s="920"/>
      <c r="FSX103" s="920"/>
      <c r="FSY103" s="920"/>
      <c r="FSZ103" s="920"/>
      <c r="FTA103" s="920"/>
      <c r="FTB103" s="920"/>
      <c r="FTC103" s="920"/>
      <c r="FTD103" s="920"/>
      <c r="FTE103" s="920"/>
      <c r="FTF103" s="920"/>
      <c r="FTG103" s="920"/>
      <c r="FTH103" s="920"/>
      <c r="FTI103" s="920"/>
      <c r="FTJ103" s="920"/>
      <c r="FTK103" s="920"/>
      <c r="FTL103" s="920"/>
      <c r="FTM103" s="920"/>
      <c r="FTN103" s="920"/>
      <c r="FTO103" s="920"/>
      <c r="FTP103" s="920"/>
      <c r="FTQ103" s="920"/>
      <c r="FTR103" s="920"/>
      <c r="FTS103" s="920"/>
      <c r="FTT103" s="920"/>
      <c r="FTU103" s="920"/>
      <c r="FTV103" s="920"/>
      <c r="FTW103" s="920"/>
      <c r="FTX103" s="920"/>
      <c r="FTY103" s="920"/>
      <c r="FTZ103" s="920"/>
      <c r="FUA103" s="920"/>
      <c r="FUB103" s="920"/>
      <c r="FUC103" s="920"/>
      <c r="FUD103" s="920"/>
      <c r="FUE103" s="920"/>
      <c r="FUF103" s="920"/>
      <c r="FUG103" s="920"/>
      <c r="FUH103" s="920"/>
      <c r="FUI103" s="920"/>
      <c r="FUJ103" s="920"/>
      <c r="FUK103" s="920"/>
      <c r="FUL103" s="920"/>
      <c r="FUM103" s="920"/>
      <c r="FUN103" s="920"/>
      <c r="FUO103" s="920"/>
      <c r="FUP103" s="920"/>
      <c r="FUQ103" s="920"/>
      <c r="FUR103" s="920"/>
      <c r="FUS103" s="920"/>
      <c r="FUT103" s="920"/>
      <c r="FUU103" s="920"/>
      <c r="FUV103" s="920"/>
      <c r="FUW103" s="920"/>
      <c r="FUX103" s="920"/>
      <c r="FUY103" s="920"/>
      <c r="FUZ103" s="920"/>
      <c r="FVA103" s="920"/>
      <c r="FVB103" s="920"/>
      <c r="FVC103" s="920"/>
      <c r="FVD103" s="920"/>
      <c r="FVE103" s="920"/>
      <c r="FVF103" s="920"/>
      <c r="FVG103" s="920"/>
      <c r="FVH103" s="920"/>
      <c r="FVI103" s="920"/>
      <c r="FVJ103" s="920"/>
      <c r="FVK103" s="920"/>
      <c r="FVL103" s="920"/>
      <c r="FVM103" s="920"/>
      <c r="FVN103" s="920"/>
      <c r="FVO103" s="920"/>
      <c r="FVP103" s="920"/>
      <c r="FVQ103" s="920"/>
      <c r="FVR103" s="920"/>
      <c r="FVS103" s="920"/>
      <c r="FVT103" s="920"/>
      <c r="FVU103" s="920"/>
      <c r="FVV103" s="920"/>
      <c r="FVW103" s="920"/>
      <c r="FVX103" s="920"/>
      <c r="FVY103" s="920"/>
      <c r="FVZ103" s="920"/>
      <c r="FWA103" s="920"/>
      <c r="FWB103" s="920"/>
      <c r="FWC103" s="920"/>
      <c r="FWD103" s="920"/>
      <c r="FWE103" s="920"/>
      <c r="FWF103" s="920"/>
      <c r="FWG103" s="920"/>
      <c r="FWH103" s="920"/>
      <c r="FWI103" s="920"/>
      <c r="FWJ103" s="920"/>
      <c r="FWK103" s="920"/>
      <c r="FWL103" s="920"/>
      <c r="FWM103" s="920"/>
      <c r="FWN103" s="920"/>
      <c r="FWO103" s="920"/>
      <c r="FWP103" s="920"/>
      <c r="FWQ103" s="920"/>
      <c r="FWR103" s="920"/>
      <c r="FWS103" s="920"/>
      <c r="FWT103" s="920"/>
      <c r="FWU103" s="920"/>
      <c r="FWV103" s="920"/>
      <c r="FWW103" s="920"/>
      <c r="FWX103" s="920"/>
      <c r="FWY103" s="920"/>
      <c r="FWZ103" s="920"/>
      <c r="FXA103" s="920"/>
      <c r="FXB103" s="920"/>
      <c r="FXC103" s="920"/>
      <c r="FXD103" s="920"/>
      <c r="FXE103" s="920"/>
      <c r="FXF103" s="920"/>
      <c r="FXG103" s="920"/>
      <c r="FXH103" s="920"/>
      <c r="FXI103" s="920"/>
      <c r="FXJ103" s="920"/>
      <c r="FXK103" s="920"/>
      <c r="FXL103" s="920"/>
      <c r="FXM103" s="920"/>
      <c r="FXN103" s="920"/>
      <c r="FXO103" s="920"/>
      <c r="FXP103" s="920"/>
      <c r="FXQ103" s="920"/>
      <c r="FXR103" s="920"/>
      <c r="FXS103" s="920"/>
      <c r="FXT103" s="920"/>
      <c r="FXU103" s="920"/>
      <c r="FXV103" s="920"/>
      <c r="FXW103" s="920"/>
      <c r="FXX103" s="920"/>
      <c r="FXY103" s="920"/>
      <c r="FXZ103" s="920"/>
      <c r="FYA103" s="920"/>
      <c r="FYB103" s="920"/>
      <c r="FYC103" s="920"/>
      <c r="FYD103" s="920"/>
      <c r="FYE103" s="920"/>
      <c r="FYF103" s="920"/>
      <c r="FYG103" s="920"/>
      <c r="FYH103" s="920"/>
      <c r="FYI103" s="920"/>
      <c r="FYJ103" s="920"/>
      <c r="FYK103" s="920"/>
      <c r="FYL103" s="920"/>
      <c r="FYM103" s="920"/>
      <c r="FYN103" s="920"/>
      <c r="FYO103" s="920"/>
      <c r="FYP103" s="920"/>
      <c r="FYQ103" s="920"/>
      <c r="FYR103" s="920"/>
      <c r="FYS103" s="920"/>
      <c r="FYT103" s="920"/>
      <c r="FYU103" s="920"/>
      <c r="FYV103" s="920"/>
      <c r="FYW103" s="920"/>
      <c r="FYX103" s="920"/>
      <c r="FYY103" s="920"/>
      <c r="FYZ103" s="920"/>
      <c r="FZA103" s="920"/>
      <c r="FZB103" s="920"/>
      <c r="FZC103" s="920"/>
      <c r="FZD103" s="920"/>
      <c r="FZE103" s="920"/>
      <c r="FZF103" s="920"/>
      <c r="FZG103" s="920"/>
      <c r="FZH103" s="920"/>
      <c r="FZI103" s="920"/>
      <c r="FZJ103" s="920"/>
      <c r="FZK103" s="920"/>
      <c r="FZL103" s="920"/>
      <c r="FZM103" s="920"/>
      <c r="FZN103" s="920"/>
      <c r="FZO103" s="920"/>
      <c r="FZP103" s="920"/>
      <c r="FZQ103" s="920"/>
      <c r="FZR103" s="920"/>
      <c r="FZS103" s="920"/>
      <c r="FZT103" s="920"/>
      <c r="FZU103" s="920"/>
      <c r="FZV103" s="920"/>
      <c r="FZW103" s="920"/>
      <c r="FZX103" s="920"/>
      <c r="FZY103" s="920"/>
      <c r="FZZ103" s="920"/>
      <c r="GAA103" s="920"/>
      <c r="GAB103" s="920"/>
      <c r="GAC103" s="920"/>
      <c r="GAD103" s="920"/>
      <c r="GAE103" s="920"/>
      <c r="GAF103" s="920"/>
      <c r="GAG103" s="920"/>
      <c r="GAH103" s="920"/>
      <c r="GAI103" s="920"/>
      <c r="GAJ103" s="920"/>
      <c r="GAK103" s="920"/>
      <c r="GAL103" s="920"/>
      <c r="GAM103" s="920"/>
      <c r="GAN103" s="920"/>
      <c r="GAO103" s="920"/>
      <c r="GAP103" s="920"/>
      <c r="GAQ103" s="920"/>
      <c r="GAR103" s="920"/>
      <c r="GAS103" s="920"/>
      <c r="GAT103" s="920"/>
      <c r="GAU103" s="920"/>
      <c r="GAV103" s="920"/>
      <c r="GAW103" s="920"/>
      <c r="GAX103" s="920"/>
      <c r="GAY103" s="920"/>
      <c r="GAZ103" s="920"/>
      <c r="GBA103" s="920"/>
      <c r="GBB103" s="920"/>
      <c r="GBC103" s="920"/>
      <c r="GBD103" s="920"/>
      <c r="GBE103" s="920"/>
      <c r="GBF103" s="920"/>
      <c r="GBG103" s="920"/>
      <c r="GBH103" s="920"/>
      <c r="GBI103" s="920"/>
      <c r="GBJ103" s="920"/>
      <c r="GBK103" s="920"/>
      <c r="GBL103" s="920"/>
      <c r="GBM103" s="920"/>
      <c r="GBN103" s="920"/>
      <c r="GBO103" s="920"/>
      <c r="GBP103" s="920"/>
      <c r="GBQ103" s="920"/>
      <c r="GBR103" s="920"/>
      <c r="GBS103" s="920"/>
      <c r="GBT103" s="920"/>
      <c r="GBU103" s="920"/>
      <c r="GBV103" s="920"/>
      <c r="GBW103" s="920"/>
      <c r="GBX103" s="920"/>
      <c r="GBY103" s="920"/>
      <c r="GBZ103" s="920"/>
      <c r="GCA103" s="920"/>
      <c r="GCB103" s="920"/>
      <c r="GCC103" s="920"/>
      <c r="GCD103" s="920"/>
      <c r="GCE103" s="920"/>
      <c r="GCF103" s="920"/>
      <c r="GCG103" s="920"/>
      <c r="GCH103" s="920"/>
      <c r="GCI103" s="920"/>
      <c r="GCJ103" s="920"/>
      <c r="GCK103" s="920"/>
      <c r="GCL103" s="920"/>
      <c r="GCM103" s="920"/>
      <c r="GCN103" s="920"/>
      <c r="GCO103" s="920"/>
      <c r="GCP103" s="920"/>
      <c r="GCQ103" s="920"/>
      <c r="GCR103" s="920"/>
      <c r="GCS103" s="920"/>
      <c r="GCT103" s="920"/>
      <c r="GCU103" s="920"/>
      <c r="GCV103" s="920"/>
      <c r="GCW103" s="920"/>
      <c r="GCX103" s="920"/>
      <c r="GCY103" s="920"/>
      <c r="GCZ103" s="920"/>
      <c r="GDA103" s="920"/>
      <c r="GDB103" s="920"/>
      <c r="GDC103" s="920"/>
      <c r="GDD103" s="920"/>
      <c r="GDE103" s="920"/>
      <c r="GDF103" s="920"/>
      <c r="GDG103" s="920"/>
      <c r="GDH103" s="920"/>
      <c r="GDI103" s="920"/>
      <c r="GDJ103" s="920"/>
      <c r="GDK103" s="920"/>
      <c r="GDL103" s="920"/>
      <c r="GDM103" s="920"/>
      <c r="GDN103" s="920"/>
      <c r="GDO103" s="920"/>
      <c r="GDP103" s="920"/>
      <c r="GDQ103" s="920"/>
      <c r="GDR103" s="920"/>
      <c r="GDS103" s="920"/>
      <c r="GDT103" s="920"/>
      <c r="GDU103" s="920"/>
      <c r="GDV103" s="920"/>
      <c r="GDW103" s="920"/>
      <c r="GDX103" s="920"/>
      <c r="GDY103" s="920"/>
      <c r="GDZ103" s="920"/>
      <c r="GEA103" s="920"/>
      <c r="GEB103" s="920"/>
      <c r="GEC103" s="920"/>
      <c r="GED103" s="920"/>
      <c r="GEE103" s="920"/>
      <c r="GEF103" s="920"/>
      <c r="GEG103" s="920"/>
      <c r="GEH103" s="920"/>
      <c r="GEI103" s="920"/>
      <c r="GEJ103" s="920"/>
      <c r="GEK103" s="920"/>
      <c r="GEL103" s="920"/>
      <c r="GEM103" s="920"/>
      <c r="GEN103" s="920"/>
      <c r="GEO103" s="920"/>
      <c r="GEP103" s="920"/>
      <c r="GEQ103" s="920"/>
      <c r="GER103" s="920"/>
      <c r="GES103" s="920"/>
      <c r="GET103" s="920"/>
      <c r="GEU103" s="920"/>
      <c r="GEV103" s="920"/>
      <c r="GEW103" s="920"/>
      <c r="GEX103" s="920"/>
      <c r="GEY103" s="920"/>
      <c r="GEZ103" s="920"/>
      <c r="GFA103" s="920"/>
      <c r="GFB103" s="920"/>
      <c r="GFC103" s="920"/>
      <c r="GFD103" s="920"/>
      <c r="GFE103" s="920"/>
      <c r="GFF103" s="920"/>
      <c r="GFG103" s="920"/>
      <c r="GFH103" s="920"/>
      <c r="GFI103" s="920"/>
      <c r="GFJ103" s="920"/>
      <c r="GFK103" s="920"/>
      <c r="GFL103" s="920"/>
      <c r="GFM103" s="920"/>
      <c r="GFN103" s="920"/>
      <c r="GFO103" s="920"/>
      <c r="GFP103" s="920"/>
      <c r="GFQ103" s="920"/>
      <c r="GFR103" s="920"/>
      <c r="GFS103" s="920"/>
      <c r="GFT103" s="920"/>
      <c r="GFU103" s="920"/>
      <c r="GFV103" s="920"/>
      <c r="GFW103" s="920"/>
      <c r="GFX103" s="920"/>
      <c r="GFY103" s="920"/>
      <c r="GFZ103" s="920"/>
      <c r="GGA103" s="920"/>
      <c r="GGB103" s="920"/>
      <c r="GGC103" s="920"/>
      <c r="GGD103" s="920"/>
      <c r="GGE103" s="920"/>
      <c r="GGF103" s="920"/>
      <c r="GGG103" s="920"/>
      <c r="GGH103" s="920"/>
      <c r="GGI103" s="920"/>
      <c r="GGJ103" s="920"/>
      <c r="GGK103" s="920"/>
      <c r="GGL103" s="920"/>
      <c r="GGM103" s="920"/>
      <c r="GGN103" s="920"/>
      <c r="GGO103" s="920"/>
      <c r="GGP103" s="920"/>
      <c r="GGQ103" s="920"/>
      <c r="GGR103" s="920"/>
      <c r="GGS103" s="920"/>
      <c r="GGT103" s="920"/>
      <c r="GGU103" s="920"/>
      <c r="GGV103" s="920"/>
      <c r="GGW103" s="920"/>
      <c r="GGX103" s="920"/>
      <c r="GGY103" s="920"/>
      <c r="GGZ103" s="920"/>
      <c r="GHA103" s="920"/>
      <c r="GHB103" s="920"/>
      <c r="GHC103" s="920"/>
      <c r="GHD103" s="920"/>
      <c r="GHE103" s="920"/>
      <c r="GHF103" s="920"/>
      <c r="GHG103" s="920"/>
      <c r="GHH103" s="920"/>
      <c r="GHI103" s="920"/>
      <c r="GHJ103" s="920"/>
      <c r="GHK103" s="920"/>
      <c r="GHL103" s="920"/>
      <c r="GHM103" s="920"/>
      <c r="GHN103" s="920"/>
      <c r="GHO103" s="920"/>
      <c r="GHP103" s="920"/>
      <c r="GHQ103" s="920"/>
      <c r="GHR103" s="920"/>
      <c r="GHS103" s="920"/>
      <c r="GHT103" s="920"/>
      <c r="GHU103" s="920"/>
      <c r="GHV103" s="920"/>
      <c r="GHW103" s="920"/>
      <c r="GHX103" s="920"/>
      <c r="GHY103" s="920"/>
      <c r="GHZ103" s="920"/>
      <c r="GIA103" s="920"/>
      <c r="GIB103" s="920"/>
      <c r="GIC103" s="920"/>
      <c r="GID103" s="920"/>
      <c r="GIE103" s="920"/>
      <c r="GIF103" s="920"/>
      <c r="GIG103" s="920"/>
      <c r="GIH103" s="920"/>
      <c r="GII103" s="920"/>
      <c r="GIJ103" s="920"/>
      <c r="GIK103" s="920"/>
      <c r="GIL103" s="920"/>
      <c r="GIM103" s="920"/>
      <c r="GIN103" s="920"/>
      <c r="GIO103" s="920"/>
      <c r="GIP103" s="920"/>
      <c r="GIQ103" s="920"/>
      <c r="GIR103" s="920"/>
      <c r="GIS103" s="920"/>
      <c r="GIT103" s="920"/>
      <c r="GIU103" s="920"/>
      <c r="GIV103" s="920"/>
      <c r="GIW103" s="920"/>
      <c r="GIX103" s="920"/>
      <c r="GIY103" s="920"/>
      <c r="GIZ103" s="920"/>
      <c r="GJA103" s="920"/>
      <c r="GJB103" s="920"/>
      <c r="GJC103" s="920"/>
      <c r="GJD103" s="920"/>
      <c r="GJE103" s="920"/>
      <c r="GJF103" s="920"/>
      <c r="GJG103" s="920"/>
      <c r="GJH103" s="920"/>
      <c r="GJI103" s="920"/>
      <c r="GJJ103" s="920"/>
      <c r="GJK103" s="920"/>
      <c r="GJL103" s="920"/>
      <c r="GJM103" s="920"/>
      <c r="GJN103" s="920"/>
      <c r="GJO103" s="920"/>
      <c r="GJP103" s="920"/>
      <c r="GJQ103" s="920"/>
      <c r="GJR103" s="920"/>
      <c r="GJS103" s="920"/>
      <c r="GJT103" s="920"/>
      <c r="GJU103" s="920"/>
      <c r="GJV103" s="920"/>
      <c r="GJW103" s="920"/>
      <c r="GJX103" s="920"/>
      <c r="GJY103" s="920"/>
      <c r="GJZ103" s="920"/>
      <c r="GKA103" s="920"/>
      <c r="GKB103" s="920"/>
      <c r="GKC103" s="920"/>
      <c r="GKD103" s="920"/>
      <c r="GKE103" s="920"/>
      <c r="GKF103" s="920"/>
      <c r="GKG103" s="920"/>
      <c r="GKH103" s="920"/>
      <c r="GKI103" s="920"/>
      <c r="GKJ103" s="920"/>
      <c r="GKK103" s="920"/>
      <c r="GKL103" s="920"/>
      <c r="GKM103" s="920"/>
      <c r="GKN103" s="920"/>
      <c r="GKO103" s="920"/>
      <c r="GKP103" s="920"/>
      <c r="GKQ103" s="920"/>
      <c r="GKR103" s="920"/>
      <c r="GKS103" s="920"/>
      <c r="GKT103" s="920"/>
      <c r="GKU103" s="920"/>
      <c r="GKV103" s="920"/>
      <c r="GKW103" s="920"/>
      <c r="GKX103" s="920"/>
      <c r="GKY103" s="920"/>
      <c r="GKZ103" s="920"/>
      <c r="GLA103" s="920"/>
      <c r="GLB103" s="920"/>
      <c r="GLC103" s="920"/>
      <c r="GLD103" s="920"/>
      <c r="GLE103" s="920"/>
      <c r="GLF103" s="920"/>
      <c r="GLG103" s="920"/>
      <c r="GLH103" s="920"/>
      <c r="GLI103" s="920"/>
      <c r="GLJ103" s="920"/>
      <c r="GLK103" s="920"/>
      <c r="GLL103" s="920"/>
      <c r="GLM103" s="920"/>
      <c r="GLN103" s="920"/>
      <c r="GLO103" s="920"/>
      <c r="GLP103" s="920"/>
      <c r="GLQ103" s="920"/>
      <c r="GLR103" s="920"/>
      <c r="GLS103" s="920"/>
      <c r="GLT103" s="920"/>
      <c r="GLU103" s="920"/>
      <c r="GLV103" s="920"/>
      <c r="GLW103" s="920"/>
      <c r="GLX103" s="920"/>
      <c r="GLY103" s="920"/>
      <c r="GLZ103" s="920"/>
      <c r="GMA103" s="920"/>
      <c r="GMB103" s="920"/>
      <c r="GMC103" s="920"/>
      <c r="GMD103" s="920"/>
      <c r="GME103" s="920"/>
      <c r="GMF103" s="920"/>
      <c r="GMG103" s="920"/>
      <c r="GMH103" s="920"/>
      <c r="GMI103" s="920"/>
      <c r="GMJ103" s="920"/>
      <c r="GMK103" s="920"/>
      <c r="GML103" s="920"/>
      <c r="GMM103" s="920"/>
      <c r="GMN103" s="920"/>
      <c r="GMO103" s="920"/>
      <c r="GMP103" s="920"/>
      <c r="GMQ103" s="920"/>
      <c r="GMR103" s="920"/>
      <c r="GMS103" s="920"/>
      <c r="GMT103" s="920"/>
      <c r="GMU103" s="920"/>
      <c r="GMV103" s="920"/>
      <c r="GMW103" s="920"/>
      <c r="GMX103" s="920"/>
      <c r="GMY103" s="920"/>
      <c r="GMZ103" s="920"/>
      <c r="GNA103" s="920"/>
      <c r="GNB103" s="920"/>
      <c r="GNC103" s="920"/>
      <c r="GND103" s="920"/>
      <c r="GNE103" s="920"/>
      <c r="GNF103" s="920"/>
      <c r="GNG103" s="920"/>
      <c r="GNH103" s="920"/>
      <c r="GNI103" s="920"/>
      <c r="GNJ103" s="920"/>
      <c r="GNK103" s="920"/>
      <c r="GNL103" s="920"/>
      <c r="GNM103" s="920"/>
      <c r="GNN103" s="920"/>
      <c r="GNO103" s="920"/>
      <c r="GNP103" s="920"/>
      <c r="GNQ103" s="920"/>
      <c r="GNR103" s="920"/>
      <c r="GNS103" s="920"/>
      <c r="GNT103" s="920"/>
      <c r="GNU103" s="920"/>
      <c r="GNV103" s="920"/>
      <c r="GNW103" s="920"/>
      <c r="GNX103" s="920"/>
      <c r="GNY103" s="920"/>
      <c r="GNZ103" s="920"/>
      <c r="GOA103" s="920"/>
      <c r="GOB103" s="920"/>
      <c r="GOC103" s="920"/>
      <c r="GOD103" s="920"/>
      <c r="GOE103" s="920"/>
      <c r="GOF103" s="920"/>
      <c r="GOG103" s="920"/>
      <c r="GOH103" s="920"/>
      <c r="GOI103" s="920"/>
      <c r="GOJ103" s="920"/>
      <c r="GOK103" s="920"/>
      <c r="GOL103" s="920"/>
      <c r="GOM103" s="920"/>
      <c r="GON103" s="920"/>
      <c r="GOO103" s="920"/>
      <c r="GOP103" s="920"/>
      <c r="GOQ103" s="920"/>
      <c r="GOR103" s="920"/>
      <c r="GOS103" s="920"/>
      <c r="GOT103" s="920"/>
      <c r="GOU103" s="920"/>
      <c r="GOV103" s="920"/>
      <c r="GOW103" s="920"/>
      <c r="GOX103" s="920"/>
      <c r="GOY103" s="920"/>
      <c r="GOZ103" s="920"/>
      <c r="GPA103" s="920"/>
      <c r="GPB103" s="920"/>
      <c r="GPC103" s="920"/>
      <c r="GPD103" s="920"/>
      <c r="GPE103" s="920"/>
      <c r="GPF103" s="920"/>
      <c r="GPG103" s="920"/>
      <c r="GPH103" s="920"/>
      <c r="GPI103" s="920"/>
      <c r="GPJ103" s="920"/>
      <c r="GPK103" s="920"/>
      <c r="GPL103" s="920"/>
      <c r="GPM103" s="920"/>
      <c r="GPN103" s="920"/>
      <c r="GPO103" s="920"/>
      <c r="GPP103" s="920"/>
      <c r="GPQ103" s="920"/>
      <c r="GPR103" s="920"/>
      <c r="GPS103" s="920"/>
      <c r="GPT103" s="920"/>
      <c r="GPU103" s="920"/>
      <c r="GPV103" s="920"/>
      <c r="GPW103" s="920"/>
      <c r="GPX103" s="920"/>
      <c r="GPY103" s="920"/>
      <c r="GPZ103" s="920"/>
      <c r="GQA103" s="920"/>
      <c r="GQB103" s="920"/>
      <c r="GQC103" s="920"/>
      <c r="GQD103" s="920"/>
      <c r="GQE103" s="920"/>
      <c r="GQF103" s="920"/>
      <c r="GQG103" s="920"/>
      <c r="GQH103" s="920"/>
      <c r="GQI103" s="920"/>
      <c r="GQJ103" s="920"/>
      <c r="GQK103" s="920"/>
      <c r="GQL103" s="920"/>
      <c r="GQM103" s="920"/>
      <c r="GQN103" s="920"/>
      <c r="GQO103" s="920"/>
      <c r="GQP103" s="920"/>
      <c r="GQQ103" s="920"/>
      <c r="GQR103" s="920"/>
      <c r="GQS103" s="920"/>
      <c r="GQT103" s="920"/>
      <c r="GQU103" s="920"/>
      <c r="GQV103" s="920"/>
      <c r="GQW103" s="920"/>
      <c r="GQX103" s="920"/>
      <c r="GQY103" s="920"/>
      <c r="GQZ103" s="920"/>
      <c r="GRA103" s="920"/>
      <c r="GRB103" s="920"/>
      <c r="GRC103" s="920"/>
      <c r="GRD103" s="920"/>
      <c r="GRE103" s="920"/>
      <c r="GRF103" s="920"/>
      <c r="GRG103" s="920"/>
      <c r="GRH103" s="920"/>
      <c r="GRI103" s="920"/>
      <c r="GRJ103" s="920"/>
      <c r="GRK103" s="920"/>
      <c r="GRL103" s="920"/>
      <c r="GRM103" s="920"/>
      <c r="GRN103" s="920"/>
      <c r="GRO103" s="920"/>
      <c r="GRP103" s="920"/>
      <c r="GRQ103" s="920"/>
      <c r="GRR103" s="920"/>
      <c r="GRS103" s="920"/>
      <c r="GRT103" s="920"/>
      <c r="GRU103" s="920"/>
      <c r="GRV103" s="920"/>
      <c r="GRW103" s="920"/>
      <c r="GRX103" s="920"/>
      <c r="GRY103" s="920"/>
      <c r="GRZ103" s="920"/>
      <c r="GSA103" s="920"/>
      <c r="GSB103" s="920"/>
      <c r="GSC103" s="920"/>
      <c r="GSD103" s="920"/>
      <c r="GSE103" s="920"/>
      <c r="GSF103" s="920"/>
      <c r="GSG103" s="920"/>
      <c r="GSH103" s="920"/>
      <c r="GSI103" s="920"/>
      <c r="GSJ103" s="920"/>
      <c r="GSK103" s="920"/>
      <c r="GSL103" s="920"/>
      <c r="GSM103" s="920"/>
      <c r="GSN103" s="920"/>
      <c r="GSO103" s="920"/>
      <c r="GSP103" s="920"/>
      <c r="GSQ103" s="920"/>
      <c r="GSR103" s="920"/>
      <c r="GSS103" s="920"/>
      <c r="GST103" s="920"/>
      <c r="GSU103" s="920"/>
      <c r="GSV103" s="920"/>
      <c r="GSW103" s="920"/>
      <c r="GSX103" s="920"/>
      <c r="GSY103" s="920"/>
      <c r="GSZ103" s="920"/>
      <c r="GTA103" s="920"/>
      <c r="GTB103" s="920"/>
      <c r="GTC103" s="920"/>
      <c r="GTD103" s="920"/>
      <c r="GTE103" s="920"/>
      <c r="GTF103" s="920"/>
      <c r="GTG103" s="920"/>
      <c r="GTH103" s="920"/>
      <c r="GTI103" s="920"/>
      <c r="GTJ103" s="920"/>
      <c r="GTK103" s="920"/>
      <c r="GTL103" s="920"/>
      <c r="GTM103" s="920"/>
      <c r="GTN103" s="920"/>
      <c r="GTO103" s="920"/>
      <c r="GTP103" s="920"/>
      <c r="GTQ103" s="920"/>
      <c r="GTR103" s="920"/>
      <c r="GTS103" s="920"/>
      <c r="GTT103" s="920"/>
      <c r="GTU103" s="920"/>
      <c r="GTV103" s="920"/>
      <c r="GTW103" s="920"/>
      <c r="GTX103" s="920"/>
      <c r="GTY103" s="920"/>
      <c r="GTZ103" s="920"/>
      <c r="GUA103" s="920"/>
      <c r="GUB103" s="920"/>
      <c r="GUC103" s="920"/>
      <c r="GUD103" s="920"/>
      <c r="GUE103" s="920"/>
      <c r="GUF103" s="920"/>
      <c r="GUG103" s="920"/>
      <c r="GUH103" s="920"/>
      <c r="GUI103" s="920"/>
      <c r="GUJ103" s="920"/>
      <c r="GUK103" s="920"/>
      <c r="GUL103" s="920"/>
      <c r="GUM103" s="920"/>
      <c r="GUN103" s="920"/>
      <c r="GUO103" s="920"/>
      <c r="GUP103" s="920"/>
      <c r="GUQ103" s="920"/>
      <c r="GUR103" s="920"/>
      <c r="GUS103" s="920"/>
      <c r="GUT103" s="920"/>
      <c r="GUU103" s="920"/>
      <c r="GUV103" s="920"/>
      <c r="GUW103" s="920"/>
      <c r="GUX103" s="920"/>
      <c r="GUY103" s="920"/>
      <c r="GUZ103" s="920"/>
      <c r="GVA103" s="920"/>
      <c r="GVB103" s="920"/>
      <c r="GVC103" s="920"/>
      <c r="GVD103" s="920"/>
      <c r="GVE103" s="920"/>
      <c r="GVF103" s="920"/>
      <c r="GVG103" s="920"/>
      <c r="GVH103" s="920"/>
      <c r="GVI103" s="920"/>
      <c r="GVJ103" s="920"/>
      <c r="GVK103" s="920"/>
      <c r="GVL103" s="920"/>
      <c r="GVM103" s="920"/>
      <c r="GVN103" s="920"/>
      <c r="GVO103" s="920"/>
      <c r="GVP103" s="920"/>
      <c r="GVQ103" s="920"/>
      <c r="GVR103" s="920"/>
      <c r="GVS103" s="920"/>
      <c r="GVT103" s="920"/>
      <c r="GVU103" s="920"/>
      <c r="GVV103" s="920"/>
      <c r="GVW103" s="920"/>
      <c r="GVX103" s="920"/>
      <c r="GVY103" s="920"/>
      <c r="GVZ103" s="920"/>
      <c r="GWA103" s="920"/>
      <c r="GWB103" s="920"/>
      <c r="GWC103" s="920"/>
      <c r="GWD103" s="920"/>
      <c r="GWE103" s="920"/>
      <c r="GWF103" s="920"/>
      <c r="GWG103" s="920"/>
      <c r="GWH103" s="920"/>
      <c r="GWI103" s="920"/>
      <c r="GWJ103" s="920"/>
      <c r="GWK103" s="920"/>
      <c r="GWL103" s="920"/>
      <c r="GWM103" s="920"/>
      <c r="GWN103" s="920"/>
      <c r="GWO103" s="920"/>
      <c r="GWP103" s="920"/>
      <c r="GWQ103" s="920"/>
      <c r="GWR103" s="920"/>
      <c r="GWS103" s="920"/>
      <c r="GWT103" s="920"/>
      <c r="GWU103" s="920"/>
      <c r="GWV103" s="920"/>
      <c r="GWW103" s="920"/>
      <c r="GWX103" s="920"/>
      <c r="GWY103" s="920"/>
      <c r="GWZ103" s="920"/>
      <c r="GXA103" s="920"/>
      <c r="GXB103" s="920"/>
      <c r="GXC103" s="920"/>
      <c r="GXD103" s="920"/>
      <c r="GXE103" s="920"/>
      <c r="GXF103" s="920"/>
      <c r="GXG103" s="920"/>
      <c r="GXH103" s="920"/>
      <c r="GXI103" s="920"/>
      <c r="GXJ103" s="920"/>
      <c r="GXK103" s="920"/>
      <c r="GXL103" s="920"/>
      <c r="GXM103" s="920"/>
      <c r="GXN103" s="920"/>
      <c r="GXO103" s="920"/>
      <c r="GXP103" s="920"/>
      <c r="GXQ103" s="920"/>
      <c r="GXR103" s="920"/>
      <c r="GXS103" s="920"/>
      <c r="GXT103" s="920"/>
      <c r="GXU103" s="920"/>
      <c r="GXV103" s="920"/>
      <c r="GXW103" s="920"/>
      <c r="GXX103" s="920"/>
      <c r="GXY103" s="920"/>
      <c r="GXZ103" s="920"/>
      <c r="GYA103" s="920"/>
      <c r="GYB103" s="920"/>
      <c r="GYC103" s="920"/>
      <c r="GYD103" s="920"/>
      <c r="GYE103" s="920"/>
      <c r="GYF103" s="920"/>
      <c r="GYG103" s="920"/>
      <c r="GYH103" s="920"/>
      <c r="GYI103" s="920"/>
      <c r="GYJ103" s="920"/>
      <c r="GYK103" s="920"/>
      <c r="GYL103" s="920"/>
      <c r="GYM103" s="920"/>
      <c r="GYN103" s="920"/>
      <c r="GYO103" s="920"/>
      <c r="GYP103" s="920"/>
      <c r="GYQ103" s="920"/>
      <c r="GYR103" s="920"/>
      <c r="GYS103" s="920"/>
      <c r="GYT103" s="920"/>
      <c r="GYU103" s="920"/>
      <c r="GYV103" s="920"/>
      <c r="GYW103" s="920"/>
      <c r="GYX103" s="920"/>
      <c r="GYY103" s="920"/>
      <c r="GYZ103" s="920"/>
      <c r="GZA103" s="920"/>
      <c r="GZB103" s="920"/>
      <c r="GZC103" s="920"/>
      <c r="GZD103" s="920"/>
      <c r="GZE103" s="920"/>
      <c r="GZF103" s="920"/>
      <c r="GZG103" s="920"/>
      <c r="GZH103" s="920"/>
      <c r="GZI103" s="920"/>
      <c r="GZJ103" s="920"/>
      <c r="GZK103" s="920"/>
      <c r="GZL103" s="920"/>
      <c r="GZM103" s="920"/>
      <c r="GZN103" s="920"/>
      <c r="GZO103" s="920"/>
      <c r="GZP103" s="920"/>
      <c r="GZQ103" s="920"/>
      <c r="GZR103" s="920"/>
      <c r="GZS103" s="920"/>
      <c r="GZT103" s="920"/>
      <c r="GZU103" s="920"/>
      <c r="GZV103" s="920"/>
      <c r="GZW103" s="920"/>
      <c r="GZX103" s="920"/>
      <c r="GZY103" s="920"/>
      <c r="GZZ103" s="920"/>
      <c r="HAA103" s="920"/>
      <c r="HAB103" s="920"/>
      <c r="HAC103" s="920"/>
      <c r="HAD103" s="920"/>
      <c r="HAE103" s="920"/>
      <c r="HAF103" s="920"/>
      <c r="HAG103" s="920"/>
      <c r="HAH103" s="920"/>
      <c r="HAI103" s="920"/>
      <c r="HAJ103" s="920"/>
      <c r="HAK103" s="920"/>
      <c r="HAL103" s="920"/>
      <c r="HAM103" s="920"/>
      <c r="HAN103" s="920"/>
      <c r="HAO103" s="920"/>
      <c r="HAP103" s="920"/>
      <c r="HAQ103" s="920"/>
      <c r="HAR103" s="920"/>
      <c r="HAS103" s="920"/>
      <c r="HAT103" s="920"/>
      <c r="HAU103" s="920"/>
      <c r="HAV103" s="920"/>
      <c r="HAW103" s="920"/>
      <c r="HAX103" s="920"/>
      <c r="HAY103" s="920"/>
      <c r="HAZ103" s="920"/>
      <c r="HBA103" s="920"/>
      <c r="HBB103" s="920"/>
      <c r="HBC103" s="920"/>
      <c r="HBD103" s="920"/>
      <c r="HBE103" s="920"/>
      <c r="HBF103" s="920"/>
      <c r="HBG103" s="920"/>
      <c r="HBH103" s="920"/>
      <c r="HBI103" s="920"/>
      <c r="HBJ103" s="920"/>
      <c r="HBK103" s="920"/>
      <c r="HBL103" s="920"/>
      <c r="HBM103" s="920"/>
      <c r="HBN103" s="920"/>
      <c r="HBO103" s="920"/>
      <c r="HBP103" s="920"/>
      <c r="HBQ103" s="920"/>
      <c r="HBR103" s="920"/>
      <c r="HBS103" s="920"/>
      <c r="HBT103" s="920"/>
      <c r="HBU103" s="920"/>
      <c r="HBV103" s="920"/>
      <c r="HBW103" s="920"/>
      <c r="HBX103" s="920"/>
      <c r="HBY103" s="920"/>
      <c r="HBZ103" s="920"/>
      <c r="HCA103" s="920"/>
      <c r="HCB103" s="920"/>
      <c r="HCC103" s="920"/>
      <c r="HCD103" s="920"/>
      <c r="HCE103" s="920"/>
      <c r="HCF103" s="920"/>
      <c r="HCG103" s="920"/>
      <c r="HCH103" s="920"/>
      <c r="HCI103" s="920"/>
      <c r="HCJ103" s="920"/>
      <c r="HCK103" s="920"/>
      <c r="HCL103" s="920"/>
      <c r="HCM103" s="920"/>
      <c r="HCN103" s="920"/>
      <c r="HCO103" s="920"/>
      <c r="HCP103" s="920"/>
      <c r="HCQ103" s="920"/>
      <c r="HCR103" s="920"/>
      <c r="HCS103" s="920"/>
      <c r="HCT103" s="920"/>
      <c r="HCU103" s="920"/>
      <c r="HCV103" s="920"/>
      <c r="HCW103" s="920"/>
      <c r="HCX103" s="920"/>
      <c r="HCY103" s="920"/>
      <c r="HCZ103" s="920"/>
      <c r="HDA103" s="920"/>
      <c r="HDB103" s="920"/>
      <c r="HDC103" s="920"/>
      <c r="HDD103" s="920"/>
      <c r="HDE103" s="920"/>
      <c r="HDF103" s="920"/>
      <c r="HDG103" s="920"/>
      <c r="HDH103" s="920"/>
      <c r="HDI103" s="920"/>
      <c r="HDJ103" s="920"/>
      <c r="HDK103" s="920"/>
      <c r="HDL103" s="920"/>
      <c r="HDM103" s="920"/>
      <c r="HDN103" s="920"/>
      <c r="HDO103" s="920"/>
      <c r="HDP103" s="920"/>
      <c r="HDQ103" s="920"/>
      <c r="HDR103" s="920"/>
      <c r="HDS103" s="920"/>
      <c r="HDT103" s="920"/>
      <c r="HDU103" s="920"/>
      <c r="HDV103" s="920"/>
      <c r="HDW103" s="920"/>
      <c r="HDX103" s="920"/>
      <c r="HDY103" s="920"/>
      <c r="HDZ103" s="920"/>
      <c r="HEA103" s="920"/>
      <c r="HEB103" s="920"/>
      <c r="HEC103" s="920"/>
      <c r="HED103" s="920"/>
      <c r="HEE103" s="920"/>
      <c r="HEF103" s="920"/>
      <c r="HEG103" s="920"/>
      <c r="HEH103" s="920"/>
      <c r="HEI103" s="920"/>
      <c r="HEJ103" s="920"/>
      <c r="HEK103" s="920"/>
      <c r="HEL103" s="920"/>
      <c r="HEM103" s="920"/>
      <c r="HEN103" s="920"/>
      <c r="HEO103" s="920"/>
      <c r="HEP103" s="920"/>
      <c r="HEQ103" s="920"/>
      <c r="HER103" s="920"/>
      <c r="HES103" s="920"/>
      <c r="HET103" s="920"/>
      <c r="HEU103" s="920"/>
      <c r="HEV103" s="920"/>
      <c r="HEW103" s="920"/>
      <c r="HEX103" s="920"/>
      <c r="HEY103" s="920"/>
      <c r="HEZ103" s="920"/>
      <c r="HFA103" s="920"/>
      <c r="HFB103" s="920"/>
      <c r="HFC103" s="920"/>
      <c r="HFD103" s="920"/>
      <c r="HFE103" s="920"/>
      <c r="HFF103" s="920"/>
      <c r="HFG103" s="920"/>
      <c r="HFH103" s="920"/>
      <c r="HFI103" s="920"/>
      <c r="HFJ103" s="920"/>
      <c r="HFK103" s="920"/>
      <c r="HFL103" s="920"/>
      <c r="HFM103" s="920"/>
      <c r="HFN103" s="920"/>
      <c r="HFO103" s="920"/>
      <c r="HFP103" s="920"/>
      <c r="HFQ103" s="920"/>
      <c r="HFR103" s="920"/>
      <c r="HFS103" s="920"/>
      <c r="HFT103" s="920"/>
      <c r="HFU103" s="920"/>
      <c r="HFV103" s="920"/>
      <c r="HFW103" s="920"/>
      <c r="HFX103" s="920"/>
      <c r="HFY103" s="920"/>
      <c r="HFZ103" s="920"/>
      <c r="HGA103" s="920"/>
      <c r="HGB103" s="920"/>
      <c r="HGC103" s="920"/>
      <c r="HGD103" s="920"/>
      <c r="HGE103" s="920"/>
      <c r="HGF103" s="920"/>
      <c r="HGG103" s="920"/>
      <c r="HGH103" s="920"/>
      <c r="HGI103" s="920"/>
      <c r="HGJ103" s="920"/>
      <c r="HGK103" s="920"/>
      <c r="HGL103" s="920"/>
      <c r="HGM103" s="920"/>
      <c r="HGN103" s="920"/>
      <c r="HGO103" s="920"/>
      <c r="HGP103" s="920"/>
      <c r="HGQ103" s="920"/>
      <c r="HGR103" s="920"/>
      <c r="HGS103" s="920"/>
      <c r="HGT103" s="920"/>
      <c r="HGU103" s="920"/>
      <c r="HGV103" s="920"/>
      <c r="HGW103" s="920"/>
      <c r="HGX103" s="920"/>
      <c r="HGY103" s="920"/>
      <c r="HGZ103" s="920"/>
      <c r="HHA103" s="920"/>
      <c r="HHB103" s="920"/>
      <c r="HHC103" s="920"/>
      <c r="HHD103" s="920"/>
      <c r="HHE103" s="920"/>
      <c r="HHF103" s="920"/>
      <c r="HHG103" s="920"/>
      <c r="HHH103" s="920"/>
      <c r="HHI103" s="920"/>
      <c r="HHJ103" s="920"/>
      <c r="HHK103" s="920"/>
      <c r="HHL103" s="920"/>
      <c r="HHM103" s="920"/>
      <c r="HHN103" s="920"/>
      <c r="HHO103" s="920"/>
      <c r="HHP103" s="920"/>
      <c r="HHQ103" s="920"/>
      <c r="HHR103" s="920"/>
      <c r="HHS103" s="920"/>
      <c r="HHT103" s="920"/>
      <c r="HHU103" s="920"/>
      <c r="HHV103" s="920"/>
      <c r="HHW103" s="920"/>
      <c r="HHX103" s="920"/>
      <c r="HHY103" s="920"/>
      <c r="HHZ103" s="920"/>
      <c r="HIA103" s="920"/>
      <c r="HIB103" s="920"/>
      <c r="HIC103" s="920"/>
      <c r="HID103" s="920"/>
      <c r="HIE103" s="920"/>
      <c r="HIF103" s="920"/>
      <c r="HIG103" s="920"/>
      <c r="HIH103" s="920"/>
      <c r="HII103" s="920"/>
      <c r="HIJ103" s="920"/>
      <c r="HIK103" s="920"/>
      <c r="HIL103" s="920"/>
      <c r="HIM103" s="920"/>
      <c r="HIN103" s="920"/>
      <c r="HIO103" s="920"/>
      <c r="HIP103" s="920"/>
      <c r="HIQ103" s="920"/>
      <c r="HIR103" s="920"/>
      <c r="HIS103" s="920"/>
      <c r="HIT103" s="920"/>
      <c r="HIU103" s="920"/>
      <c r="HIV103" s="920"/>
      <c r="HIW103" s="920"/>
      <c r="HIX103" s="920"/>
      <c r="HIY103" s="920"/>
      <c r="HIZ103" s="920"/>
      <c r="HJA103" s="920"/>
      <c r="HJB103" s="920"/>
      <c r="HJC103" s="920"/>
      <c r="HJD103" s="920"/>
      <c r="HJE103" s="920"/>
      <c r="HJF103" s="920"/>
      <c r="HJG103" s="920"/>
      <c r="HJH103" s="920"/>
      <c r="HJI103" s="920"/>
      <c r="HJJ103" s="920"/>
      <c r="HJK103" s="920"/>
      <c r="HJL103" s="920"/>
      <c r="HJM103" s="920"/>
      <c r="HJN103" s="920"/>
      <c r="HJO103" s="920"/>
      <c r="HJP103" s="920"/>
      <c r="HJQ103" s="920"/>
      <c r="HJR103" s="920"/>
      <c r="HJS103" s="920"/>
      <c r="HJT103" s="920"/>
      <c r="HJU103" s="920"/>
      <c r="HJV103" s="920"/>
      <c r="HJW103" s="920"/>
      <c r="HJX103" s="920"/>
      <c r="HJY103" s="920"/>
      <c r="HJZ103" s="920"/>
      <c r="HKA103" s="920"/>
      <c r="HKB103" s="920"/>
      <c r="HKC103" s="920"/>
      <c r="HKD103" s="920"/>
      <c r="HKE103" s="920"/>
      <c r="HKF103" s="920"/>
      <c r="HKG103" s="920"/>
      <c r="HKH103" s="920"/>
      <c r="HKI103" s="920"/>
      <c r="HKJ103" s="920"/>
      <c r="HKK103" s="920"/>
      <c r="HKL103" s="920"/>
      <c r="HKM103" s="920"/>
      <c r="HKN103" s="920"/>
      <c r="HKO103" s="920"/>
      <c r="HKP103" s="920"/>
      <c r="HKQ103" s="920"/>
      <c r="HKR103" s="920"/>
      <c r="HKS103" s="920"/>
      <c r="HKT103" s="920"/>
      <c r="HKU103" s="920"/>
      <c r="HKV103" s="920"/>
      <c r="HKW103" s="920"/>
      <c r="HKX103" s="920"/>
      <c r="HKY103" s="920"/>
      <c r="HKZ103" s="920"/>
      <c r="HLA103" s="920"/>
      <c r="HLB103" s="920"/>
      <c r="HLC103" s="920"/>
      <c r="HLD103" s="920"/>
      <c r="HLE103" s="920"/>
      <c r="HLF103" s="920"/>
      <c r="HLG103" s="920"/>
      <c r="HLH103" s="920"/>
      <c r="HLI103" s="920"/>
      <c r="HLJ103" s="920"/>
      <c r="HLK103" s="920"/>
      <c r="HLL103" s="920"/>
      <c r="HLM103" s="920"/>
      <c r="HLN103" s="920"/>
      <c r="HLO103" s="920"/>
      <c r="HLP103" s="920"/>
      <c r="HLQ103" s="920"/>
      <c r="HLR103" s="920"/>
      <c r="HLS103" s="920"/>
      <c r="HLT103" s="920"/>
      <c r="HLU103" s="920"/>
      <c r="HLV103" s="920"/>
      <c r="HLW103" s="920"/>
      <c r="HLX103" s="920"/>
      <c r="HLY103" s="920"/>
      <c r="HLZ103" s="920"/>
      <c r="HMA103" s="920"/>
      <c r="HMB103" s="920"/>
      <c r="HMC103" s="920"/>
      <c r="HMD103" s="920"/>
      <c r="HME103" s="920"/>
      <c r="HMF103" s="920"/>
      <c r="HMG103" s="920"/>
      <c r="HMH103" s="920"/>
      <c r="HMI103" s="920"/>
      <c r="HMJ103" s="920"/>
      <c r="HMK103" s="920"/>
      <c r="HML103" s="920"/>
      <c r="HMM103" s="920"/>
      <c r="HMN103" s="920"/>
      <c r="HMO103" s="920"/>
      <c r="HMP103" s="920"/>
      <c r="HMQ103" s="920"/>
      <c r="HMR103" s="920"/>
      <c r="HMS103" s="920"/>
      <c r="HMT103" s="920"/>
      <c r="HMU103" s="920"/>
      <c r="HMV103" s="920"/>
      <c r="HMW103" s="920"/>
      <c r="HMX103" s="920"/>
      <c r="HMY103" s="920"/>
      <c r="HMZ103" s="920"/>
      <c r="HNA103" s="920"/>
      <c r="HNB103" s="920"/>
      <c r="HNC103" s="920"/>
      <c r="HND103" s="920"/>
      <c r="HNE103" s="920"/>
      <c r="HNF103" s="920"/>
      <c r="HNG103" s="920"/>
      <c r="HNH103" s="920"/>
      <c r="HNI103" s="920"/>
      <c r="HNJ103" s="920"/>
      <c r="HNK103" s="920"/>
      <c r="HNL103" s="920"/>
      <c r="HNM103" s="920"/>
      <c r="HNN103" s="920"/>
      <c r="HNO103" s="920"/>
      <c r="HNP103" s="920"/>
      <c r="HNQ103" s="920"/>
      <c r="HNR103" s="920"/>
      <c r="HNS103" s="920"/>
      <c r="HNT103" s="920"/>
      <c r="HNU103" s="920"/>
      <c r="HNV103" s="920"/>
      <c r="HNW103" s="920"/>
      <c r="HNX103" s="920"/>
      <c r="HNY103" s="920"/>
      <c r="HNZ103" s="920"/>
      <c r="HOA103" s="920"/>
      <c r="HOB103" s="920"/>
      <c r="HOC103" s="920"/>
      <c r="HOD103" s="920"/>
      <c r="HOE103" s="920"/>
      <c r="HOF103" s="920"/>
      <c r="HOG103" s="920"/>
      <c r="HOH103" s="920"/>
      <c r="HOI103" s="920"/>
      <c r="HOJ103" s="920"/>
      <c r="HOK103" s="920"/>
      <c r="HOL103" s="920"/>
      <c r="HOM103" s="920"/>
      <c r="HON103" s="920"/>
      <c r="HOO103" s="920"/>
      <c r="HOP103" s="920"/>
      <c r="HOQ103" s="920"/>
      <c r="HOR103" s="920"/>
      <c r="HOS103" s="920"/>
      <c r="HOT103" s="920"/>
      <c r="HOU103" s="920"/>
      <c r="HOV103" s="920"/>
      <c r="HOW103" s="920"/>
      <c r="HOX103" s="920"/>
      <c r="HOY103" s="920"/>
      <c r="HOZ103" s="920"/>
      <c r="HPA103" s="920"/>
      <c r="HPB103" s="920"/>
      <c r="HPC103" s="920"/>
      <c r="HPD103" s="920"/>
      <c r="HPE103" s="920"/>
      <c r="HPF103" s="920"/>
      <c r="HPG103" s="920"/>
      <c r="HPH103" s="920"/>
      <c r="HPI103" s="920"/>
      <c r="HPJ103" s="920"/>
      <c r="HPK103" s="920"/>
      <c r="HPL103" s="920"/>
      <c r="HPM103" s="920"/>
      <c r="HPN103" s="920"/>
      <c r="HPO103" s="920"/>
      <c r="HPP103" s="920"/>
      <c r="HPQ103" s="920"/>
      <c r="HPR103" s="920"/>
      <c r="HPS103" s="920"/>
      <c r="HPT103" s="920"/>
      <c r="HPU103" s="920"/>
      <c r="HPV103" s="920"/>
      <c r="HPW103" s="920"/>
      <c r="HPX103" s="920"/>
      <c r="HPY103" s="920"/>
      <c r="HPZ103" s="920"/>
      <c r="HQA103" s="920"/>
      <c r="HQB103" s="920"/>
      <c r="HQC103" s="920"/>
      <c r="HQD103" s="920"/>
      <c r="HQE103" s="920"/>
      <c r="HQF103" s="920"/>
      <c r="HQG103" s="920"/>
      <c r="HQH103" s="920"/>
      <c r="HQI103" s="920"/>
      <c r="HQJ103" s="920"/>
      <c r="HQK103" s="920"/>
      <c r="HQL103" s="920"/>
      <c r="HQM103" s="920"/>
      <c r="HQN103" s="920"/>
      <c r="HQO103" s="920"/>
      <c r="HQP103" s="920"/>
      <c r="HQQ103" s="920"/>
      <c r="HQR103" s="920"/>
      <c r="HQS103" s="920"/>
      <c r="HQT103" s="920"/>
      <c r="HQU103" s="920"/>
      <c r="HQV103" s="920"/>
      <c r="HQW103" s="920"/>
      <c r="HQX103" s="920"/>
      <c r="HQY103" s="920"/>
      <c r="HQZ103" s="920"/>
      <c r="HRA103" s="920"/>
      <c r="HRB103" s="920"/>
      <c r="HRC103" s="920"/>
      <c r="HRD103" s="920"/>
      <c r="HRE103" s="920"/>
      <c r="HRF103" s="920"/>
      <c r="HRG103" s="920"/>
      <c r="HRH103" s="920"/>
      <c r="HRI103" s="920"/>
      <c r="HRJ103" s="920"/>
      <c r="HRK103" s="920"/>
      <c r="HRL103" s="920"/>
      <c r="HRM103" s="920"/>
      <c r="HRN103" s="920"/>
      <c r="HRO103" s="920"/>
      <c r="HRP103" s="920"/>
      <c r="HRQ103" s="920"/>
      <c r="HRR103" s="920"/>
      <c r="HRS103" s="920"/>
      <c r="HRT103" s="920"/>
      <c r="HRU103" s="920"/>
      <c r="HRV103" s="920"/>
      <c r="HRW103" s="920"/>
      <c r="HRX103" s="920"/>
      <c r="HRY103" s="920"/>
      <c r="HRZ103" s="920"/>
      <c r="HSA103" s="920"/>
      <c r="HSB103" s="920"/>
      <c r="HSC103" s="920"/>
      <c r="HSD103" s="920"/>
      <c r="HSE103" s="920"/>
      <c r="HSF103" s="920"/>
      <c r="HSG103" s="920"/>
      <c r="HSH103" s="920"/>
      <c r="HSI103" s="920"/>
      <c r="HSJ103" s="920"/>
      <c r="HSK103" s="920"/>
      <c r="HSL103" s="920"/>
      <c r="HSM103" s="920"/>
      <c r="HSN103" s="920"/>
      <c r="HSO103" s="920"/>
      <c r="HSP103" s="920"/>
      <c r="HSQ103" s="920"/>
      <c r="HSR103" s="920"/>
      <c r="HSS103" s="920"/>
      <c r="HST103" s="920"/>
      <c r="HSU103" s="920"/>
      <c r="HSV103" s="920"/>
      <c r="HSW103" s="920"/>
      <c r="HSX103" s="920"/>
      <c r="HSY103" s="920"/>
      <c r="HSZ103" s="920"/>
      <c r="HTA103" s="920"/>
      <c r="HTB103" s="920"/>
      <c r="HTC103" s="920"/>
      <c r="HTD103" s="920"/>
      <c r="HTE103" s="920"/>
      <c r="HTF103" s="920"/>
      <c r="HTG103" s="920"/>
      <c r="HTH103" s="920"/>
      <c r="HTI103" s="920"/>
      <c r="HTJ103" s="920"/>
      <c r="HTK103" s="920"/>
      <c r="HTL103" s="920"/>
      <c r="HTM103" s="920"/>
      <c r="HTN103" s="920"/>
      <c r="HTO103" s="920"/>
      <c r="HTP103" s="920"/>
      <c r="HTQ103" s="920"/>
      <c r="HTR103" s="920"/>
      <c r="HTS103" s="920"/>
      <c r="HTT103" s="920"/>
      <c r="HTU103" s="920"/>
      <c r="HTV103" s="920"/>
      <c r="HTW103" s="920"/>
      <c r="HTX103" s="920"/>
      <c r="HTY103" s="920"/>
      <c r="HTZ103" s="920"/>
      <c r="HUA103" s="920"/>
      <c r="HUB103" s="920"/>
      <c r="HUC103" s="920"/>
      <c r="HUD103" s="920"/>
      <c r="HUE103" s="920"/>
      <c r="HUF103" s="920"/>
      <c r="HUG103" s="920"/>
      <c r="HUH103" s="920"/>
      <c r="HUI103" s="920"/>
      <c r="HUJ103" s="920"/>
      <c r="HUK103" s="920"/>
      <c r="HUL103" s="920"/>
      <c r="HUM103" s="920"/>
      <c r="HUN103" s="920"/>
      <c r="HUO103" s="920"/>
      <c r="HUP103" s="920"/>
      <c r="HUQ103" s="920"/>
      <c r="HUR103" s="920"/>
      <c r="HUS103" s="920"/>
      <c r="HUT103" s="920"/>
      <c r="HUU103" s="920"/>
      <c r="HUV103" s="920"/>
      <c r="HUW103" s="920"/>
      <c r="HUX103" s="920"/>
      <c r="HUY103" s="920"/>
      <c r="HUZ103" s="920"/>
      <c r="HVA103" s="920"/>
      <c r="HVB103" s="920"/>
      <c r="HVC103" s="920"/>
      <c r="HVD103" s="920"/>
      <c r="HVE103" s="920"/>
      <c r="HVF103" s="920"/>
      <c r="HVG103" s="920"/>
      <c r="HVH103" s="920"/>
      <c r="HVI103" s="920"/>
      <c r="HVJ103" s="920"/>
      <c r="HVK103" s="920"/>
      <c r="HVL103" s="920"/>
      <c r="HVM103" s="920"/>
      <c r="HVN103" s="920"/>
      <c r="HVO103" s="920"/>
      <c r="HVP103" s="920"/>
      <c r="HVQ103" s="920"/>
      <c r="HVR103" s="920"/>
      <c r="HVS103" s="920"/>
      <c r="HVT103" s="920"/>
      <c r="HVU103" s="920"/>
      <c r="HVV103" s="920"/>
      <c r="HVW103" s="920"/>
      <c r="HVX103" s="920"/>
      <c r="HVY103" s="920"/>
      <c r="HVZ103" s="920"/>
      <c r="HWA103" s="920"/>
      <c r="HWB103" s="920"/>
      <c r="HWC103" s="920"/>
      <c r="HWD103" s="920"/>
      <c r="HWE103" s="920"/>
      <c r="HWF103" s="920"/>
      <c r="HWG103" s="920"/>
      <c r="HWH103" s="920"/>
      <c r="HWI103" s="920"/>
      <c r="HWJ103" s="920"/>
      <c r="HWK103" s="920"/>
      <c r="HWL103" s="920"/>
      <c r="HWM103" s="920"/>
      <c r="HWN103" s="920"/>
      <c r="HWO103" s="920"/>
      <c r="HWP103" s="920"/>
      <c r="HWQ103" s="920"/>
      <c r="HWR103" s="920"/>
      <c r="HWS103" s="920"/>
      <c r="HWT103" s="920"/>
      <c r="HWU103" s="920"/>
      <c r="HWV103" s="920"/>
      <c r="HWW103" s="920"/>
      <c r="HWX103" s="920"/>
      <c r="HWY103" s="920"/>
      <c r="HWZ103" s="920"/>
      <c r="HXA103" s="920"/>
      <c r="HXB103" s="920"/>
      <c r="HXC103" s="920"/>
      <c r="HXD103" s="920"/>
      <c r="HXE103" s="920"/>
      <c r="HXF103" s="920"/>
      <c r="HXG103" s="920"/>
      <c r="HXH103" s="920"/>
      <c r="HXI103" s="920"/>
      <c r="HXJ103" s="920"/>
      <c r="HXK103" s="920"/>
      <c r="HXL103" s="920"/>
      <c r="HXM103" s="920"/>
      <c r="HXN103" s="920"/>
      <c r="HXO103" s="920"/>
      <c r="HXP103" s="920"/>
      <c r="HXQ103" s="920"/>
      <c r="HXR103" s="920"/>
      <c r="HXS103" s="920"/>
      <c r="HXT103" s="920"/>
      <c r="HXU103" s="920"/>
      <c r="HXV103" s="920"/>
      <c r="HXW103" s="920"/>
      <c r="HXX103" s="920"/>
      <c r="HXY103" s="920"/>
      <c r="HXZ103" s="920"/>
      <c r="HYA103" s="920"/>
      <c r="HYB103" s="920"/>
      <c r="HYC103" s="920"/>
      <c r="HYD103" s="920"/>
      <c r="HYE103" s="920"/>
      <c r="HYF103" s="920"/>
      <c r="HYG103" s="920"/>
      <c r="HYH103" s="920"/>
      <c r="HYI103" s="920"/>
      <c r="HYJ103" s="920"/>
      <c r="HYK103" s="920"/>
      <c r="HYL103" s="920"/>
      <c r="HYM103" s="920"/>
      <c r="HYN103" s="920"/>
      <c r="HYO103" s="920"/>
      <c r="HYP103" s="920"/>
      <c r="HYQ103" s="920"/>
      <c r="HYR103" s="920"/>
      <c r="HYS103" s="920"/>
      <c r="HYT103" s="920"/>
      <c r="HYU103" s="920"/>
      <c r="HYV103" s="920"/>
      <c r="HYW103" s="920"/>
      <c r="HYX103" s="920"/>
      <c r="HYY103" s="920"/>
      <c r="HYZ103" s="920"/>
      <c r="HZA103" s="920"/>
      <c r="HZB103" s="920"/>
      <c r="HZC103" s="920"/>
      <c r="HZD103" s="920"/>
      <c r="HZE103" s="920"/>
      <c r="HZF103" s="920"/>
      <c r="HZG103" s="920"/>
      <c r="HZH103" s="920"/>
      <c r="HZI103" s="920"/>
      <c r="HZJ103" s="920"/>
      <c r="HZK103" s="920"/>
      <c r="HZL103" s="920"/>
      <c r="HZM103" s="920"/>
      <c r="HZN103" s="920"/>
      <c r="HZO103" s="920"/>
      <c r="HZP103" s="920"/>
      <c r="HZQ103" s="920"/>
      <c r="HZR103" s="920"/>
      <c r="HZS103" s="920"/>
      <c r="HZT103" s="920"/>
      <c r="HZU103" s="920"/>
      <c r="HZV103" s="920"/>
      <c r="HZW103" s="920"/>
      <c r="HZX103" s="920"/>
      <c r="HZY103" s="920"/>
      <c r="HZZ103" s="920"/>
      <c r="IAA103" s="920"/>
      <c r="IAB103" s="920"/>
      <c r="IAC103" s="920"/>
      <c r="IAD103" s="920"/>
      <c r="IAE103" s="920"/>
      <c r="IAF103" s="920"/>
      <c r="IAG103" s="920"/>
      <c r="IAH103" s="920"/>
      <c r="IAI103" s="920"/>
      <c r="IAJ103" s="920"/>
      <c r="IAK103" s="920"/>
      <c r="IAL103" s="920"/>
      <c r="IAM103" s="920"/>
      <c r="IAN103" s="920"/>
      <c r="IAO103" s="920"/>
      <c r="IAP103" s="920"/>
      <c r="IAQ103" s="920"/>
      <c r="IAR103" s="920"/>
      <c r="IAS103" s="920"/>
      <c r="IAT103" s="920"/>
      <c r="IAU103" s="920"/>
      <c r="IAV103" s="920"/>
      <c r="IAW103" s="920"/>
      <c r="IAX103" s="920"/>
      <c r="IAY103" s="920"/>
      <c r="IAZ103" s="920"/>
      <c r="IBA103" s="920"/>
      <c r="IBB103" s="920"/>
      <c r="IBC103" s="920"/>
      <c r="IBD103" s="920"/>
      <c r="IBE103" s="920"/>
      <c r="IBF103" s="920"/>
      <c r="IBG103" s="920"/>
      <c r="IBH103" s="920"/>
      <c r="IBI103" s="920"/>
      <c r="IBJ103" s="920"/>
      <c r="IBK103" s="920"/>
      <c r="IBL103" s="920"/>
      <c r="IBM103" s="920"/>
      <c r="IBN103" s="920"/>
      <c r="IBO103" s="920"/>
      <c r="IBP103" s="920"/>
      <c r="IBQ103" s="920"/>
      <c r="IBR103" s="920"/>
      <c r="IBS103" s="920"/>
      <c r="IBT103" s="920"/>
      <c r="IBU103" s="920"/>
      <c r="IBV103" s="920"/>
      <c r="IBW103" s="920"/>
      <c r="IBX103" s="920"/>
      <c r="IBY103" s="920"/>
      <c r="IBZ103" s="920"/>
      <c r="ICA103" s="920"/>
      <c r="ICB103" s="920"/>
      <c r="ICC103" s="920"/>
      <c r="ICD103" s="920"/>
      <c r="ICE103" s="920"/>
      <c r="ICF103" s="920"/>
      <c r="ICG103" s="920"/>
      <c r="ICH103" s="920"/>
      <c r="ICI103" s="920"/>
      <c r="ICJ103" s="920"/>
      <c r="ICK103" s="920"/>
      <c r="ICL103" s="920"/>
      <c r="ICM103" s="920"/>
      <c r="ICN103" s="920"/>
      <c r="ICO103" s="920"/>
      <c r="ICP103" s="920"/>
      <c r="ICQ103" s="920"/>
      <c r="ICR103" s="920"/>
      <c r="ICS103" s="920"/>
      <c r="ICT103" s="920"/>
      <c r="ICU103" s="920"/>
      <c r="ICV103" s="920"/>
      <c r="ICW103" s="920"/>
      <c r="ICX103" s="920"/>
      <c r="ICY103" s="920"/>
      <c r="ICZ103" s="920"/>
      <c r="IDA103" s="920"/>
      <c r="IDB103" s="920"/>
      <c r="IDC103" s="920"/>
      <c r="IDD103" s="920"/>
      <c r="IDE103" s="920"/>
      <c r="IDF103" s="920"/>
      <c r="IDG103" s="920"/>
      <c r="IDH103" s="920"/>
      <c r="IDI103" s="920"/>
      <c r="IDJ103" s="920"/>
      <c r="IDK103" s="920"/>
      <c r="IDL103" s="920"/>
      <c r="IDM103" s="920"/>
      <c r="IDN103" s="920"/>
      <c r="IDO103" s="920"/>
      <c r="IDP103" s="920"/>
      <c r="IDQ103" s="920"/>
      <c r="IDR103" s="920"/>
      <c r="IDS103" s="920"/>
      <c r="IDT103" s="920"/>
      <c r="IDU103" s="920"/>
      <c r="IDV103" s="920"/>
      <c r="IDW103" s="920"/>
      <c r="IDX103" s="920"/>
      <c r="IDY103" s="920"/>
      <c r="IDZ103" s="920"/>
      <c r="IEA103" s="920"/>
      <c r="IEB103" s="920"/>
      <c r="IEC103" s="920"/>
      <c r="IED103" s="920"/>
      <c r="IEE103" s="920"/>
      <c r="IEF103" s="920"/>
      <c r="IEG103" s="920"/>
      <c r="IEH103" s="920"/>
      <c r="IEI103" s="920"/>
      <c r="IEJ103" s="920"/>
      <c r="IEK103" s="920"/>
      <c r="IEL103" s="920"/>
      <c r="IEM103" s="920"/>
      <c r="IEN103" s="920"/>
      <c r="IEO103" s="920"/>
      <c r="IEP103" s="920"/>
      <c r="IEQ103" s="920"/>
      <c r="IER103" s="920"/>
      <c r="IES103" s="920"/>
      <c r="IET103" s="920"/>
      <c r="IEU103" s="920"/>
      <c r="IEV103" s="920"/>
      <c r="IEW103" s="920"/>
      <c r="IEX103" s="920"/>
      <c r="IEY103" s="920"/>
      <c r="IEZ103" s="920"/>
      <c r="IFA103" s="920"/>
      <c r="IFB103" s="920"/>
      <c r="IFC103" s="920"/>
      <c r="IFD103" s="920"/>
      <c r="IFE103" s="920"/>
      <c r="IFF103" s="920"/>
      <c r="IFG103" s="920"/>
      <c r="IFH103" s="920"/>
      <c r="IFI103" s="920"/>
      <c r="IFJ103" s="920"/>
      <c r="IFK103" s="920"/>
      <c r="IFL103" s="920"/>
      <c r="IFM103" s="920"/>
      <c r="IFN103" s="920"/>
      <c r="IFO103" s="920"/>
      <c r="IFP103" s="920"/>
      <c r="IFQ103" s="920"/>
      <c r="IFR103" s="920"/>
      <c r="IFS103" s="920"/>
      <c r="IFT103" s="920"/>
      <c r="IFU103" s="920"/>
      <c r="IFV103" s="920"/>
      <c r="IFW103" s="920"/>
      <c r="IFX103" s="920"/>
      <c r="IFY103" s="920"/>
      <c r="IFZ103" s="920"/>
      <c r="IGA103" s="920"/>
      <c r="IGB103" s="920"/>
      <c r="IGC103" s="920"/>
      <c r="IGD103" s="920"/>
      <c r="IGE103" s="920"/>
      <c r="IGF103" s="920"/>
      <c r="IGG103" s="920"/>
      <c r="IGH103" s="920"/>
      <c r="IGI103" s="920"/>
      <c r="IGJ103" s="920"/>
      <c r="IGK103" s="920"/>
      <c r="IGL103" s="920"/>
      <c r="IGM103" s="920"/>
      <c r="IGN103" s="920"/>
      <c r="IGO103" s="920"/>
      <c r="IGP103" s="920"/>
      <c r="IGQ103" s="920"/>
      <c r="IGR103" s="920"/>
      <c r="IGS103" s="920"/>
      <c r="IGT103" s="920"/>
      <c r="IGU103" s="920"/>
      <c r="IGV103" s="920"/>
      <c r="IGW103" s="920"/>
      <c r="IGX103" s="920"/>
      <c r="IGY103" s="920"/>
      <c r="IGZ103" s="920"/>
      <c r="IHA103" s="920"/>
      <c r="IHB103" s="920"/>
      <c r="IHC103" s="920"/>
      <c r="IHD103" s="920"/>
      <c r="IHE103" s="920"/>
      <c r="IHF103" s="920"/>
      <c r="IHG103" s="920"/>
      <c r="IHH103" s="920"/>
      <c r="IHI103" s="920"/>
      <c r="IHJ103" s="920"/>
      <c r="IHK103" s="920"/>
      <c r="IHL103" s="920"/>
      <c r="IHM103" s="920"/>
      <c r="IHN103" s="920"/>
      <c r="IHO103" s="920"/>
      <c r="IHP103" s="920"/>
      <c r="IHQ103" s="920"/>
      <c r="IHR103" s="920"/>
      <c r="IHS103" s="920"/>
      <c r="IHT103" s="920"/>
      <c r="IHU103" s="920"/>
      <c r="IHV103" s="920"/>
      <c r="IHW103" s="920"/>
      <c r="IHX103" s="920"/>
      <c r="IHY103" s="920"/>
      <c r="IHZ103" s="920"/>
      <c r="IIA103" s="920"/>
      <c r="IIB103" s="920"/>
      <c r="IIC103" s="920"/>
      <c r="IID103" s="920"/>
      <c r="IIE103" s="920"/>
      <c r="IIF103" s="920"/>
      <c r="IIG103" s="920"/>
      <c r="IIH103" s="920"/>
      <c r="III103" s="920"/>
      <c r="IIJ103" s="920"/>
      <c r="IIK103" s="920"/>
      <c r="IIL103" s="920"/>
      <c r="IIM103" s="920"/>
      <c r="IIN103" s="920"/>
      <c r="IIO103" s="920"/>
      <c r="IIP103" s="920"/>
      <c r="IIQ103" s="920"/>
      <c r="IIR103" s="920"/>
      <c r="IIS103" s="920"/>
      <c r="IIT103" s="920"/>
      <c r="IIU103" s="920"/>
      <c r="IIV103" s="920"/>
      <c r="IIW103" s="920"/>
      <c r="IIX103" s="920"/>
      <c r="IIY103" s="920"/>
      <c r="IIZ103" s="920"/>
      <c r="IJA103" s="920"/>
      <c r="IJB103" s="920"/>
      <c r="IJC103" s="920"/>
      <c r="IJD103" s="920"/>
      <c r="IJE103" s="920"/>
      <c r="IJF103" s="920"/>
      <c r="IJG103" s="920"/>
      <c r="IJH103" s="920"/>
      <c r="IJI103" s="920"/>
      <c r="IJJ103" s="920"/>
      <c r="IJK103" s="920"/>
      <c r="IJL103" s="920"/>
      <c r="IJM103" s="920"/>
      <c r="IJN103" s="920"/>
      <c r="IJO103" s="920"/>
      <c r="IJP103" s="920"/>
      <c r="IJQ103" s="920"/>
      <c r="IJR103" s="920"/>
      <c r="IJS103" s="920"/>
      <c r="IJT103" s="920"/>
      <c r="IJU103" s="920"/>
      <c r="IJV103" s="920"/>
      <c r="IJW103" s="920"/>
      <c r="IJX103" s="920"/>
      <c r="IJY103" s="920"/>
      <c r="IJZ103" s="920"/>
      <c r="IKA103" s="920"/>
      <c r="IKB103" s="920"/>
      <c r="IKC103" s="920"/>
      <c r="IKD103" s="920"/>
      <c r="IKE103" s="920"/>
      <c r="IKF103" s="920"/>
      <c r="IKG103" s="920"/>
      <c r="IKH103" s="920"/>
      <c r="IKI103" s="920"/>
      <c r="IKJ103" s="920"/>
      <c r="IKK103" s="920"/>
      <c r="IKL103" s="920"/>
      <c r="IKM103" s="920"/>
      <c r="IKN103" s="920"/>
      <c r="IKO103" s="920"/>
      <c r="IKP103" s="920"/>
      <c r="IKQ103" s="920"/>
      <c r="IKR103" s="920"/>
      <c r="IKS103" s="920"/>
      <c r="IKT103" s="920"/>
      <c r="IKU103" s="920"/>
      <c r="IKV103" s="920"/>
      <c r="IKW103" s="920"/>
      <c r="IKX103" s="920"/>
      <c r="IKY103" s="920"/>
      <c r="IKZ103" s="920"/>
      <c r="ILA103" s="920"/>
      <c r="ILB103" s="920"/>
      <c r="ILC103" s="920"/>
      <c r="ILD103" s="920"/>
      <c r="ILE103" s="920"/>
      <c r="ILF103" s="920"/>
      <c r="ILG103" s="920"/>
      <c r="ILH103" s="920"/>
      <c r="ILI103" s="920"/>
      <c r="ILJ103" s="920"/>
      <c r="ILK103" s="920"/>
      <c r="ILL103" s="920"/>
      <c r="ILM103" s="920"/>
      <c r="ILN103" s="920"/>
      <c r="ILO103" s="920"/>
      <c r="ILP103" s="920"/>
      <c r="ILQ103" s="920"/>
      <c r="ILR103" s="920"/>
      <c r="ILS103" s="920"/>
      <c r="ILT103" s="920"/>
      <c r="ILU103" s="920"/>
      <c r="ILV103" s="920"/>
      <c r="ILW103" s="920"/>
      <c r="ILX103" s="920"/>
      <c r="ILY103" s="920"/>
      <c r="ILZ103" s="920"/>
      <c r="IMA103" s="920"/>
      <c r="IMB103" s="920"/>
      <c r="IMC103" s="920"/>
      <c r="IMD103" s="920"/>
      <c r="IME103" s="920"/>
      <c r="IMF103" s="920"/>
      <c r="IMG103" s="920"/>
      <c r="IMH103" s="920"/>
      <c r="IMI103" s="920"/>
      <c r="IMJ103" s="920"/>
      <c r="IMK103" s="920"/>
      <c r="IML103" s="920"/>
      <c r="IMM103" s="920"/>
      <c r="IMN103" s="920"/>
      <c r="IMO103" s="920"/>
      <c r="IMP103" s="920"/>
      <c r="IMQ103" s="920"/>
      <c r="IMR103" s="920"/>
      <c r="IMS103" s="920"/>
      <c r="IMT103" s="920"/>
      <c r="IMU103" s="920"/>
      <c r="IMV103" s="920"/>
      <c r="IMW103" s="920"/>
      <c r="IMX103" s="920"/>
      <c r="IMY103" s="920"/>
      <c r="IMZ103" s="920"/>
      <c r="INA103" s="920"/>
      <c r="INB103" s="920"/>
      <c r="INC103" s="920"/>
      <c r="IND103" s="920"/>
      <c r="INE103" s="920"/>
      <c r="INF103" s="920"/>
      <c r="ING103" s="920"/>
      <c r="INH103" s="920"/>
      <c r="INI103" s="920"/>
      <c r="INJ103" s="920"/>
      <c r="INK103" s="920"/>
      <c r="INL103" s="920"/>
      <c r="INM103" s="920"/>
      <c r="INN103" s="920"/>
      <c r="INO103" s="920"/>
      <c r="INP103" s="920"/>
      <c r="INQ103" s="920"/>
      <c r="INR103" s="920"/>
      <c r="INS103" s="920"/>
      <c r="INT103" s="920"/>
      <c r="INU103" s="920"/>
      <c r="INV103" s="920"/>
      <c r="INW103" s="920"/>
      <c r="INX103" s="920"/>
      <c r="INY103" s="920"/>
      <c r="INZ103" s="920"/>
      <c r="IOA103" s="920"/>
      <c r="IOB103" s="920"/>
      <c r="IOC103" s="920"/>
      <c r="IOD103" s="920"/>
      <c r="IOE103" s="920"/>
      <c r="IOF103" s="920"/>
      <c r="IOG103" s="920"/>
      <c r="IOH103" s="920"/>
      <c r="IOI103" s="920"/>
      <c r="IOJ103" s="920"/>
      <c r="IOK103" s="920"/>
      <c r="IOL103" s="920"/>
      <c r="IOM103" s="920"/>
      <c r="ION103" s="920"/>
      <c r="IOO103" s="920"/>
      <c r="IOP103" s="920"/>
      <c r="IOQ103" s="920"/>
      <c r="IOR103" s="920"/>
      <c r="IOS103" s="920"/>
      <c r="IOT103" s="920"/>
      <c r="IOU103" s="920"/>
      <c r="IOV103" s="920"/>
      <c r="IOW103" s="920"/>
      <c r="IOX103" s="920"/>
      <c r="IOY103" s="920"/>
      <c r="IOZ103" s="920"/>
      <c r="IPA103" s="920"/>
      <c r="IPB103" s="920"/>
      <c r="IPC103" s="920"/>
      <c r="IPD103" s="920"/>
      <c r="IPE103" s="920"/>
      <c r="IPF103" s="920"/>
      <c r="IPG103" s="920"/>
      <c r="IPH103" s="920"/>
      <c r="IPI103" s="920"/>
      <c r="IPJ103" s="920"/>
      <c r="IPK103" s="920"/>
      <c r="IPL103" s="920"/>
      <c r="IPM103" s="920"/>
      <c r="IPN103" s="920"/>
      <c r="IPO103" s="920"/>
      <c r="IPP103" s="920"/>
      <c r="IPQ103" s="920"/>
      <c r="IPR103" s="920"/>
      <c r="IPS103" s="920"/>
      <c r="IPT103" s="920"/>
      <c r="IPU103" s="920"/>
      <c r="IPV103" s="920"/>
      <c r="IPW103" s="920"/>
      <c r="IPX103" s="920"/>
      <c r="IPY103" s="920"/>
      <c r="IPZ103" s="920"/>
      <c r="IQA103" s="920"/>
      <c r="IQB103" s="920"/>
      <c r="IQC103" s="920"/>
      <c r="IQD103" s="920"/>
      <c r="IQE103" s="920"/>
      <c r="IQF103" s="920"/>
      <c r="IQG103" s="920"/>
      <c r="IQH103" s="920"/>
      <c r="IQI103" s="920"/>
      <c r="IQJ103" s="920"/>
      <c r="IQK103" s="920"/>
      <c r="IQL103" s="920"/>
      <c r="IQM103" s="920"/>
      <c r="IQN103" s="920"/>
      <c r="IQO103" s="920"/>
      <c r="IQP103" s="920"/>
      <c r="IQQ103" s="920"/>
      <c r="IQR103" s="920"/>
      <c r="IQS103" s="920"/>
      <c r="IQT103" s="920"/>
      <c r="IQU103" s="920"/>
      <c r="IQV103" s="920"/>
      <c r="IQW103" s="920"/>
      <c r="IQX103" s="920"/>
      <c r="IQY103" s="920"/>
      <c r="IQZ103" s="920"/>
      <c r="IRA103" s="920"/>
      <c r="IRB103" s="920"/>
      <c r="IRC103" s="920"/>
      <c r="IRD103" s="920"/>
      <c r="IRE103" s="920"/>
      <c r="IRF103" s="920"/>
      <c r="IRG103" s="920"/>
      <c r="IRH103" s="920"/>
      <c r="IRI103" s="920"/>
      <c r="IRJ103" s="920"/>
      <c r="IRK103" s="920"/>
      <c r="IRL103" s="920"/>
      <c r="IRM103" s="920"/>
      <c r="IRN103" s="920"/>
      <c r="IRO103" s="920"/>
      <c r="IRP103" s="920"/>
      <c r="IRQ103" s="920"/>
      <c r="IRR103" s="920"/>
      <c r="IRS103" s="920"/>
      <c r="IRT103" s="920"/>
      <c r="IRU103" s="920"/>
      <c r="IRV103" s="920"/>
      <c r="IRW103" s="920"/>
      <c r="IRX103" s="920"/>
      <c r="IRY103" s="920"/>
      <c r="IRZ103" s="920"/>
      <c r="ISA103" s="920"/>
      <c r="ISB103" s="920"/>
      <c r="ISC103" s="920"/>
      <c r="ISD103" s="920"/>
      <c r="ISE103" s="920"/>
      <c r="ISF103" s="920"/>
      <c r="ISG103" s="920"/>
      <c r="ISH103" s="920"/>
      <c r="ISI103" s="920"/>
      <c r="ISJ103" s="920"/>
      <c r="ISK103" s="920"/>
      <c r="ISL103" s="920"/>
      <c r="ISM103" s="920"/>
      <c r="ISN103" s="920"/>
      <c r="ISO103" s="920"/>
      <c r="ISP103" s="920"/>
      <c r="ISQ103" s="920"/>
      <c r="ISR103" s="920"/>
      <c r="ISS103" s="920"/>
      <c r="IST103" s="920"/>
      <c r="ISU103" s="920"/>
      <c r="ISV103" s="920"/>
      <c r="ISW103" s="920"/>
      <c r="ISX103" s="920"/>
      <c r="ISY103" s="920"/>
      <c r="ISZ103" s="920"/>
      <c r="ITA103" s="920"/>
      <c r="ITB103" s="920"/>
      <c r="ITC103" s="920"/>
      <c r="ITD103" s="920"/>
      <c r="ITE103" s="920"/>
      <c r="ITF103" s="920"/>
      <c r="ITG103" s="920"/>
      <c r="ITH103" s="920"/>
      <c r="ITI103" s="920"/>
      <c r="ITJ103" s="920"/>
      <c r="ITK103" s="920"/>
      <c r="ITL103" s="920"/>
      <c r="ITM103" s="920"/>
      <c r="ITN103" s="920"/>
      <c r="ITO103" s="920"/>
      <c r="ITP103" s="920"/>
      <c r="ITQ103" s="920"/>
      <c r="ITR103" s="920"/>
      <c r="ITS103" s="920"/>
      <c r="ITT103" s="920"/>
      <c r="ITU103" s="920"/>
      <c r="ITV103" s="920"/>
      <c r="ITW103" s="920"/>
      <c r="ITX103" s="920"/>
      <c r="ITY103" s="920"/>
      <c r="ITZ103" s="920"/>
      <c r="IUA103" s="920"/>
      <c r="IUB103" s="920"/>
      <c r="IUC103" s="920"/>
      <c r="IUD103" s="920"/>
      <c r="IUE103" s="920"/>
      <c r="IUF103" s="920"/>
      <c r="IUG103" s="920"/>
      <c r="IUH103" s="920"/>
      <c r="IUI103" s="920"/>
      <c r="IUJ103" s="920"/>
      <c r="IUK103" s="920"/>
      <c r="IUL103" s="920"/>
      <c r="IUM103" s="920"/>
      <c r="IUN103" s="920"/>
      <c r="IUO103" s="920"/>
      <c r="IUP103" s="920"/>
      <c r="IUQ103" s="920"/>
      <c r="IUR103" s="920"/>
      <c r="IUS103" s="920"/>
      <c r="IUT103" s="920"/>
      <c r="IUU103" s="920"/>
      <c r="IUV103" s="920"/>
      <c r="IUW103" s="920"/>
      <c r="IUX103" s="920"/>
      <c r="IUY103" s="920"/>
      <c r="IUZ103" s="920"/>
      <c r="IVA103" s="920"/>
      <c r="IVB103" s="920"/>
      <c r="IVC103" s="920"/>
      <c r="IVD103" s="920"/>
      <c r="IVE103" s="920"/>
      <c r="IVF103" s="920"/>
      <c r="IVG103" s="920"/>
      <c r="IVH103" s="920"/>
      <c r="IVI103" s="920"/>
      <c r="IVJ103" s="920"/>
      <c r="IVK103" s="920"/>
      <c r="IVL103" s="920"/>
      <c r="IVM103" s="920"/>
      <c r="IVN103" s="920"/>
      <c r="IVO103" s="920"/>
      <c r="IVP103" s="920"/>
      <c r="IVQ103" s="920"/>
      <c r="IVR103" s="920"/>
      <c r="IVS103" s="920"/>
      <c r="IVT103" s="920"/>
      <c r="IVU103" s="920"/>
      <c r="IVV103" s="920"/>
      <c r="IVW103" s="920"/>
      <c r="IVX103" s="920"/>
      <c r="IVY103" s="920"/>
      <c r="IVZ103" s="920"/>
      <c r="IWA103" s="920"/>
      <c r="IWB103" s="920"/>
      <c r="IWC103" s="920"/>
      <c r="IWD103" s="920"/>
      <c r="IWE103" s="920"/>
      <c r="IWF103" s="920"/>
      <c r="IWG103" s="920"/>
      <c r="IWH103" s="920"/>
      <c r="IWI103" s="920"/>
      <c r="IWJ103" s="920"/>
      <c r="IWK103" s="920"/>
      <c r="IWL103" s="920"/>
      <c r="IWM103" s="920"/>
      <c r="IWN103" s="920"/>
      <c r="IWO103" s="920"/>
      <c r="IWP103" s="920"/>
      <c r="IWQ103" s="920"/>
      <c r="IWR103" s="920"/>
      <c r="IWS103" s="920"/>
      <c r="IWT103" s="920"/>
      <c r="IWU103" s="920"/>
      <c r="IWV103" s="920"/>
      <c r="IWW103" s="920"/>
      <c r="IWX103" s="920"/>
      <c r="IWY103" s="920"/>
      <c r="IWZ103" s="920"/>
      <c r="IXA103" s="920"/>
      <c r="IXB103" s="920"/>
      <c r="IXC103" s="920"/>
      <c r="IXD103" s="920"/>
      <c r="IXE103" s="920"/>
      <c r="IXF103" s="920"/>
      <c r="IXG103" s="920"/>
      <c r="IXH103" s="920"/>
      <c r="IXI103" s="920"/>
      <c r="IXJ103" s="920"/>
      <c r="IXK103" s="920"/>
      <c r="IXL103" s="920"/>
      <c r="IXM103" s="920"/>
      <c r="IXN103" s="920"/>
      <c r="IXO103" s="920"/>
      <c r="IXP103" s="920"/>
      <c r="IXQ103" s="920"/>
      <c r="IXR103" s="920"/>
      <c r="IXS103" s="920"/>
      <c r="IXT103" s="920"/>
      <c r="IXU103" s="920"/>
      <c r="IXV103" s="920"/>
      <c r="IXW103" s="920"/>
      <c r="IXX103" s="920"/>
      <c r="IXY103" s="920"/>
      <c r="IXZ103" s="920"/>
      <c r="IYA103" s="920"/>
      <c r="IYB103" s="920"/>
      <c r="IYC103" s="920"/>
      <c r="IYD103" s="920"/>
      <c r="IYE103" s="920"/>
      <c r="IYF103" s="920"/>
      <c r="IYG103" s="920"/>
      <c r="IYH103" s="920"/>
      <c r="IYI103" s="920"/>
      <c r="IYJ103" s="920"/>
      <c r="IYK103" s="920"/>
      <c r="IYL103" s="920"/>
      <c r="IYM103" s="920"/>
      <c r="IYN103" s="920"/>
      <c r="IYO103" s="920"/>
      <c r="IYP103" s="920"/>
      <c r="IYQ103" s="920"/>
      <c r="IYR103" s="920"/>
      <c r="IYS103" s="920"/>
      <c r="IYT103" s="920"/>
      <c r="IYU103" s="920"/>
      <c r="IYV103" s="920"/>
      <c r="IYW103" s="920"/>
      <c r="IYX103" s="920"/>
      <c r="IYY103" s="920"/>
      <c r="IYZ103" s="920"/>
      <c r="IZA103" s="920"/>
      <c r="IZB103" s="920"/>
      <c r="IZC103" s="920"/>
      <c r="IZD103" s="920"/>
      <c r="IZE103" s="920"/>
      <c r="IZF103" s="920"/>
      <c r="IZG103" s="920"/>
      <c r="IZH103" s="920"/>
      <c r="IZI103" s="920"/>
      <c r="IZJ103" s="920"/>
      <c r="IZK103" s="920"/>
      <c r="IZL103" s="920"/>
      <c r="IZM103" s="920"/>
      <c r="IZN103" s="920"/>
      <c r="IZO103" s="920"/>
      <c r="IZP103" s="920"/>
      <c r="IZQ103" s="920"/>
      <c r="IZR103" s="920"/>
      <c r="IZS103" s="920"/>
      <c r="IZT103" s="920"/>
      <c r="IZU103" s="920"/>
      <c r="IZV103" s="920"/>
      <c r="IZW103" s="920"/>
      <c r="IZX103" s="920"/>
      <c r="IZY103" s="920"/>
      <c r="IZZ103" s="920"/>
      <c r="JAA103" s="920"/>
      <c r="JAB103" s="920"/>
      <c r="JAC103" s="920"/>
      <c r="JAD103" s="920"/>
      <c r="JAE103" s="920"/>
      <c r="JAF103" s="920"/>
      <c r="JAG103" s="920"/>
      <c r="JAH103" s="920"/>
      <c r="JAI103" s="920"/>
      <c r="JAJ103" s="920"/>
      <c r="JAK103" s="920"/>
      <c r="JAL103" s="920"/>
      <c r="JAM103" s="920"/>
      <c r="JAN103" s="920"/>
      <c r="JAO103" s="920"/>
      <c r="JAP103" s="920"/>
      <c r="JAQ103" s="920"/>
      <c r="JAR103" s="920"/>
      <c r="JAS103" s="920"/>
      <c r="JAT103" s="920"/>
      <c r="JAU103" s="920"/>
      <c r="JAV103" s="920"/>
      <c r="JAW103" s="920"/>
      <c r="JAX103" s="920"/>
      <c r="JAY103" s="920"/>
      <c r="JAZ103" s="920"/>
      <c r="JBA103" s="920"/>
      <c r="JBB103" s="920"/>
      <c r="JBC103" s="920"/>
      <c r="JBD103" s="920"/>
      <c r="JBE103" s="920"/>
      <c r="JBF103" s="920"/>
      <c r="JBG103" s="920"/>
      <c r="JBH103" s="920"/>
      <c r="JBI103" s="920"/>
      <c r="JBJ103" s="920"/>
      <c r="JBK103" s="920"/>
      <c r="JBL103" s="920"/>
      <c r="JBM103" s="920"/>
      <c r="JBN103" s="920"/>
      <c r="JBO103" s="920"/>
      <c r="JBP103" s="920"/>
      <c r="JBQ103" s="920"/>
      <c r="JBR103" s="920"/>
      <c r="JBS103" s="920"/>
      <c r="JBT103" s="920"/>
      <c r="JBU103" s="920"/>
      <c r="JBV103" s="920"/>
      <c r="JBW103" s="920"/>
      <c r="JBX103" s="920"/>
      <c r="JBY103" s="920"/>
      <c r="JBZ103" s="920"/>
      <c r="JCA103" s="920"/>
      <c r="JCB103" s="920"/>
      <c r="JCC103" s="920"/>
      <c r="JCD103" s="920"/>
      <c r="JCE103" s="920"/>
      <c r="JCF103" s="920"/>
      <c r="JCG103" s="920"/>
      <c r="JCH103" s="920"/>
      <c r="JCI103" s="920"/>
      <c r="JCJ103" s="920"/>
      <c r="JCK103" s="920"/>
      <c r="JCL103" s="920"/>
      <c r="JCM103" s="920"/>
      <c r="JCN103" s="920"/>
      <c r="JCO103" s="920"/>
      <c r="JCP103" s="920"/>
      <c r="JCQ103" s="920"/>
      <c r="JCR103" s="920"/>
      <c r="JCS103" s="920"/>
      <c r="JCT103" s="920"/>
      <c r="JCU103" s="920"/>
      <c r="JCV103" s="920"/>
      <c r="JCW103" s="920"/>
      <c r="JCX103" s="920"/>
      <c r="JCY103" s="920"/>
      <c r="JCZ103" s="920"/>
      <c r="JDA103" s="920"/>
      <c r="JDB103" s="920"/>
      <c r="JDC103" s="920"/>
      <c r="JDD103" s="920"/>
      <c r="JDE103" s="920"/>
      <c r="JDF103" s="920"/>
      <c r="JDG103" s="920"/>
      <c r="JDH103" s="920"/>
      <c r="JDI103" s="920"/>
      <c r="JDJ103" s="920"/>
      <c r="JDK103" s="920"/>
      <c r="JDL103" s="920"/>
      <c r="JDM103" s="920"/>
      <c r="JDN103" s="920"/>
      <c r="JDO103" s="920"/>
      <c r="JDP103" s="920"/>
      <c r="JDQ103" s="920"/>
      <c r="JDR103" s="920"/>
      <c r="JDS103" s="920"/>
      <c r="JDT103" s="920"/>
      <c r="JDU103" s="920"/>
      <c r="JDV103" s="920"/>
      <c r="JDW103" s="920"/>
      <c r="JDX103" s="920"/>
      <c r="JDY103" s="920"/>
      <c r="JDZ103" s="920"/>
      <c r="JEA103" s="920"/>
      <c r="JEB103" s="920"/>
      <c r="JEC103" s="920"/>
      <c r="JED103" s="920"/>
      <c r="JEE103" s="920"/>
      <c r="JEF103" s="920"/>
      <c r="JEG103" s="920"/>
      <c r="JEH103" s="920"/>
      <c r="JEI103" s="920"/>
      <c r="JEJ103" s="920"/>
      <c r="JEK103" s="920"/>
      <c r="JEL103" s="920"/>
      <c r="JEM103" s="920"/>
      <c r="JEN103" s="920"/>
      <c r="JEO103" s="920"/>
      <c r="JEP103" s="920"/>
      <c r="JEQ103" s="920"/>
      <c r="JER103" s="920"/>
      <c r="JES103" s="920"/>
      <c r="JET103" s="920"/>
      <c r="JEU103" s="920"/>
      <c r="JEV103" s="920"/>
      <c r="JEW103" s="920"/>
      <c r="JEX103" s="920"/>
      <c r="JEY103" s="920"/>
      <c r="JEZ103" s="920"/>
      <c r="JFA103" s="920"/>
      <c r="JFB103" s="920"/>
      <c r="JFC103" s="920"/>
      <c r="JFD103" s="920"/>
      <c r="JFE103" s="920"/>
      <c r="JFF103" s="920"/>
      <c r="JFG103" s="920"/>
      <c r="JFH103" s="920"/>
      <c r="JFI103" s="920"/>
      <c r="JFJ103" s="920"/>
      <c r="JFK103" s="920"/>
      <c r="JFL103" s="920"/>
      <c r="JFM103" s="920"/>
      <c r="JFN103" s="920"/>
      <c r="JFO103" s="920"/>
      <c r="JFP103" s="920"/>
      <c r="JFQ103" s="920"/>
      <c r="JFR103" s="920"/>
      <c r="JFS103" s="920"/>
      <c r="JFT103" s="920"/>
      <c r="JFU103" s="920"/>
      <c r="JFV103" s="920"/>
      <c r="JFW103" s="920"/>
      <c r="JFX103" s="920"/>
      <c r="JFY103" s="920"/>
      <c r="JFZ103" s="920"/>
      <c r="JGA103" s="920"/>
      <c r="JGB103" s="920"/>
      <c r="JGC103" s="920"/>
      <c r="JGD103" s="920"/>
      <c r="JGE103" s="920"/>
      <c r="JGF103" s="920"/>
      <c r="JGG103" s="920"/>
      <c r="JGH103" s="920"/>
      <c r="JGI103" s="920"/>
      <c r="JGJ103" s="920"/>
      <c r="JGK103" s="920"/>
      <c r="JGL103" s="920"/>
      <c r="JGM103" s="920"/>
      <c r="JGN103" s="920"/>
      <c r="JGO103" s="920"/>
      <c r="JGP103" s="920"/>
      <c r="JGQ103" s="920"/>
      <c r="JGR103" s="920"/>
      <c r="JGS103" s="920"/>
      <c r="JGT103" s="920"/>
      <c r="JGU103" s="920"/>
      <c r="JGV103" s="920"/>
      <c r="JGW103" s="920"/>
      <c r="JGX103" s="920"/>
      <c r="JGY103" s="920"/>
      <c r="JGZ103" s="920"/>
      <c r="JHA103" s="920"/>
      <c r="JHB103" s="920"/>
      <c r="JHC103" s="920"/>
      <c r="JHD103" s="920"/>
      <c r="JHE103" s="920"/>
      <c r="JHF103" s="920"/>
      <c r="JHG103" s="920"/>
      <c r="JHH103" s="920"/>
      <c r="JHI103" s="920"/>
      <c r="JHJ103" s="920"/>
      <c r="JHK103" s="920"/>
      <c r="JHL103" s="920"/>
      <c r="JHM103" s="920"/>
      <c r="JHN103" s="920"/>
      <c r="JHO103" s="920"/>
      <c r="JHP103" s="920"/>
      <c r="JHQ103" s="920"/>
      <c r="JHR103" s="920"/>
      <c r="JHS103" s="920"/>
      <c r="JHT103" s="920"/>
      <c r="JHU103" s="920"/>
      <c r="JHV103" s="920"/>
      <c r="JHW103" s="920"/>
      <c r="JHX103" s="920"/>
      <c r="JHY103" s="920"/>
      <c r="JHZ103" s="920"/>
      <c r="JIA103" s="920"/>
      <c r="JIB103" s="920"/>
      <c r="JIC103" s="920"/>
      <c r="JID103" s="920"/>
      <c r="JIE103" s="920"/>
      <c r="JIF103" s="920"/>
      <c r="JIG103" s="920"/>
      <c r="JIH103" s="920"/>
      <c r="JII103" s="920"/>
      <c r="JIJ103" s="920"/>
      <c r="JIK103" s="920"/>
      <c r="JIL103" s="920"/>
      <c r="JIM103" s="920"/>
      <c r="JIN103" s="920"/>
      <c r="JIO103" s="920"/>
      <c r="JIP103" s="920"/>
      <c r="JIQ103" s="920"/>
      <c r="JIR103" s="920"/>
      <c r="JIS103" s="920"/>
      <c r="JIT103" s="920"/>
      <c r="JIU103" s="920"/>
      <c r="JIV103" s="920"/>
      <c r="JIW103" s="920"/>
      <c r="JIX103" s="920"/>
      <c r="JIY103" s="920"/>
      <c r="JIZ103" s="920"/>
      <c r="JJA103" s="920"/>
      <c r="JJB103" s="920"/>
      <c r="JJC103" s="920"/>
      <c r="JJD103" s="920"/>
      <c r="JJE103" s="920"/>
      <c r="JJF103" s="920"/>
      <c r="JJG103" s="920"/>
      <c r="JJH103" s="920"/>
      <c r="JJI103" s="920"/>
      <c r="JJJ103" s="920"/>
      <c r="JJK103" s="920"/>
      <c r="JJL103" s="920"/>
      <c r="JJM103" s="920"/>
      <c r="JJN103" s="920"/>
      <c r="JJO103" s="920"/>
      <c r="JJP103" s="920"/>
      <c r="JJQ103" s="920"/>
      <c r="JJR103" s="920"/>
      <c r="JJS103" s="920"/>
      <c r="JJT103" s="920"/>
      <c r="JJU103" s="920"/>
      <c r="JJV103" s="920"/>
      <c r="JJW103" s="920"/>
      <c r="JJX103" s="920"/>
      <c r="JJY103" s="920"/>
      <c r="JJZ103" s="920"/>
      <c r="JKA103" s="920"/>
      <c r="JKB103" s="920"/>
      <c r="JKC103" s="920"/>
      <c r="JKD103" s="920"/>
      <c r="JKE103" s="920"/>
      <c r="JKF103" s="920"/>
      <c r="JKG103" s="920"/>
      <c r="JKH103" s="920"/>
      <c r="JKI103" s="920"/>
      <c r="JKJ103" s="920"/>
      <c r="JKK103" s="920"/>
      <c r="JKL103" s="920"/>
      <c r="JKM103" s="920"/>
      <c r="JKN103" s="920"/>
      <c r="JKO103" s="920"/>
      <c r="JKP103" s="920"/>
      <c r="JKQ103" s="920"/>
      <c r="JKR103" s="920"/>
      <c r="JKS103" s="920"/>
      <c r="JKT103" s="920"/>
      <c r="JKU103" s="920"/>
      <c r="JKV103" s="920"/>
      <c r="JKW103" s="920"/>
      <c r="JKX103" s="920"/>
      <c r="JKY103" s="920"/>
      <c r="JKZ103" s="920"/>
      <c r="JLA103" s="920"/>
      <c r="JLB103" s="920"/>
      <c r="JLC103" s="920"/>
      <c r="JLD103" s="920"/>
      <c r="JLE103" s="920"/>
      <c r="JLF103" s="920"/>
      <c r="JLG103" s="920"/>
      <c r="JLH103" s="920"/>
      <c r="JLI103" s="920"/>
      <c r="JLJ103" s="920"/>
      <c r="JLK103" s="920"/>
      <c r="JLL103" s="920"/>
      <c r="JLM103" s="920"/>
      <c r="JLN103" s="920"/>
      <c r="JLO103" s="920"/>
      <c r="JLP103" s="920"/>
      <c r="JLQ103" s="920"/>
      <c r="JLR103" s="920"/>
      <c r="JLS103" s="920"/>
      <c r="JLT103" s="920"/>
      <c r="JLU103" s="920"/>
      <c r="JLV103" s="920"/>
      <c r="JLW103" s="920"/>
      <c r="JLX103" s="920"/>
      <c r="JLY103" s="920"/>
      <c r="JLZ103" s="920"/>
      <c r="JMA103" s="920"/>
      <c r="JMB103" s="920"/>
      <c r="JMC103" s="920"/>
      <c r="JMD103" s="920"/>
      <c r="JME103" s="920"/>
      <c r="JMF103" s="920"/>
      <c r="JMG103" s="920"/>
      <c r="JMH103" s="920"/>
      <c r="JMI103" s="920"/>
      <c r="JMJ103" s="920"/>
      <c r="JMK103" s="920"/>
      <c r="JML103" s="920"/>
      <c r="JMM103" s="920"/>
      <c r="JMN103" s="920"/>
      <c r="JMO103" s="920"/>
      <c r="JMP103" s="920"/>
      <c r="JMQ103" s="920"/>
      <c r="JMR103" s="920"/>
      <c r="JMS103" s="920"/>
      <c r="JMT103" s="920"/>
      <c r="JMU103" s="920"/>
      <c r="JMV103" s="920"/>
      <c r="JMW103" s="920"/>
      <c r="JMX103" s="920"/>
      <c r="JMY103" s="920"/>
      <c r="JMZ103" s="920"/>
      <c r="JNA103" s="920"/>
      <c r="JNB103" s="920"/>
      <c r="JNC103" s="920"/>
      <c r="JND103" s="920"/>
      <c r="JNE103" s="920"/>
      <c r="JNF103" s="920"/>
      <c r="JNG103" s="920"/>
      <c r="JNH103" s="920"/>
      <c r="JNI103" s="920"/>
      <c r="JNJ103" s="920"/>
      <c r="JNK103" s="920"/>
      <c r="JNL103" s="920"/>
      <c r="JNM103" s="920"/>
      <c r="JNN103" s="920"/>
      <c r="JNO103" s="920"/>
      <c r="JNP103" s="920"/>
      <c r="JNQ103" s="920"/>
      <c r="JNR103" s="920"/>
      <c r="JNS103" s="920"/>
      <c r="JNT103" s="920"/>
      <c r="JNU103" s="920"/>
      <c r="JNV103" s="920"/>
      <c r="JNW103" s="920"/>
      <c r="JNX103" s="920"/>
      <c r="JNY103" s="920"/>
      <c r="JNZ103" s="920"/>
      <c r="JOA103" s="920"/>
      <c r="JOB103" s="920"/>
      <c r="JOC103" s="920"/>
      <c r="JOD103" s="920"/>
      <c r="JOE103" s="920"/>
      <c r="JOF103" s="920"/>
      <c r="JOG103" s="920"/>
      <c r="JOH103" s="920"/>
      <c r="JOI103" s="920"/>
      <c r="JOJ103" s="920"/>
      <c r="JOK103" s="920"/>
      <c r="JOL103" s="920"/>
      <c r="JOM103" s="920"/>
      <c r="JON103" s="920"/>
      <c r="JOO103" s="920"/>
      <c r="JOP103" s="920"/>
      <c r="JOQ103" s="920"/>
      <c r="JOR103" s="920"/>
      <c r="JOS103" s="920"/>
      <c r="JOT103" s="920"/>
      <c r="JOU103" s="920"/>
      <c r="JOV103" s="920"/>
      <c r="JOW103" s="920"/>
      <c r="JOX103" s="920"/>
      <c r="JOY103" s="920"/>
      <c r="JOZ103" s="920"/>
      <c r="JPA103" s="920"/>
      <c r="JPB103" s="920"/>
      <c r="JPC103" s="920"/>
      <c r="JPD103" s="920"/>
      <c r="JPE103" s="920"/>
      <c r="JPF103" s="920"/>
      <c r="JPG103" s="920"/>
      <c r="JPH103" s="920"/>
      <c r="JPI103" s="920"/>
      <c r="JPJ103" s="920"/>
      <c r="JPK103" s="920"/>
      <c r="JPL103" s="920"/>
      <c r="JPM103" s="920"/>
      <c r="JPN103" s="920"/>
      <c r="JPO103" s="920"/>
      <c r="JPP103" s="920"/>
      <c r="JPQ103" s="920"/>
      <c r="JPR103" s="920"/>
      <c r="JPS103" s="920"/>
      <c r="JPT103" s="920"/>
      <c r="JPU103" s="920"/>
      <c r="JPV103" s="920"/>
      <c r="JPW103" s="920"/>
      <c r="JPX103" s="920"/>
      <c r="JPY103" s="920"/>
      <c r="JPZ103" s="920"/>
      <c r="JQA103" s="920"/>
      <c r="JQB103" s="920"/>
      <c r="JQC103" s="920"/>
      <c r="JQD103" s="920"/>
      <c r="JQE103" s="920"/>
      <c r="JQF103" s="920"/>
      <c r="JQG103" s="920"/>
      <c r="JQH103" s="920"/>
      <c r="JQI103" s="920"/>
      <c r="JQJ103" s="920"/>
      <c r="JQK103" s="920"/>
      <c r="JQL103" s="920"/>
      <c r="JQM103" s="920"/>
      <c r="JQN103" s="920"/>
      <c r="JQO103" s="920"/>
      <c r="JQP103" s="920"/>
      <c r="JQQ103" s="920"/>
      <c r="JQR103" s="920"/>
      <c r="JQS103" s="920"/>
      <c r="JQT103" s="920"/>
      <c r="JQU103" s="920"/>
      <c r="JQV103" s="920"/>
      <c r="JQW103" s="920"/>
      <c r="JQX103" s="920"/>
      <c r="JQY103" s="920"/>
      <c r="JQZ103" s="920"/>
      <c r="JRA103" s="920"/>
      <c r="JRB103" s="920"/>
      <c r="JRC103" s="920"/>
      <c r="JRD103" s="920"/>
      <c r="JRE103" s="920"/>
      <c r="JRF103" s="920"/>
      <c r="JRG103" s="920"/>
      <c r="JRH103" s="920"/>
      <c r="JRI103" s="920"/>
      <c r="JRJ103" s="920"/>
      <c r="JRK103" s="920"/>
      <c r="JRL103" s="920"/>
      <c r="JRM103" s="920"/>
      <c r="JRN103" s="920"/>
      <c r="JRO103" s="920"/>
      <c r="JRP103" s="920"/>
      <c r="JRQ103" s="920"/>
      <c r="JRR103" s="920"/>
      <c r="JRS103" s="920"/>
      <c r="JRT103" s="920"/>
      <c r="JRU103" s="920"/>
      <c r="JRV103" s="920"/>
      <c r="JRW103" s="920"/>
      <c r="JRX103" s="920"/>
      <c r="JRY103" s="920"/>
      <c r="JRZ103" s="920"/>
      <c r="JSA103" s="920"/>
      <c r="JSB103" s="920"/>
      <c r="JSC103" s="920"/>
      <c r="JSD103" s="920"/>
      <c r="JSE103" s="920"/>
      <c r="JSF103" s="920"/>
      <c r="JSG103" s="920"/>
      <c r="JSH103" s="920"/>
      <c r="JSI103" s="920"/>
      <c r="JSJ103" s="920"/>
      <c r="JSK103" s="920"/>
      <c r="JSL103" s="920"/>
      <c r="JSM103" s="920"/>
      <c r="JSN103" s="920"/>
      <c r="JSO103" s="920"/>
      <c r="JSP103" s="920"/>
      <c r="JSQ103" s="920"/>
      <c r="JSR103" s="920"/>
      <c r="JSS103" s="920"/>
      <c r="JST103" s="920"/>
      <c r="JSU103" s="920"/>
      <c r="JSV103" s="920"/>
      <c r="JSW103" s="920"/>
      <c r="JSX103" s="920"/>
      <c r="JSY103" s="920"/>
      <c r="JSZ103" s="920"/>
      <c r="JTA103" s="920"/>
      <c r="JTB103" s="920"/>
      <c r="JTC103" s="920"/>
      <c r="JTD103" s="920"/>
      <c r="JTE103" s="920"/>
      <c r="JTF103" s="920"/>
      <c r="JTG103" s="920"/>
      <c r="JTH103" s="920"/>
      <c r="JTI103" s="920"/>
      <c r="JTJ103" s="920"/>
      <c r="JTK103" s="920"/>
      <c r="JTL103" s="920"/>
      <c r="JTM103" s="920"/>
      <c r="JTN103" s="920"/>
      <c r="JTO103" s="920"/>
      <c r="JTP103" s="920"/>
      <c r="JTQ103" s="920"/>
      <c r="JTR103" s="920"/>
      <c r="JTS103" s="920"/>
      <c r="JTT103" s="920"/>
      <c r="JTU103" s="920"/>
      <c r="JTV103" s="920"/>
      <c r="JTW103" s="920"/>
      <c r="JTX103" s="920"/>
      <c r="JTY103" s="920"/>
      <c r="JTZ103" s="920"/>
      <c r="JUA103" s="920"/>
      <c r="JUB103" s="920"/>
      <c r="JUC103" s="920"/>
      <c r="JUD103" s="920"/>
      <c r="JUE103" s="920"/>
      <c r="JUF103" s="920"/>
      <c r="JUG103" s="920"/>
      <c r="JUH103" s="920"/>
      <c r="JUI103" s="920"/>
      <c r="JUJ103" s="920"/>
      <c r="JUK103" s="920"/>
      <c r="JUL103" s="920"/>
      <c r="JUM103" s="920"/>
      <c r="JUN103" s="920"/>
      <c r="JUO103" s="920"/>
      <c r="JUP103" s="920"/>
      <c r="JUQ103" s="920"/>
      <c r="JUR103" s="920"/>
      <c r="JUS103" s="920"/>
      <c r="JUT103" s="920"/>
      <c r="JUU103" s="920"/>
      <c r="JUV103" s="920"/>
      <c r="JUW103" s="920"/>
      <c r="JUX103" s="920"/>
      <c r="JUY103" s="920"/>
      <c r="JUZ103" s="920"/>
      <c r="JVA103" s="920"/>
      <c r="JVB103" s="920"/>
      <c r="JVC103" s="920"/>
      <c r="JVD103" s="920"/>
      <c r="JVE103" s="920"/>
      <c r="JVF103" s="920"/>
      <c r="JVG103" s="920"/>
      <c r="JVH103" s="920"/>
      <c r="JVI103" s="920"/>
      <c r="JVJ103" s="920"/>
      <c r="JVK103" s="920"/>
      <c r="JVL103" s="920"/>
      <c r="JVM103" s="920"/>
      <c r="JVN103" s="920"/>
      <c r="JVO103" s="920"/>
      <c r="JVP103" s="920"/>
      <c r="JVQ103" s="920"/>
      <c r="JVR103" s="920"/>
      <c r="JVS103" s="920"/>
      <c r="JVT103" s="920"/>
      <c r="JVU103" s="920"/>
      <c r="JVV103" s="920"/>
      <c r="JVW103" s="920"/>
      <c r="JVX103" s="920"/>
      <c r="JVY103" s="920"/>
      <c r="JVZ103" s="920"/>
      <c r="JWA103" s="920"/>
      <c r="JWB103" s="920"/>
      <c r="JWC103" s="920"/>
      <c r="JWD103" s="920"/>
      <c r="JWE103" s="920"/>
      <c r="JWF103" s="920"/>
      <c r="JWG103" s="920"/>
      <c r="JWH103" s="920"/>
      <c r="JWI103" s="920"/>
      <c r="JWJ103" s="920"/>
      <c r="JWK103" s="920"/>
      <c r="JWL103" s="920"/>
      <c r="JWM103" s="920"/>
      <c r="JWN103" s="920"/>
      <c r="JWO103" s="920"/>
      <c r="JWP103" s="920"/>
      <c r="JWQ103" s="920"/>
      <c r="JWR103" s="920"/>
      <c r="JWS103" s="920"/>
      <c r="JWT103" s="920"/>
      <c r="JWU103" s="920"/>
      <c r="JWV103" s="920"/>
      <c r="JWW103" s="920"/>
      <c r="JWX103" s="920"/>
      <c r="JWY103" s="920"/>
      <c r="JWZ103" s="920"/>
      <c r="JXA103" s="920"/>
      <c r="JXB103" s="920"/>
      <c r="JXC103" s="920"/>
      <c r="JXD103" s="920"/>
      <c r="JXE103" s="920"/>
      <c r="JXF103" s="920"/>
      <c r="JXG103" s="920"/>
      <c r="JXH103" s="920"/>
      <c r="JXI103" s="920"/>
      <c r="JXJ103" s="920"/>
      <c r="JXK103" s="920"/>
      <c r="JXL103" s="920"/>
      <c r="JXM103" s="920"/>
      <c r="JXN103" s="920"/>
      <c r="JXO103" s="920"/>
      <c r="JXP103" s="920"/>
      <c r="JXQ103" s="920"/>
      <c r="JXR103" s="920"/>
      <c r="JXS103" s="920"/>
      <c r="JXT103" s="920"/>
      <c r="JXU103" s="920"/>
      <c r="JXV103" s="920"/>
      <c r="JXW103" s="920"/>
      <c r="JXX103" s="920"/>
      <c r="JXY103" s="920"/>
      <c r="JXZ103" s="920"/>
      <c r="JYA103" s="920"/>
      <c r="JYB103" s="920"/>
      <c r="JYC103" s="920"/>
      <c r="JYD103" s="920"/>
      <c r="JYE103" s="920"/>
      <c r="JYF103" s="920"/>
      <c r="JYG103" s="920"/>
      <c r="JYH103" s="920"/>
      <c r="JYI103" s="920"/>
      <c r="JYJ103" s="920"/>
      <c r="JYK103" s="920"/>
      <c r="JYL103" s="920"/>
      <c r="JYM103" s="920"/>
      <c r="JYN103" s="920"/>
      <c r="JYO103" s="920"/>
      <c r="JYP103" s="920"/>
      <c r="JYQ103" s="920"/>
      <c r="JYR103" s="920"/>
      <c r="JYS103" s="920"/>
      <c r="JYT103" s="920"/>
      <c r="JYU103" s="920"/>
      <c r="JYV103" s="920"/>
      <c r="JYW103" s="920"/>
      <c r="JYX103" s="920"/>
      <c r="JYY103" s="920"/>
      <c r="JYZ103" s="920"/>
      <c r="JZA103" s="920"/>
      <c r="JZB103" s="920"/>
      <c r="JZC103" s="920"/>
      <c r="JZD103" s="920"/>
      <c r="JZE103" s="920"/>
      <c r="JZF103" s="920"/>
      <c r="JZG103" s="920"/>
      <c r="JZH103" s="920"/>
      <c r="JZI103" s="920"/>
      <c r="JZJ103" s="920"/>
      <c r="JZK103" s="920"/>
      <c r="JZL103" s="920"/>
      <c r="JZM103" s="920"/>
      <c r="JZN103" s="920"/>
      <c r="JZO103" s="920"/>
      <c r="JZP103" s="920"/>
      <c r="JZQ103" s="920"/>
      <c r="JZR103" s="920"/>
      <c r="JZS103" s="920"/>
      <c r="JZT103" s="920"/>
      <c r="JZU103" s="920"/>
      <c r="JZV103" s="920"/>
      <c r="JZW103" s="920"/>
      <c r="JZX103" s="920"/>
      <c r="JZY103" s="920"/>
      <c r="JZZ103" s="920"/>
      <c r="KAA103" s="920"/>
      <c r="KAB103" s="920"/>
      <c r="KAC103" s="920"/>
      <c r="KAD103" s="920"/>
      <c r="KAE103" s="920"/>
      <c r="KAF103" s="920"/>
      <c r="KAG103" s="920"/>
      <c r="KAH103" s="920"/>
      <c r="KAI103" s="920"/>
      <c r="KAJ103" s="920"/>
      <c r="KAK103" s="920"/>
      <c r="KAL103" s="920"/>
      <c r="KAM103" s="920"/>
      <c r="KAN103" s="920"/>
      <c r="KAO103" s="920"/>
      <c r="KAP103" s="920"/>
      <c r="KAQ103" s="920"/>
      <c r="KAR103" s="920"/>
      <c r="KAS103" s="920"/>
      <c r="KAT103" s="920"/>
      <c r="KAU103" s="920"/>
      <c r="KAV103" s="920"/>
      <c r="KAW103" s="920"/>
      <c r="KAX103" s="920"/>
      <c r="KAY103" s="920"/>
      <c r="KAZ103" s="920"/>
      <c r="KBA103" s="920"/>
      <c r="KBB103" s="920"/>
      <c r="KBC103" s="920"/>
      <c r="KBD103" s="920"/>
      <c r="KBE103" s="920"/>
      <c r="KBF103" s="920"/>
      <c r="KBG103" s="920"/>
      <c r="KBH103" s="920"/>
      <c r="KBI103" s="920"/>
      <c r="KBJ103" s="920"/>
      <c r="KBK103" s="920"/>
      <c r="KBL103" s="920"/>
      <c r="KBM103" s="920"/>
      <c r="KBN103" s="920"/>
      <c r="KBO103" s="920"/>
      <c r="KBP103" s="920"/>
      <c r="KBQ103" s="920"/>
      <c r="KBR103" s="920"/>
      <c r="KBS103" s="920"/>
      <c r="KBT103" s="920"/>
      <c r="KBU103" s="920"/>
      <c r="KBV103" s="920"/>
      <c r="KBW103" s="920"/>
      <c r="KBX103" s="920"/>
      <c r="KBY103" s="920"/>
      <c r="KBZ103" s="920"/>
      <c r="KCA103" s="920"/>
      <c r="KCB103" s="920"/>
      <c r="KCC103" s="920"/>
      <c r="KCD103" s="920"/>
      <c r="KCE103" s="920"/>
      <c r="KCF103" s="920"/>
      <c r="KCG103" s="920"/>
      <c r="KCH103" s="920"/>
      <c r="KCI103" s="920"/>
      <c r="KCJ103" s="920"/>
      <c r="KCK103" s="920"/>
      <c r="KCL103" s="920"/>
      <c r="KCM103" s="920"/>
      <c r="KCN103" s="920"/>
      <c r="KCO103" s="920"/>
      <c r="KCP103" s="920"/>
      <c r="KCQ103" s="920"/>
      <c r="KCR103" s="920"/>
      <c r="KCS103" s="920"/>
      <c r="KCT103" s="920"/>
      <c r="KCU103" s="920"/>
      <c r="KCV103" s="920"/>
      <c r="KCW103" s="920"/>
      <c r="KCX103" s="920"/>
      <c r="KCY103" s="920"/>
      <c r="KCZ103" s="920"/>
      <c r="KDA103" s="920"/>
      <c r="KDB103" s="920"/>
      <c r="KDC103" s="920"/>
      <c r="KDD103" s="920"/>
      <c r="KDE103" s="920"/>
      <c r="KDF103" s="920"/>
      <c r="KDG103" s="920"/>
      <c r="KDH103" s="920"/>
      <c r="KDI103" s="920"/>
      <c r="KDJ103" s="920"/>
      <c r="KDK103" s="920"/>
      <c r="KDL103" s="920"/>
      <c r="KDM103" s="920"/>
      <c r="KDN103" s="920"/>
      <c r="KDO103" s="920"/>
      <c r="KDP103" s="920"/>
      <c r="KDQ103" s="920"/>
      <c r="KDR103" s="920"/>
      <c r="KDS103" s="920"/>
      <c r="KDT103" s="920"/>
      <c r="KDU103" s="920"/>
      <c r="KDV103" s="920"/>
      <c r="KDW103" s="920"/>
      <c r="KDX103" s="920"/>
      <c r="KDY103" s="920"/>
      <c r="KDZ103" s="920"/>
      <c r="KEA103" s="920"/>
      <c r="KEB103" s="920"/>
      <c r="KEC103" s="920"/>
      <c r="KED103" s="920"/>
      <c r="KEE103" s="920"/>
      <c r="KEF103" s="920"/>
      <c r="KEG103" s="920"/>
      <c r="KEH103" s="920"/>
      <c r="KEI103" s="920"/>
      <c r="KEJ103" s="920"/>
      <c r="KEK103" s="920"/>
      <c r="KEL103" s="920"/>
      <c r="KEM103" s="920"/>
      <c r="KEN103" s="920"/>
      <c r="KEO103" s="920"/>
      <c r="KEP103" s="920"/>
      <c r="KEQ103" s="920"/>
      <c r="KER103" s="920"/>
      <c r="KES103" s="920"/>
      <c r="KET103" s="920"/>
      <c r="KEU103" s="920"/>
      <c r="KEV103" s="920"/>
      <c r="KEW103" s="920"/>
      <c r="KEX103" s="920"/>
      <c r="KEY103" s="920"/>
      <c r="KEZ103" s="920"/>
      <c r="KFA103" s="920"/>
      <c r="KFB103" s="920"/>
      <c r="KFC103" s="920"/>
      <c r="KFD103" s="920"/>
      <c r="KFE103" s="920"/>
      <c r="KFF103" s="920"/>
      <c r="KFG103" s="920"/>
      <c r="KFH103" s="920"/>
      <c r="KFI103" s="920"/>
      <c r="KFJ103" s="920"/>
      <c r="KFK103" s="920"/>
      <c r="KFL103" s="920"/>
      <c r="KFM103" s="920"/>
      <c r="KFN103" s="920"/>
      <c r="KFO103" s="920"/>
      <c r="KFP103" s="920"/>
      <c r="KFQ103" s="920"/>
      <c r="KFR103" s="920"/>
      <c r="KFS103" s="920"/>
      <c r="KFT103" s="920"/>
      <c r="KFU103" s="920"/>
      <c r="KFV103" s="920"/>
      <c r="KFW103" s="920"/>
      <c r="KFX103" s="920"/>
      <c r="KFY103" s="920"/>
      <c r="KFZ103" s="920"/>
      <c r="KGA103" s="920"/>
      <c r="KGB103" s="920"/>
      <c r="KGC103" s="920"/>
      <c r="KGD103" s="920"/>
      <c r="KGE103" s="920"/>
      <c r="KGF103" s="920"/>
      <c r="KGG103" s="920"/>
      <c r="KGH103" s="920"/>
      <c r="KGI103" s="920"/>
      <c r="KGJ103" s="920"/>
      <c r="KGK103" s="920"/>
      <c r="KGL103" s="920"/>
      <c r="KGM103" s="920"/>
      <c r="KGN103" s="920"/>
      <c r="KGO103" s="920"/>
      <c r="KGP103" s="920"/>
      <c r="KGQ103" s="920"/>
      <c r="KGR103" s="920"/>
      <c r="KGS103" s="920"/>
      <c r="KGT103" s="920"/>
      <c r="KGU103" s="920"/>
      <c r="KGV103" s="920"/>
      <c r="KGW103" s="920"/>
      <c r="KGX103" s="920"/>
      <c r="KGY103" s="920"/>
      <c r="KGZ103" s="920"/>
      <c r="KHA103" s="920"/>
      <c r="KHB103" s="920"/>
      <c r="KHC103" s="920"/>
      <c r="KHD103" s="920"/>
      <c r="KHE103" s="920"/>
      <c r="KHF103" s="920"/>
      <c r="KHG103" s="920"/>
      <c r="KHH103" s="920"/>
      <c r="KHI103" s="920"/>
      <c r="KHJ103" s="920"/>
      <c r="KHK103" s="920"/>
      <c r="KHL103" s="920"/>
      <c r="KHM103" s="920"/>
      <c r="KHN103" s="920"/>
      <c r="KHO103" s="920"/>
      <c r="KHP103" s="920"/>
      <c r="KHQ103" s="920"/>
      <c r="KHR103" s="920"/>
      <c r="KHS103" s="920"/>
      <c r="KHT103" s="920"/>
      <c r="KHU103" s="920"/>
      <c r="KHV103" s="920"/>
      <c r="KHW103" s="920"/>
      <c r="KHX103" s="920"/>
      <c r="KHY103" s="920"/>
      <c r="KHZ103" s="920"/>
      <c r="KIA103" s="920"/>
      <c r="KIB103" s="920"/>
      <c r="KIC103" s="920"/>
      <c r="KID103" s="920"/>
      <c r="KIE103" s="920"/>
      <c r="KIF103" s="920"/>
      <c r="KIG103" s="920"/>
      <c r="KIH103" s="920"/>
      <c r="KII103" s="920"/>
      <c r="KIJ103" s="920"/>
      <c r="KIK103" s="920"/>
      <c r="KIL103" s="920"/>
      <c r="KIM103" s="920"/>
      <c r="KIN103" s="920"/>
      <c r="KIO103" s="920"/>
      <c r="KIP103" s="920"/>
      <c r="KIQ103" s="920"/>
      <c r="KIR103" s="920"/>
      <c r="KIS103" s="920"/>
      <c r="KIT103" s="920"/>
      <c r="KIU103" s="920"/>
      <c r="KIV103" s="920"/>
      <c r="KIW103" s="920"/>
      <c r="KIX103" s="920"/>
      <c r="KIY103" s="920"/>
      <c r="KIZ103" s="920"/>
      <c r="KJA103" s="920"/>
      <c r="KJB103" s="920"/>
      <c r="KJC103" s="920"/>
      <c r="KJD103" s="920"/>
      <c r="KJE103" s="920"/>
      <c r="KJF103" s="920"/>
      <c r="KJG103" s="920"/>
      <c r="KJH103" s="920"/>
      <c r="KJI103" s="920"/>
      <c r="KJJ103" s="920"/>
      <c r="KJK103" s="920"/>
      <c r="KJL103" s="920"/>
      <c r="KJM103" s="920"/>
      <c r="KJN103" s="920"/>
      <c r="KJO103" s="920"/>
      <c r="KJP103" s="920"/>
      <c r="KJQ103" s="920"/>
      <c r="KJR103" s="920"/>
      <c r="KJS103" s="920"/>
      <c r="KJT103" s="920"/>
      <c r="KJU103" s="920"/>
      <c r="KJV103" s="920"/>
      <c r="KJW103" s="920"/>
      <c r="KJX103" s="920"/>
      <c r="KJY103" s="920"/>
      <c r="KJZ103" s="920"/>
      <c r="KKA103" s="920"/>
      <c r="KKB103" s="920"/>
      <c r="KKC103" s="920"/>
      <c r="KKD103" s="920"/>
      <c r="KKE103" s="920"/>
      <c r="KKF103" s="920"/>
      <c r="KKG103" s="920"/>
      <c r="KKH103" s="920"/>
      <c r="KKI103" s="920"/>
      <c r="KKJ103" s="920"/>
      <c r="KKK103" s="920"/>
      <c r="KKL103" s="920"/>
      <c r="KKM103" s="920"/>
      <c r="KKN103" s="920"/>
      <c r="KKO103" s="920"/>
      <c r="KKP103" s="920"/>
      <c r="KKQ103" s="920"/>
      <c r="KKR103" s="920"/>
      <c r="KKS103" s="920"/>
      <c r="KKT103" s="920"/>
      <c r="KKU103" s="920"/>
      <c r="KKV103" s="920"/>
      <c r="KKW103" s="920"/>
      <c r="KKX103" s="920"/>
      <c r="KKY103" s="920"/>
      <c r="KKZ103" s="920"/>
      <c r="KLA103" s="920"/>
      <c r="KLB103" s="920"/>
      <c r="KLC103" s="920"/>
      <c r="KLD103" s="920"/>
      <c r="KLE103" s="920"/>
      <c r="KLF103" s="920"/>
      <c r="KLG103" s="920"/>
      <c r="KLH103" s="920"/>
      <c r="KLI103" s="920"/>
      <c r="KLJ103" s="920"/>
      <c r="KLK103" s="920"/>
      <c r="KLL103" s="920"/>
      <c r="KLM103" s="920"/>
      <c r="KLN103" s="920"/>
      <c r="KLO103" s="920"/>
      <c r="KLP103" s="920"/>
      <c r="KLQ103" s="920"/>
      <c r="KLR103" s="920"/>
      <c r="KLS103" s="920"/>
      <c r="KLT103" s="920"/>
      <c r="KLU103" s="920"/>
      <c r="KLV103" s="920"/>
      <c r="KLW103" s="920"/>
      <c r="KLX103" s="920"/>
      <c r="KLY103" s="920"/>
      <c r="KLZ103" s="920"/>
      <c r="KMA103" s="920"/>
      <c r="KMB103" s="920"/>
      <c r="KMC103" s="920"/>
      <c r="KMD103" s="920"/>
      <c r="KME103" s="920"/>
      <c r="KMF103" s="920"/>
      <c r="KMG103" s="920"/>
      <c r="KMH103" s="920"/>
      <c r="KMI103" s="920"/>
      <c r="KMJ103" s="920"/>
      <c r="KMK103" s="920"/>
      <c r="KML103" s="920"/>
      <c r="KMM103" s="920"/>
      <c r="KMN103" s="920"/>
      <c r="KMO103" s="920"/>
      <c r="KMP103" s="920"/>
      <c r="KMQ103" s="920"/>
      <c r="KMR103" s="920"/>
      <c r="KMS103" s="920"/>
      <c r="KMT103" s="920"/>
      <c r="KMU103" s="920"/>
      <c r="KMV103" s="920"/>
      <c r="KMW103" s="920"/>
      <c r="KMX103" s="920"/>
      <c r="KMY103" s="920"/>
      <c r="KMZ103" s="920"/>
      <c r="KNA103" s="920"/>
      <c r="KNB103" s="920"/>
      <c r="KNC103" s="920"/>
      <c r="KND103" s="920"/>
      <c r="KNE103" s="920"/>
      <c r="KNF103" s="920"/>
      <c r="KNG103" s="920"/>
      <c r="KNH103" s="920"/>
      <c r="KNI103" s="920"/>
      <c r="KNJ103" s="920"/>
      <c r="KNK103" s="920"/>
      <c r="KNL103" s="920"/>
      <c r="KNM103" s="920"/>
      <c r="KNN103" s="920"/>
      <c r="KNO103" s="920"/>
      <c r="KNP103" s="920"/>
      <c r="KNQ103" s="920"/>
      <c r="KNR103" s="920"/>
      <c r="KNS103" s="920"/>
      <c r="KNT103" s="920"/>
      <c r="KNU103" s="920"/>
      <c r="KNV103" s="920"/>
      <c r="KNW103" s="920"/>
      <c r="KNX103" s="920"/>
      <c r="KNY103" s="920"/>
      <c r="KNZ103" s="920"/>
      <c r="KOA103" s="920"/>
      <c r="KOB103" s="920"/>
      <c r="KOC103" s="920"/>
      <c r="KOD103" s="920"/>
      <c r="KOE103" s="920"/>
      <c r="KOF103" s="920"/>
      <c r="KOG103" s="920"/>
      <c r="KOH103" s="920"/>
      <c r="KOI103" s="920"/>
      <c r="KOJ103" s="920"/>
      <c r="KOK103" s="920"/>
      <c r="KOL103" s="920"/>
      <c r="KOM103" s="920"/>
      <c r="KON103" s="920"/>
      <c r="KOO103" s="920"/>
      <c r="KOP103" s="920"/>
      <c r="KOQ103" s="920"/>
      <c r="KOR103" s="920"/>
      <c r="KOS103" s="920"/>
      <c r="KOT103" s="920"/>
      <c r="KOU103" s="920"/>
      <c r="KOV103" s="920"/>
      <c r="KOW103" s="920"/>
      <c r="KOX103" s="920"/>
      <c r="KOY103" s="920"/>
      <c r="KOZ103" s="920"/>
      <c r="KPA103" s="920"/>
      <c r="KPB103" s="920"/>
      <c r="KPC103" s="920"/>
      <c r="KPD103" s="920"/>
      <c r="KPE103" s="920"/>
      <c r="KPF103" s="920"/>
      <c r="KPG103" s="920"/>
      <c r="KPH103" s="920"/>
      <c r="KPI103" s="920"/>
      <c r="KPJ103" s="920"/>
      <c r="KPK103" s="920"/>
      <c r="KPL103" s="920"/>
      <c r="KPM103" s="920"/>
      <c r="KPN103" s="920"/>
      <c r="KPO103" s="920"/>
      <c r="KPP103" s="920"/>
      <c r="KPQ103" s="920"/>
      <c r="KPR103" s="920"/>
      <c r="KPS103" s="920"/>
      <c r="KPT103" s="920"/>
      <c r="KPU103" s="920"/>
      <c r="KPV103" s="920"/>
      <c r="KPW103" s="920"/>
      <c r="KPX103" s="920"/>
      <c r="KPY103" s="920"/>
      <c r="KPZ103" s="920"/>
      <c r="KQA103" s="920"/>
      <c r="KQB103" s="920"/>
      <c r="KQC103" s="920"/>
      <c r="KQD103" s="920"/>
      <c r="KQE103" s="920"/>
      <c r="KQF103" s="920"/>
      <c r="KQG103" s="920"/>
      <c r="KQH103" s="920"/>
      <c r="KQI103" s="920"/>
      <c r="KQJ103" s="920"/>
      <c r="KQK103" s="920"/>
      <c r="KQL103" s="920"/>
      <c r="KQM103" s="920"/>
      <c r="KQN103" s="920"/>
      <c r="KQO103" s="920"/>
      <c r="KQP103" s="920"/>
      <c r="KQQ103" s="920"/>
      <c r="KQR103" s="920"/>
      <c r="KQS103" s="920"/>
      <c r="KQT103" s="920"/>
      <c r="KQU103" s="920"/>
      <c r="KQV103" s="920"/>
      <c r="KQW103" s="920"/>
      <c r="KQX103" s="920"/>
      <c r="KQY103" s="920"/>
      <c r="KQZ103" s="920"/>
      <c r="KRA103" s="920"/>
      <c r="KRB103" s="920"/>
      <c r="KRC103" s="920"/>
      <c r="KRD103" s="920"/>
      <c r="KRE103" s="920"/>
      <c r="KRF103" s="920"/>
      <c r="KRG103" s="920"/>
      <c r="KRH103" s="920"/>
      <c r="KRI103" s="920"/>
      <c r="KRJ103" s="920"/>
      <c r="KRK103" s="920"/>
      <c r="KRL103" s="920"/>
      <c r="KRM103" s="920"/>
      <c r="KRN103" s="920"/>
      <c r="KRO103" s="920"/>
      <c r="KRP103" s="920"/>
      <c r="KRQ103" s="920"/>
      <c r="KRR103" s="920"/>
      <c r="KRS103" s="920"/>
      <c r="KRT103" s="920"/>
      <c r="KRU103" s="920"/>
      <c r="KRV103" s="920"/>
      <c r="KRW103" s="920"/>
      <c r="KRX103" s="920"/>
      <c r="KRY103" s="920"/>
      <c r="KRZ103" s="920"/>
      <c r="KSA103" s="920"/>
      <c r="KSB103" s="920"/>
      <c r="KSC103" s="920"/>
      <c r="KSD103" s="920"/>
      <c r="KSE103" s="920"/>
      <c r="KSF103" s="920"/>
      <c r="KSG103" s="920"/>
      <c r="KSH103" s="920"/>
      <c r="KSI103" s="920"/>
      <c r="KSJ103" s="920"/>
      <c r="KSK103" s="920"/>
      <c r="KSL103" s="920"/>
      <c r="KSM103" s="920"/>
      <c r="KSN103" s="920"/>
      <c r="KSO103" s="920"/>
      <c r="KSP103" s="920"/>
      <c r="KSQ103" s="920"/>
      <c r="KSR103" s="920"/>
      <c r="KSS103" s="920"/>
      <c r="KST103" s="920"/>
      <c r="KSU103" s="920"/>
      <c r="KSV103" s="920"/>
      <c r="KSW103" s="920"/>
      <c r="KSX103" s="920"/>
      <c r="KSY103" s="920"/>
      <c r="KSZ103" s="920"/>
      <c r="KTA103" s="920"/>
      <c r="KTB103" s="920"/>
      <c r="KTC103" s="920"/>
      <c r="KTD103" s="920"/>
      <c r="KTE103" s="920"/>
      <c r="KTF103" s="920"/>
      <c r="KTG103" s="920"/>
      <c r="KTH103" s="920"/>
      <c r="KTI103" s="920"/>
      <c r="KTJ103" s="920"/>
      <c r="KTK103" s="920"/>
      <c r="KTL103" s="920"/>
      <c r="KTM103" s="920"/>
      <c r="KTN103" s="920"/>
      <c r="KTO103" s="920"/>
      <c r="KTP103" s="920"/>
      <c r="KTQ103" s="920"/>
      <c r="KTR103" s="920"/>
      <c r="KTS103" s="920"/>
      <c r="KTT103" s="920"/>
      <c r="KTU103" s="920"/>
      <c r="KTV103" s="920"/>
      <c r="KTW103" s="920"/>
      <c r="KTX103" s="920"/>
      <c r="KTY103" s="920"/>
      <c r="KTZ103" s="920"/>
      <c r="KUA103" s="920"/>
      <c r="KUB103" s="920"/>
      <c r="KUC103" s="920"/>
      <c r="KUD103" s="920"/>
      <c r="KUE103" s="920"/>
      <c r="KUF103" s="920"/>
      <c r="KUG103" s="920"/>
      <c r="KUH103" s="920"/>
      <c r="KUI103" s="920"/>
      <c r="KUJ103" s="920"/>
      <c r="KUK103" s="920"/>
      <c r="KUL103" s="920"/>
      <c r="KUM103" s="920"/>
      <c r="KUN103" s="920"/>
      <c r="KUO103" s="920"/>
      <c r="KUP103" s="920"/>
      <c r="KUQ103" s="920"/>
      <c r="KUR103" s="920"/>
      <c r="KUS103" s="920"/>
      <c r="KUT103" s="920"/>
      <c r="KUU103" s="920"/>
      <c r="KUV103" s="920"/>
      <c r="KUW103" s="920"/>
      <c r="KUX103" s="920"/>
      <c r="KUY103" s="920"/>
      <c r="KUZ103" s="920"/>
      <c r="KVA103" s="920"/>
      <c r="KVB103" s="920"/>
      <c r="KVC103" s="920"/>
      <c r="KVD103" s="920"/>
      <c r="KVE103" s="920"/>
      <c r="KVF103" s="920"/>
      <c r="KVG103" s="920"/>
      <c r="KVH103" s="920"/>
      <c r="KVI103" s="920"/>
      <c r="KVJ103" s="920"/>
      <c r="KVK103" s="920"/>
      <c r="KVL103" s="920"/>
      <c r="KVM103" s="920"/>
      <c r="KVN103" s="920"/>
      <c r="KVO103" s="920"/>
      <c r="KVP103" s="920"/>
      <c r="KVQ103" s="920"/>
      <c r="KVR103" s="920"/>
      <c r="KVS103" s="920"/>
      <c r="KVT103" s="920"/>
      <c r="KVU103" s="920"/>
      <c r="KVV103" s="920"/>
      <c r="KVW103" s="920"/>
      <c r="KVX103" s="920"/>
      <c r="KVY103" s="920"/>
      <c r="KVZ103" s="920"/>
      <c r="KWA103" s="920"/>
      <c r="KWB103" s="920"/>
      <c r="KWC103" s="920"/>
      <c r="KWD103" s="920"/>
      <c r="KWE103" s="920"/>
      <c r="KWF103" s="920"/>
      <c r="KWG103" s="920"/>
      <c r="KWH103" s="920"/>
      <c r="KWI103" s="920"/>
      <c r="KWJ103" s="920"/>
      <c r="KWK103" s="920"/>
      <c r="KWL103" s="920"/>
      <c r="KWM103" s="920"/>
      <c r="KWN103" s="920"/>
      <c r="KWO103" s="920"/>
      <c r="KWP103" s="920"/>
      <c r="KWQ103" s="920"/>
      <c r="KWR103" s="920"/>
      <c r="KWS103" s="920"/>
      <c r="KWT103" s="920"/>
      <c r="KWU103" s="920"/>
      <c r="KWV103" s="920"/>
      <c r="KWW103" s="920"/>
      <c r="KWX103" s="920"/>
      <c r="KWY103" s="920"/>
      <c r="KWZ103" s="920"/>
      <c r="KXA103" s="920"/>
      <c r="KXB103" s="920"/>
      <c r="KXC103" s="920"/>
      <c r="KXD103" s="920"/>
      <c r="KXE103" s="920"/>
      <c r="KXF103" s="920"/>
      <c r="KXG103" s="920"/>
      <c r="KXH103" s="920"/>
      <c r="KXI103" s="920"/>
      <c r="KXJ103" s="920"/>
      <c r="KXK103" s="920"/>
      <c r="KXL103" s="920"/>
      <c r="KXM103" s="920"/>
      <c r="KXN103" s="920"/>
      <c r="KXO103" s="920"/>
      <c r="KXP103" s="920"/>
      <c r="KXQ103" s="920"/>
      <c r="KXR103" s="920"/>
      <c r="KXS103" s="920"/>
      <c r="KXT103" s="920"/>
      <c r="KXU103" s="920"/>
      <c r="KXV103" s="920"/>
      <c r="KXW103" s="920"/>
      <c r="KXX103" s="920"/>
      <c r="KXY103" s="920"/>
      <c r="KXZ103" s="920"/>
      <c r="KYA103" s="920"/>
      <c r="KYB103" s="920"/>
      <c r="KYC103" s="920"/>
      <c r="KYD103" s="920"/>
      <c r="KYE103" s="920"/>
      <c r="KYF103" s="920"/>
      <c r="KYG103" s="920"/>
      <c r="KYH103" s="920"/>
      <c r="KYI103" s="920"/>
      <c r="KYJ103" s="920"/>
      <c r="KYK103" s="920"/>
      <c r="KYL103" s="920"/>
      <c r="KYM103" s="920"/>
      <c r="KYN103" s="920"/>
      <c r="KYO103" s="920"/>
      <c r="KYP103" s="920"/>
      <c r="KYQ103" s="920"/>
      <c r="KYR103" s="920"/>
      <c r="KYS103" s="920"/>
      <c r="KYT103" s="920"/>
      <c r="KYU103" s="920"/>
      <c r="KYV103" s="920"/>
      <c r="KYW103" s="920"/>
      <c r="KYX103" s="920"/>
      <c r="KYY103" s="920"/>
      <c r="KYZ103" s="920"/>
      <c r="KZA103" s="920"/>
      <c r="KZB103" s="920"/>
      <c r="KZC103" s="920"/>
      <c r="KZD103" s="920"/>
      <c r="KZE103" s="920"/>
      <c r="KZF103" s="920"/>
      <c r="KZG103" s="920"/>
      <c r="KZH103" s="920"/>
      <c r="KZI103" s="920"/>
      <c r="KZJ103" s="920"/>
      <c r="KZK103" s="920"/>
      <c r="KZL103" s="920"/>
      <c r="KZM103" s="920"/>
      <c r="KZN103" s="920"/>
      <c r="KZO103" s="920"/>
      <c r="KZP103" s="920"/>
      <c r="KZQ103" s="920"/>
      <c r="KZR103" s="920"/>
      <c r="KZS103" s="920"/>
      <c r="KZT103" s="920"/>
      <c r="KZU103" s="920"/>
      <c r="KZV103" s="920"/>
      <c r="KZW103" s="920"/>
      <c r="KZX103" s="920"/>
      <c r="KZY103" s="920"/>
      <c r="KZZ103" s="920"/>
      <c r="LAA103" s="920"/>
      <c r="LAB103" s="920"/>
      <c r="LAC103" s="920"/>
      <c r="LAD103" s="920"/>
      <c r="LAE103" s="920"/>
      <c r="LAF103" s="920"/>
      <c r="LAG103" s="920"/>
      <c r="LAH103" s="920"/>
      <c r="LAI103" s="920"/>
      <c r="LAJ103" s="920"/>
      <c r="LAK103" s="920"/>
      <c r="LAL103" s="920"/>
      <c r="LAM103" s="920"/>
      <c r="LAN103" s="920"/>
      <c r="LAO103" s="920"/>
      <c r="LAP103" s="920"/>
      <c r="LAQ103" s="920"/>
      <c r="LAR103" s="920"/>
      <c r="LAS103" s="920"/>
      <c r="LAT103" s="920"/>
      <c r="LAU103" s="920"/>
      <c r="LAV103" s="920"/>
      <c r="LAW103" s="920"/>
      <c r="LAX103" s="920"/>
      <c r="LAY103" s="920"/>
      <c r="LAZ103" s="920"/>
      <c r="LBA103" s="920"/>
      <c r="LBB103" s="920"/>
      <c r="LBC103" s="920"/>
      <c r="LBD103" s="920"/>
      <c r="LBE103" s="920"/>
      <c r="LBF103" s="920"/>
      <c r="LBG103" s="920"/>
      <c r="LBH103" s="920"/>
      <c r="LBI103" s="920"/>
      <c r="LBJ103" s="920"/>
      <c r="LBK103" s="920"/>
      <c r="LBL103" s="920"/>
      <c r="LBM103" s="920"/>
      <c r="LBN103" s="920"/>
      <c r="LBO103" s="920"/>
      <c r="LBP103" s="920"/>
      <c r="LBQ103" s="920"/>
      <c r="LBR103" s="920"/>
      <c r="LBS103" s="920"/>
      <c r="LBT103" s="920"/>
      <c r="LBU103" s="920"/>
      <c r="LBV103" s="920"/>
      <c r="LBW103" s="920"/>
      <c r="LBX103" s="920"/>
      <c r="LBY103" s="920"/>
      <c r="LBZ103" s="920"/>
      <c r="LCA103" s="920"/>
      <c r="LCB103" s="920"/>
      <c r="LCC103" s="920"/>
      <c r="LCD103" s="920"/>
      <c r="LCE103" s="920"/>
      <c r="LCF103" s="920"/>
      <c r="LCG103" s="920"/>
      <c r="LCH103" s="920"/>
      <c r="LCI103" s="920"/>
      <c r="LCJ103" s="920"/>
      <c r="LCK103" s="920"/>
      <c r="LCL103" s="920"/>
      <c r="LCM103" s="920"/>
      <c r="LCN103" s="920"/>
      <c r="LCO103" s="920"/>
      <c r="LCP103" s="920"/>
      <c r="LCQ103" s="920"/>
      <c r="LCR103" s="920"/>
      <c r="LCS103" s="920"/>
      <c r="LCT103" s="920"/>
      <c r="LCU103" s="920"/>
      <c r="LCV103" s="920"/>
      <c r="LCW103" s="920"/>
      <c r="LCX103" s="920"/>
      <c r="LCY103" s="920"/>
      <c r="LCZ103" s="920"/>
      <c r="LDA103" s="920"/>
      <c r="LDB103" s="920"/>
      <c r="LDC103" s="920"/>
      <c r="LDD103" s="920"/>
      <c r="LDE103" s="920"/>
      <c r="LDF103" s="920"/>
      <c r="LDG103" s="920"/>
      <c r="LDH103" s="920"/>
      <c r="LDI103" s="920"/>
      <c r="LDJ103" s="920"/>
      <c r="LDK103" s="920"/>
      <c r="LDL103" s="920"/>
      <c r="LDM103" s="920"/>
      <c r="LDN103" s="920"/>
      <c r="LDO103" s="920"/>
      <c r="LDP103" s="920"/>
      <c r="LDQ103" s="920"/>
      <c r="LDR103" s="920"/>
      <c r="LDS103" s="920"/>
      <c r="LDT103" s="920"/>
      <c r="LDU103" s="920"/>
      <c r="LDV103" s="920"/>
      <c r="LDW103" s="920"/>
      <c r="LDX103" s="920"/>
      <c r="LDY103" s="920"/>
      <c r="LDZ103" s="920"/>
      <c r="LEA103" s="920"/>
      <c r="LEB103" s="920"/>
      <c r="LEC103" s="920"/>
      <c r="LED103" s="920"/>
      <c r="LEE103" s="920"/>
      <c r="LEF103" s="920"/>
      <c r="LEG103" s="920"/>
      <c r="LEH103" s="920"/>
      <c r="LEI103" s="920"/>
      <c r="LEJ103" s="920"/>
      <c r="LEK103" s="920"/>
      <c r="LEL103" s="920"/>
      <c r="LEM103" s="920"/>
      <c r="LEN103" s="920"/>
      <c r="LEO103" s="920"/>
      <c r="LEP103" s="920"/>
      <c r="LEQ103" s="920"/>
      <c r="LER103" s="920"/>
      <c r="LES103" s="920"/>
      <c r="LET103" s="920"/>
      <c r="LEU103" s="920"/>
      <c r="LEV103" s="920"/>
      <c r="LEW103" s="920"/>
      <c r="LEX103" s="920"/>
      <c r="LEY103" s="920"/>
      <c r="LEZ103" s="920"/>
      <c r="LFA103" s="920"/>
      <c r="LFB103" s="920"/>
      <c r="LFC103" s="920"/>
      <c r="LFD103" s="920"/>
      <c r="LFE103" s="920"/>
      <c r="LFF103" s="920"/>
      <c r="LFG103" s="920"/>
      <c r="LFH103" s="920"/>
      <c r="LFI103" s="920"/>
      <c r="LFJ103" s="920"/>
      <c r="LFK103" s="920"/>
      <c r="LFL103" s="920"/>
      <c r="LFM103" s="920"/>
      <c r="LFN103" s="920"/>
      <c r="LFO103" s="920"/>
      <c r="LFP103" s="920"/>
      <c r="LFQ103" s="920"/>
      <c r="LFR103" s="920"/>
      <c r="LFS103" s="920"/>
      <c r="LFT103" s="920"/>
      <c r="LFU103" s="920"/>
      <c r="LFV103" s="920"/>
      <c r="LFW103" s="920"/>
      <c r="LFX103" s="920"/>
      <c r="LFY103" s="920"/>
      <c r="LFZ103" s="920"/>
      <c r="LGA103" s="920"/>
      <c r="LGB103" s="920"/>
      <c r="LGC103" s="920"/>
      <c r="LGD103" s="920"/>
      <c r="LGE103" s="920"/>
      <c r="LGF103" s="920"/>
      <c r="LGG103" s="920"/>
      <c r="LGH103" s="920"/>
      <c r="LGI103" s="920"/>
      <c r="LGJ103" s="920"/>
      <c r="LGK103" s="920"/>
      <c r="LGL103" s="920"/>
      <c r="LGM103" s="920"/>
      <c r="LGN103" s="920"/>
      <c r="LGO103" s="920"/>
      <c r="LGP103" s="920"/>
      <c r="LGQ103" s="920"/>
      <c r="LGR103" s="920"/>
      <c r="LGS103" s="920"/>
      <c r="LGT103" s="920"/>
      <c r="LGU103" s="920"/>
      <c r="LGV103" s="920"/>
      <c r="LGW103" s="920"/>
      <c r="LGX103" s="920"/>
      <c r="LGY103" s="920"/>
      <c r="LGZ103" s="920"/>
      <c r="LHA103" s="920"/>
      <c r="LHB103" s="920"/>
      <c r="LHC103" s="920"/>
      <c r="LHD103" s="920"/>
      <c r="LHE103" s="920"/>
      <c r="LHF103" s="920"/>
      <c r="LHG103" s="920"/>
      <c r="LHH103" s="920"/>
      <c r="LHI103" s="920"/>
      <c r="LHJ103" s="920"/>
      <c r="LHK103" s="920"/>
      <c r="LHL103" s="920"/>
      <c r="LHM103" s="920"/>
      <c r="LHN103" s="920"/>
      <c r="LHO103" s="920"/>
      <c r="LHP103" s="920"/>
      <c r="LHQ103" s="920"/>
      <c r="LHR103" s="920"/>
      <c r="LHS103" s="920"/>
      <c r="LHT103" s="920"/>
      <c r="LHU103" s="920"/>
      <c r="LHV103" s="920"/>
      <c r="LHW103" s="920"/>
      <c r="LHX103" s="920"/>
      <c r="LHY103" s="920"/>
      <c r="LHZ103" s="920"/>
      <c r="LIA103" s="920"/>
      <c r="LIB103" s="920"/>
      <c r="LIC103" s="920"/>
      <c r="LID103" s="920"/>
      <c r="LIE103" s="920"/>
      <c r="LIF103" s="920"/>
      <c r="LIG103" s="920"/>
      <c r="LIH103" s="920"/>
      <c r="LII103" s="920"/>
      <c r="LIJ103" s="920"/>
      <c r="LIK103" s="920"/>
      <c r="LIL103" s="920"/>
      <c r="LIM103" s="920"/>
      <c r="LIN103" s="920"/>
      <c r="LIO103" s="920"/>
      <c r="LIP103" s="920"/>
      <c r="LIQ103" s="920"/>
      <c r="LIR103" s="920"/>
      <c r="LIS103" s="920"/>
      <c r="LIT103" s="920"/>
      <c r="LIU103" s="920"/>
      <c r="LIV103" s="920"/>
      <c r="LIW103" s="920"/>
      <c r="LIX103" s="920"/>
      <c r="LIY103" s="920"/>
      <c r="LIZ103" s="920"/>
      <c r="LJA103" s="920"/>
      <c r="LJB103" s="920"/>
      <c r="LJC103" s="920"/>
      <c r="LJD103" s="920"/>
      <c r="LJE103" s="920"/>
      <c r="LJF103" s="920"/>
      <c r="LJG103" s="920"/>
      <c r="LJH103" s="920"/>
      <c r="LJI103" s="920"/>
      <c r="LJJ103" s="920"/>
      <c r="LJK103" s="920"/>
      <c r="LJL103" s="920"/>
      <c r="LJM103" s="920"/>
      <c r="LJN103" s="920"/>
      <c r="LJO103" s="920"/>
      <c r="LJP103" s="920"/>
      <c r="LJQ103" s="920"/>
      <c r="LJR103" s="920"/>
      <c r="LJS103" s="920"/>
      <c r="LJT103" s="920"/>
      <c r="LJU103" s="920"/>
      <c r="LJV103" s="920"/>
      <c r="LJW103" s="920"/>
      <c r="LJX103" s="920"/>
      <c r="LJY103" s="920"/>
      <c r="LJZ103" s="920"/>
      <c r="LKA103" s="920"/>
      <c r="LKB103" s="920"/>
      <c r="LKC103" s="920"/>
      <c r="LKD103" s="920"/>
      <c r="LKE103" s="920"/>
      <c r="LKF103" s="920"/>
      <c r="LKG103" s="920"/>
      <c r="LKH103" s="920"/>
      <c r="LKI103" s="920"/>
      <c r="LKJ103" s="920"/>
      <c r="LKK103" s="920"/>
      <c r="LKL103" s="920"/>
      <c r="LKM103" s="920"/>
      <c r="LKN103" s="920"/>
      <c r="LKO103" s="920"/>
      <c r="LKP103" s="920"/>
      <c r="LKQ103" s="920"/>
      <c r="LKR103" s="920"/>
      <c r="LKS103" s="920"/>
      <c r="LKT103" s="920"/>
      <c r="LKU103" s="920"/>
      <c r="LKV103" s="920"/>
      <c r="LKW103" s="920"/>
      <c r="LKX103" s="920"/>
      <c r="LKY103" s="920"/>
      <c r="LKZ103" s="920"/>
      <c r="LLA103" s="920"/>
      <c r="LLB103" s="920"/>
      <c r="LLC103" s="920"/>
      <c r="LLD103" s="920"/>
      <c r="LLE103" s="920"/>
      <c r="LLF103" s="920"/>
      <c r="LLG103" s="920"/>
      <c r="LLH103" s="920"/>
      <c r="LLI103" s="920"/>
      <c r="LLJ103" s="920"/>
      <c r="LLK103" s="920"/>
      <c r="LLL103" s="920"/>
      <c r="LLM103" s="920"/>
      <c r="LLN103" s="920"/>
      <c r="LLO103" s="920"/>
      <c r="LLP103" s="920"/>
      <c r="LLQ103" s="920"/>
      <c r="LLR103" s="920"/>
      <c r="LLS103" s="920"/>
      <c r="LLT103" s="920"/>
      <c r="LLU103" s="920"/>
      <c r="LLV103" s="920"/>
      <c r="LLW103" s="920"/>
      <c r="LLX103" s="920"/>
      <c r="LLY103" s="920"/>
      <c r="LLZ103" s="920"/>
      <c r="LMA103" s="920"/>
      <c r="LMB103" s="920"/>
      <c r="LMC103" s="920"/>
      <c r="LMD103" s="920"/>
      <c r="LME103" s="920"/>
      <c r="LMF103" s="920"/>
      <c r="LMG103" s="920"/>
      <c r="LMH103" s="920"/>
      <c r="LMI103" s="920"/>
      <c r="LMJ103" s="920"/>
      <c r="LMK103" s="920"/>
      <c r="LML103" s="920"/>
      <c r="LMM103" s="920"/>
      <c r="LMN103" s="920"/>
      <c r="LMO103" s="920"/>
      <c r="LMP103" s="920"/>
      <c r="LMQ103" s="920"/>
      <c r="LMR103" s="920"/>
      <c r="LMS103" s="920"/>
      <c r="LMT103" s="920"/>
      <c r="LMU103" s="920"/>
      <c r="LMV103" s="920"/>
      <c r="LMW103" s="920"/>
      <c r="LMX103" s="920"/>
      <c r="LMY103" s="920"/>
      <c r="LMZ103" s="920"/>
      <c r="LNA103" s="920"/>
      <c r="LNB103" s="920"/>
      <c r="LNC103" s="920"/>
      <c r="LND103" s="920"/>
      <c r="LNE103" s="920"/>
      <c r="LNF103" s="920"/>
      <c r="LNG103" s="920"/>
      <c r="LNH103" s="920"/>
      <c r="LNI103" s="920"/>
      <c r="LNJ103" s="920"/>
      <c r="LNK103" s="920"/>
      <c r="LNL103" s="920"/>
      <c r="LNM103" s="920"/>
      <c r="LNN103" s="920"/>
      <c r="LNO103" s="920"/>
      <c r="LNP103" s="920"/>
      <c r="LNQ103" s="920"/>
      <c r="LNR103" s="920"/>
      <c r="LNS103" s="920"/>
      <c r="LNT103" s="920"/>
      <c r="LNU103" s="920"/>
      <c r="LNV103" s="920"/>
      <c r="LNW103" s="920"/>
      <c r="LNX103" s="920"/>
      <c r="LNY103" s="920"/>
      <c r="LNZ103" s="920"/>
      <c r="LOA103" s="920"/>
      <c r="LOB103" s="920"/>
      <c r="LOC103" s="920"/>
      <c r="LOD103" s="920"/>
      <c r="LOE103" s="920"/>
      <c r="LOF103" s="920"/>
      <c r="LOG103" s="920"/>
      <c r="LOH103" s="920"/>
      <c r="LOI103" s="920"/>
      <c r="LOJ103" s="920"/>
      <c r="LOK103" s="920"/>
      <c r="LOL103" s="920"/>
      <c r="LOM103" s="920"/>
      <c r="LON103" s="920"/>
      <c r="LOO103" s="920"/>
      <c r="LOP103" s="920"/>
      <c r="LOQ103" s="920"/>
      <c r="LOR103" s="920"/>
      <c r="LOS103" s="920"/>
      <c r="LOT103" s="920"/>
      <c r="LOU103" s="920"/>
      <c r="LOV103" s="920"/>
      <c r="LOW103" s="920"/>
      <c r="LOX103" s="920"/>
      <c r="LOY103" s="920"/>
      <c r="LOZ103" s="920"/>
      <c r="LPA103" s="920"/>
      <c r="LPB103" s="920"/>
      <c r="LPC103" s="920"/>
      <c r="LPD103" s="920"/>
      <c r="LPE103" s="920"/>
      <c r="LPF103" s="920"/>
      <c r="LPG103" s="920"/>
      <c r="LPH103" s="920"/>
      <c r="LPI103" s="920"/>
      <c r="LPJ103" s="920"/>
      <c r="LPK103" s="920"/>
      <c r="LPL103" s="920"/>
      <c r="LPM103" s="920"/>
      <c r="LPN103" s="920"/>
      <c r="LPO103" s="920"/>
      <c r="LPP103" s="920"/>
      <c r="LPQ103" s="920"/>
      <c r="LPR103" s="920"/>
      <c r="LPS103" s="920"/>
      <c r="LPT103" s="920"/>
      <c r="LPU103" s="920"/>
      <c r="LPV103" s="920"/>
      <c r="LPW103" s="920"/>
      <c r="LPX103" s="920"/>
      <c r="LPY103" s="920"/>
      <c r="LPZ103" s="920"/>
      <c r="LQA103" s="920"/>
      <c r="LQB103" s="920"/>
      <c r="LQC103" s="920"/>
      <c r="LQD103" s="920"/>
      <c r="LQE103" s="920"/>
      <c r="LQF103" s="920"/>
      <c r="LQG103" s="920"/>
      <c r="LQH103" s="920"/>
      <c r="LQI103" s="920"/>
      <c r="LQJ103" s="920"/>
      <c r="LQK103" s="920"/>
      <c r="LQL103" s="920"/>
      <c r="LQM103" s="920"/>
      <c r="LQN103" s="920"/>
      <c r="LQO103" s="920"/>
      <c r="LQP103" s="920"/>
      <c r="LQQ103" s="920"/>
      <c r="LQR103" s="920"/>
      <c r="LQS103" s="920"/>
      <c r="LQT103" s="920"/>
      <c r="LQU103" s="920"/>
      <c r="LQV103" s="920"/>
      <c r="LQW103" s="920"/>
      <c r="LQX103" s="920"/>
      <c r="LQY103" s="920"/>
      <c r="LQZ103" s="920"/>
      <c r="LRA103" s="920"/>
      <c r="LRB103" s="920"/>
      <c r="LRC103" s="920"/>
      <c r="LRD103" s="920"/>
      <c r="LRE103" s="920"/>
      <c r="LRF103" s="920"/>
      <c r="LRG103" s="920"/>
      <c r="LRH103" s="920"/>
      <c r="LRI103" s="920"/>
      <c r="LRJ103" s="920"/>
      <c r="LRK103" s="920"/>
      <c r="LRL103" s="920"/>
      <c r="LRM103" s="920"/>
      <c r="LRN103" s="920"/>
      <c r="LRO103" s="920"/>
      <c r="LRP103" s="920"/>
      <c r="LRQ103" s="920"/>
      <c r="LRR103" s="920"/>
      <c r="LRS103" s="920"/>
      <c r="LRT103" s="920"/>
      <c r="LRU103" s="920"/>
      <c r="LRV103" s="920"/>
      <c r="LRW103" s="920"/>
      <c r="LRX103" s="920"/>
      <c r="LRY103" s="920"/>
      <c r="LRZ103" s="920"/>
      <c r="LSA103" s="920"/>
      <c r="LSB103" s="920"/>
      <c r="LSC103" s="920"/>
      <c r="LSD103" s="920"/>
      <c r="LSE103" s="920"/>
      <c r="LSF103" s="920"/>
      <c r="LSG103" s="920"/>
      <c r="LSH103" s="920"/>
      <c r="LSI103" s="920"/>
      <c r="LSJ103" s="920"/>
      <c r="LSK103" s="920"/>
      <c r="LSL103" s="920"/>
      <c r="LSM103" s="920"/>
      <c r="LSN103" s="920"/>
      <c r="LSO103" s="920"/>
      <c r="LSP103" s="920"/>
      <c r="LSQ103" s="920"/>
      <c r="LSR103" s="920"/>
      <c r="LSS103" s="920"/>
      <c r="LST103" s="920"/>
      <c r="LSU103" s="920"/>
      <c r="LSV103" s="920"/>
      <c r="LSW103" s="920"/>
      <c r="LSX103" s="920"/>
      <c r="LSY103" s="920"/>
      <c r="LSZ103" s="920"/>
      <c r="LTA103" s="920"/>
      <c r="LTB103" s="920"/>
      <c r="LTC103" s="920"/>
      <c r="LTD103" s="920"/>
      <c r="LTE103" s="920"/>
      <c r="LTF103" s="920"/>
      <c r="LTG103" s="920"/>
      <c r="LTH103" s="920"/>
      <c r="LTI103" s="920"/>
      <c r="LTJ103" s="920"/>
      <c r="LTK103" s="920"/>
      <c r="LTL103" s="920"/>
      <c r="LTM103" s="920"/>
      <c r="LTN103" s="920"/>
      <c r="LTO103" s="920"/>
      <c r="LTP103" s="920"/>
      <c r="LTQ103" s="920"/>
      <c r="LTR103" s="920"/>
      <c r="LTS103" s="920"/>
      <c r="LTT103" s="920"/>
      <c r="LTU103" s="920"/>
      <c r="LTV103" s="920"/>
      <c r="LTW103" s="920"/>
      <c r="LTX103" s="920"/>
      <c r="LTY103" s="920"/>
      <c r="LTZ103" s="920"/>
      <c r="LUA103" s="920"/>
      <c r="LUB103" s="920"/>
      <c r="LUC103" s="920"/>
      <c r="LUD103" s="920"/>
      <c r="LUE103" s="920"/>
      <c r="LUF103" s="920"/>
      <c r="LUG103" s="920"/>
      <c r="LUH103" s="920"/>
      <c r="LUI103" s="920"/>
      <c r="LUJ103" s="920"/>
      <c r="LUK103" s="920"/>
      <c r="LUL103" s="920"/>
      <c r="LUM103" s="920"/>
      <c r="LUN103" s="920"/>
      <c r="LUO103" s="920"/>
      <c r="LUP103" s="920"/>
      <c r="LUQ103" s="920"/>
      <c r="LUR103" s="920"/>
      <c r="LUS103" s="920"/>
      <c r="LUT103" s="920"/>
      <c r="LUU103" s="920"/>
      <c r="LUV103" s="920"/>
      <c r="LUW103" s="920"/>
      <c r="LUX103" s="920"/>
      <c r="LUY103" s="920"/>
      <c r="LUZ103" s="920"/>
      <c r="LVA103" s="920"/>
      <c r="LVB103" s="920"/>
      <c r="LVC103" s="920"/>
      <c r="LVD103" s="920"/>
      <c r="LVE103" s="920"/>
      <c r="LVF103" s="920"/>
      <c r="LVG103" s="920"/>
      <c r="LVH103" s="920"/>
      <c r="LVI103" s="920"/>
      <c r="LVJ103" s="920"/>
      <c r="LVK103" s="920"/>
      <c r="LVL103" s="920"/>
      <c r="LVM103" s="920"/>
      <c r="LVN103" s="920"/>
      <c r="LVO103" s="920"/>
      <c r="LVP103" s="920"/>
      <c r="LVQ103" s="920"/>
      <c r="LVR103" s="920"/>
      <c r="LVS103" s="920"/>
      <c r="LVT103" s="920"/>
      <c r="LVU103" s="920"/>
      <c r="LVV103" s="920"/>
      <c r="LVW103" s="920"/>
      <c r="LVX103" s="920"/>
      <c r="LVY103" s="920"/>
      <c r="LVZ103" s="920"/>
      <c r="LWA103" s="920"/>
      <c r="LWB103" s="920"/>
      <c r="LWC103" s="920"/>
      <c r="LWD103" s="920"/>
      <c r="LWE103" s="920"/>
      <c r="LWF103" s="920"/>
      <c r="LWG103" s="920"/>
      <c r="LWH103" s="920"/>
      <c r="LWI103" s="920"/>
      <c r="LWJ103" s="920"/>
      <c r="LWK103" s="920"/>
      <c r="LWL103" s="920"/>
      <c r="LWM103" s="920"/>
      <c r="LWN103" s="920"/>
      <c r="LWO103" s="920"/>
      <c r="LWP103" s="920"/>
      <c r="LWQ103" s="920"/>
      <c r="LWR103" s="920"/>
      <c r="LWS103" s="920"/>
      <c r="LWT103" s="920"/>
      <c r="LWU103" s="920"/>
      <c r="LWV103" s="920"/>
      <c r="LWW103" s="920"/>
      <c r="LWX103" s="920"/>
      <c r="LWY103" s="920"/>
      <c r="LWZ103" s="920"/>
      <c r="LXA103" s="920"/>
      <c r="LXB103" s="920"/>
      <c r="LXC103" s="920"/>
      <c r="LXD103" s="920"/>
      <c r="LXE103" s="920"/>
      <c r="LXF103" s="920"/>
      <c r="LXG103" s="920"/>
      <c r="LXH103" s="920"/>
      <c r="LXI103" s="920"/>
      <c r="LXJ103" s="920"/>
      <c r="LXK103" s="920"/>
      <c r="LXL103" s="920"/>
      <c r="LXM103" s="920"/>
      <c r="LXN103" s="920"/>
      <c r="LXO103" s="920"/>
      <c r="LXP103" s="920"/>
      <c r="LXQ103" s="920"/>
      <c r="LXR103" s="920"/>
      <c r="LXS103" s="920"/>
      <c r="LXT103" s="920"/>
      <c r="LXU103" s="920"/>
      <c r="LXV103" s="920"/>
      <c r="LXW103" s="920"/>
      <c r="LXX103" s="920"/>
      <c r="LXY103" s="920"/>
      <c r="LXZ103" s="920"/>
      <c r="LYA103" s="920"/>
      <c r="LYB103" s="920"/>
      <c r="LYC103" s="920"/>
      <c r="LYD103" s="920"/>
      <c r="LYE103" s="920"/>
      <c r="LYF103" s="920"/>
      <c r="LYG103" s="920"/>
      <c r="LYH103" s="920"/>
      <c r="LYI103" s="920"/>
      <c r="LYJ103" s="920"/>
      <c r="LYK103" s="920"/>
      <c r="LYL103" s="920"/>
      <c r="LYM103" s="920"/>
      <c r="LYN103" s="920"/>
      <c r="LYO103" s="920"/>
      <c r="LYP103" s="920"/>
      <c r="LYQ103" s="920"/>
      <c r="LYR103" s="920"/>
      <c r="LYS103" s="920"/>
      <c r="LYT103" s="920"/>
      <c r="LYU103" s="920"/>
      <c r="LYV103" s="920"/>
      <c r="LYW103" s="920"/>
      <c r="LYX103" s="920"/>
      <c r="LYY103" s="920"/>
      <c r="LYZ103" s="920"/>
      <c r="LZA103" s="920"/>
      <c r="LZB103" s="920"/>
      <c r="LZC103" s="920"/>
      <c r="LZD103" s="920"/>
      <c r="LZE103" s="920"/>
      <c r="LZF103" s="920"/>
      <c r="LZG103" s="920"/>
      <c r="LZH103" s="920"/>
      <c r="LZI103" s="920"/>
      <c r="LZJ103" s="920"/>
      <c r="LZK103" s="920"/>
      <c r="LZL103" s="920"/>
      <c r="LZM103" s="920"/>
      <c r="LZN103" s="920"/>
      <c r="LZO103" s="920"/>
      <c r="LZP103" s="920"/>
      <c r="LZQ103" s="920"/>
      <c r="LZR103" s="920"/>
      <c r="LZS103" s="920"/>
      <c r="LZT103" s="920"/>
      <c r="LZU103" s="920"/>
      <c r="LZV103" s="920"/>
      <c r="LZW103" s="920"/>
      <c r="LZX103" s="920"/>
      <c r="LZY103" s="920"/>
      <c r="LZZ103" s="920"/>
      <c r="MAA103" s="920"/>
      <c r="MAB103" s="920"/>
      <c r="MAC103" s="920"/>
      <c r="MAD103" s="920"/>
      <c r="MAE103" s="920"/>
      <c r="MAF103" s="920"/>
      <c r="MAG103" s="920"/>
      <c r="MAH103" s="920"/>
      <c r="MAI103" s="920"/>
      <c r="MAJ103" s="920"/>
      <c r="MAK103" s="920"/>
      <c r="MAL103" s="920"/>
      <c r="MAM103" s="920"/>
      <c r="MAN103" s="920"/>
      <c r="MAO103" s="920"/>
      <c r="MAP103" s="920"/>
      <c r="MAQ103" s="920"/>
      <c r="MAR103" s="920"/>
      <c r="MAS103" s="920"/>
      <c r="MAT103" s="920"/>
      <c r="MAU103" s="920"/>
      <c r="MAV103" s="920"/>
      <c r="MAW103" s="920"/>
      <c r="MAX103" s="920"/>
      <c r="MAY103" s="920"/>
      <c r="MAZ103" s="920"/>
      <c r="MBA103" s="920"/>
      <c r="MBB103" s="920"/>
      <c r="MBC103" s="920"/>
      <c r="MBD103" s="920"/>
      <c r="MBE103" s="920"/>
      <c r="MBF103" s="920"/>
      <c r="MBG103" s="920"/>
      <c r="MBH103" s="920"/>
      <c r="MBI103" s="920"/>
      <c r="MBJ103" s="920"/>
      <c r="MBK103" s="920"/>
      <c r="MBL103" s="920"/>
      <c r="MBM103" s="920"/>
      <c r="MBN103" s="920"/>
      <c r="MBO103" s="920"/>
      <c r="MBP103" s="920"/>
      <c r="MBQ103" s="920"/>
      <c r="MBR103" s="920"/>
      <c r="MBS103" s="920"/>
      <c r="MBT103" s="920"/>
      <c r="MBU103" s="920"/>
      <c r="MBV103" s="920"/>
      <c r="MBW103" s="920"/>
      <c r="MBX103" s="920"/>
      <c r="MBY103" s="920"/>
      <c r="MBZ103" s="920"/>
      <c r="MCA103" s="920"/>
      <c r="MCB103" s="920"/>
      <c r="MCC103" s="920"/>
      <c r="MCD103" s="920"/>
      <c r="MCE103" s="920"/>
      <c r="MCF103" s="920"/>
      <c r="MCG103" s="920"/>
      <c r="MCH103" s="920"/>
      <c r="MCI103" s="920"/>
      <c r="MCJ103" s="920"/>
      <c r="MCK103" s="920"/>
      <c r="MCL103" s="920"/>
      <c r="MCM103" s="920"/>
      <c r="MCN103" s="920"/>
      <c r="MCO103" s="920"/>
      <c r="MCP103" s="920"/>
      <c r="MCQ103" s="920"/>
      <c r="MCR103" s="920"/>
      <c r="MCS103" s="920"/>
      <c r="MCT103" s="920"/>
      <c r="MCU103" s="920"/>
      <c r="MCV103" s="920"/>
      <c r="MCW103" s="920"/>
      <c r="MCX103" s="920"/>
      <c r="MCY103" s="920"/>
      <c r="MCZ103" s="920"/>
      <c r="MDA103" s="920"/>
      <c r="MDB103" s="920"/>
      <c r="MDC103" s="920"/>
      <c r="MDD103" s="920"/>
      <c r="MDE103" s="920"/>
      <c r="MDF103" s="920"/>
      <c r="MDG103" s="920"/>
      <c r="MDH103" s="920"/>
      <c r="MDI103" s="920"/>
      <c r="MDJ103" s="920"/>
      <c r="MDK103" s="920"/>
      <c r="MDL103" s="920"/>
      <c r="MDM103" s="920"/>
      <c r="MDN103" s="920"/>
      <c r="MDO103" s="920"/>
      <c r="MDP103" s="920"/>
      <c r="MDQ103" s="920"/>
      <c r="MDR103" s="920"/>
      <c r="MDS103" s="920"/>
      <c r="MDT103" s="920"/>
      <c r="MDU103" s="920"/>
      <c r="MDV103" s="920"/>
      <c r="MDW103" s="920"/>
      <c r="MDX103" s="920"/>
      <c r="MDY103" s="920"/>
      <c r="MDZ103" s="920"/>
      <c r="MEA103" s="920"/>
      <c r="MEB103" s="920"/>
      <c r="MEC103" s="920"/>
      <c r="MED103" s="920"/>
      <c r="MEE103" s="920"/>
      <c r="MEF103" s="920"/>
      <c r="MEG103" s="920"/>
      <c r="MEH103" s="920"/>
      <c r="MEI103" s="920"/>
      <c r="MEJ103" s="920"/>
      <c r="MEK103" s="920"/>
      <c r="MEL103" s="920"/>
      <c r="MEM103" s="920"/>
      <c r="MEN103" s="920"/>
      <c r="MEO103" s="920"/>
      <c r="MEP103" s="920"/>
      <c r="MEQ103" s="920"/>
      <c r="MER103" s="920"/>
      <c r="MES103" s="920"/>
      <c r="MET103" s="920"/>
      <c r="MEU103" s="920"/>
      <c r="MEV103" s="920"/>
      <c r="MEW103" s="920"/>
      <c r="MEX103" s="920"/>
      <c r="MEY103" s="920"/>
      <c r="MEZ103" s="920"/>
      <c r="MFA103" s="920"/>
      <c r="MFB103" s="920"/>
      <c r="MFC103" s="920"/>
      <c r="MFD103" s="920"/>
      <c r="MFE103" s="920"/>
      <c r="MFF103" s="920"/>
      <c r="MFG103" s="920"/>
      <c r="MFH103" s="920"/>
      <c r="MFI103" s="920"/>
      <c r="MFJ103" s="920"/>
      <c r="MFK103" s="920"/>
      <c r="MFL103" s="920"/>
      <c r="MFM103" s="920"/>
      <c r="MFN103" s="920"/>
      <c r="MFO103" s="920"/>
      <c r="MFP103" s="920"/>
      <c r="MFQ103" s="920"/>
      <c r="MFR103" s="920"/>
      <c r="MFS103" s="920"/>
      <c r="MFT103" s="920"/>
      <c r="MFU103" s="920"/>
      <c r="MFV103" s="920"/>
      <c r="MFW103" s="920"/>
      <c r="MFX103" s="920"/>
      <c r="MFY103" s="920"/>
      <c r="MFZ103" s="920"/>
      <c r="MGA103" s="920"/>
      <c r="MGB103" s="920"/>
      <c r="MGC103" s="920"/>
      <c r="MGD103" s="920"/>
      <c r="MGE103" s="920"/>
      <c r="MGF103" s="920"/>
      <c r="MGG103" s="920"/>
      <c r="MGH103" s="920"/>
      <c r="MGI103" s="920"/>
      <c r="MGJ103" s="920"/>
      <c r="MGK103" s="920"/>
      <c r="MGL103" s="920"/>
      <c r="MGM103" s="920"/>
      <c r="MGN103" s="920"/>
      <c r="MGO103" s="920"/>
      <c r="MGP103" s="920"/>
      <c r="MGQ103" s="920"/>
      <c r="MGR103" s="920"/>
      <c r="MGS103" s="920"/>
      <c r="MGT103" s="920"/>
      <c r="MGU103" s="920"/>
      <c r="MGV103" s="920"/>
      <c r="MGW103" s="920"/>
      <c r="MGX103" s="920"/>
      <c r="MGY103" s="920"/>
      <c r="MGZ103" s="920"/>
      <c r="MHA103" s="920"/>
      <c r="MHB103" s="920"/>
      <c r="MHC103" s="920"/>
      <c r="MHD103" s="920"/>
      <c r="MHE103" s="920"/>
      <c r="MHF103" s="920"/>
      <c r="MHG103" s="920"/>
      <c r="MHH103" s="920"/>
      <c r="MHI103" s="920"/>
      <c r="MHJ103" s="920"/>
      <c r="MHK103" s="920"/>
      <c r="MHL103" s="920"/>
      <c r="MHM103" s="920"/>
      <c r="MHN103" s="920"/>
      <c r="MHO103" s="920"/>
      <c r="MHP103" s="920"/>
      <c r="MHQ103" s="920"/>
      <c r="MHR103" s="920"/>
      <c r="MHS103" s="920"/>
      <c r="MHT103" s="920"/>
      <c r="MHU103" s="920"/>
      <c r="MHV103" s="920"/>
      <c r="MHW103" s="920"/>
      <c r="MHX103" s="920"/>
      <c r="MHY103" s="920"/>
      <c r="MHZ103" s="920"/>
      <c r="MIA103" s="920"/>
      <c r="MIB103" s="920"/>
      <c r="MIC103" s="920"/>
      <c r="MID103" s="920"/>
      <c r="MIE103" s="920"/>
      <c r="MIF103" s="920"/>
      <c r="MIG103" s="920"/>
      <c r="MIH103" s="920"/>
      <c r="MII103" s="920"/>
      <c r="MIJ103" s="920"/>
      <c r="MIK103" s="920"/>
      <c r="MIL103" s="920"/>
      <c r="MIM103" s="920"/>
      <c r="MIN103" s="920"/>
      <c r="MIO103" s="920"/>
      <c r="MIP103" s="920"/>
      <c r="MIQ103" s="920"/>
      <c r="MIR103" s="920"/>
      <c r="MIS103" s="920"/>
      <c r="MIT103" s="920"/>
      <c r="MIU103" s="920"/>
      <c r="MIV103" s="920"/>
      <c r="MIW103" s="920"/>
      <c r="MIX103" s="920"/>
      <c r="MIY103" s="920"/>
      <c r="MIZ103" s="920"/>
      <c r="MJA103" s="920"/>
      <c r="MJB103" s="920"/>
      <c r="MJC103" s="920"/>
      <c r="MJD103" s="920"/>
      <c r="MJE103" s="920"/>
      <c r="MJF103" s="920"/>
      <c r="MJG103" s="920"/>
      <c r="MJH103" s="920"/>
      <c r="MJI103" s="920"/>
      <c r="MJJ103" s="920"/>
      <c r="MJK103" s="920"/>
      <c r="MJL103" s="920"/>
      <c r="MJM103" s="920"/>
      <c r="MJN103" s="920"/>
      <c r="MJO103" s="920"/>
      <c r="MJP103" s="920"/>
      <c r="MJQ103" s="920"/>
      <c r="MJR103" s="920"/>
      <c r="MJS103" s="920"/>
      <c r="MJT103" s="920"/>
      <c r="MJU103" s="920"/>
      <c r="MJV103" s="920"/>
      <c r="MJW103" s="920"/>
      <c r="MJX103" s="920"/>
      <c r="MJY103" s="920"/>
      <c r="MJZ103" s="920"/>
      <c r="MKA103" s="920"/>
      <c r="MKB103" s="920"/>
      <c r="MKC103" s="920"/>
      <c r="MKD103" s="920"/>
      <c r="MKE103" s="920"/>
      <c r="MKF103" s="920"/>
      <c r="MKG103" s="920"/>
      <c r="MKH103" s="920"/>
      <c r="MKI103" s="920"/>
      <c r="MKJ103" s="920"/>
      <c r="MKK103" s="920"/>
      <c r="MKL103" s="920"/>
      <c r="MKM103" s="920"/>
      <c r="MKN103" s="920"/>
      <c r="MKO103" s="920"/>
      <c r="MKP103" s="920"/>
      <c r="MKQ103" s="920"/>
      <c r="MKR103" s="920"/>
      <c r="MKS103" s="920"/>
      <c r="MKT103" s="920"/>
      <c r="MKU103" s="920"/>
      <c r="MKV103" s="920"/>
      <c r="MKW103" s="920"/>
      <c r="MKX103" s="920"/>
      <c r="MKY103" s="920"/>
      <c r="MKZ103" s="920"/>
      <c r="MLA103" s="920"/>
      <c r="MLB103" s="920"/>
      <c r="MLC103" s="920"/>
      <c r="MLD103" s="920"/>
      <c r="MLE103" s="920"/>
      <c r="MLF103" s="920"/>
      <c r="MLG103" s="920"/>
      <c r="MLH103" s="920"/>
      <c r="MLI103" s="920"/>
      <c r="MLJ103" s="920"/>
      <c r="MLK103" s="920"/>
      <c r="MLL103" s="920"/>
      <c r="MLM103" s="920"/>
      <c r="MLN103" s="920"/>
      <c r="MLO103" s="920"/>
      <c r="MLP103" s="920"/>
      <c r="MLQ103" s="920"/>
      <c r="MLR103" s="920"/>
      <c r="MLS103" s="920"/>
      <c r="MLT103" s="920"/>
      <c r="MLU103" s="920"/>
      <c r="MLV103" s="920"/>
      <c r="MLW103" s="920"/>
      <c r="MLX103" s="920"/>
      <c r="MLY103" s="920"/>
      <c r="MLZ103" s="920"/>
      <c r="MMA103" s="920"/>
      <c r="MMB103" s="920"/>
      <c r="MMC103" s="920"/>
      <c r="MMD103" s="920"/>
      <c r="MME103" s="920"/>
      <c r="MMF103" s="920"/>
      <c r="MMG103" s="920"/>
      <c r="MMH103" s="920"/>
      <c r="MMI103" s="920"/>
      <c r="MMJ103" s="920"/>
      <c r="MMK103" s="920"/>
      <c r="MML103" s="920"/>
      <c r="MMM103" s="920"/>
      <c r="MMN103" s="920"/>
      <c r="MMO103" s="920"/>
      <c r="MMP103" s="920"/>
      <c r="MMQ103" s="920"/>
      <c r="MMR103" s="920"/>
      <c r="MMS103" s="920"/>
      <c r="MMT103" s="920"/>
      <c r="MMU103" s="920"/>
      <c r="MMV103" s="920"/>
      <c r="MMW103" s="920"/>
      <c r="MMX103" s="920"/>
      <c r="MMY103" s="920"/>
      <c r="MMZ103" s="920"/>
      <c r="MNA103" s="920"/>
      <c r="MNB103" s="920"/>
      <c r="MNC103" s="920"/>
      <c r="MND103" s="920"/>
      <c r="MNE103" s="920"/>
      <c r="MNF103" s="920"/>
      <c r="MNG103" s="920"/>
      <c r="MNH103" s="920"/>
      <c r="MNI103" s="920"/>
      <c r="MNJ103" s="920"/>
      <c r="MNK103" s="920"/>
      <c r="MNL103" s="920"/>
      <c r="MNM103" s="920"/>
      <c r="MNN103" s="920"/>
      <c r="MNO103" s="920"/>
      <c r="MNP103" s="920"/>
      <c r="MNQ103" s="920"/>
      <c r="MNR103" s="920"/>
      <c r="MNS103" s="920"/>
      <c r="MNT103" s="920"/>
      <c r="MNU103" s="920"/>
      <c r="MNV103" s="920"/>
      <c r="MNW103" s="920"/>
      <c r="MNX103" s="920"/>
      <c r="MNY103" s="920"/>
      <c r="MNZ103" s="920"/>
      <c r="MOA103" s="920"/>
      <c r="MOB103" s="920"/>
      <c r="MOC103" s="920"/>
      <c r="MOD103" s="920"/>
      <c r="MOE103" s="920"/>
      <c r="MOF103" s="920"/>
      <c r="MOG103" s="920"/>
      <c r="MOH103" s="920"/>
      <c r="MOI103" s="920"/>
      <c r="MOJ103" s="920"/>
      <c r="MOK103" s="920"/>
      <c r="MOL103" s="920"/>
      <c r="MOM103" s="920"/>
      <c r="MON103" s="920"/>
      <c r="MOO103" s="920"/>
      <c r="MOP103" s="920"/>
      <c r="MOQ103" s="920"/>
      <c r="MOR103" s="920"/>
      <c r="MOS103" s="920"/>
      <c r="MOT103" s="920"/>
      <c r="MOU103" s="920"/>
      <c r="MOV103" s="920"/>
      <c r="MOW103" s="920"/>
      <c r="MOX103" s="920"/>
      <c r="MOY103" s="920"/>
      <c r="MOZ103" s="920"/>
      <c r="MPA103" s="920"/>
      <c r="MPB103" s="920"/>
      <c r="MPC103" s="920"/>
      <c r="MPD103" s="920"/>
      <c r="MPE103" s="920"/>
      <c r="MPF103" s="920"/>
      <c r="MPG103" s="920"/>
      <c r="MPH103" s="920"/>
      <c r="MPI103" s="920"/>
      <c r="MPJ103" s="920"/>
      <c r="MPK103" s="920"/>
      <c r="MPL103" s="920"/>
      <c r="MPM103" s="920"/>
      <c r="MPN103" s="920"/>
      <c r="MPO103" s="920"/>
      <c r="MPP103" s="920"/>
      <c r="MPQ103" s="920"/>
      <c r="MPR103" s="920"/>
      <c r="MPS103" s="920"/>
      <c r="MPT103" s="920"/>
      <c r="MPU103" s="920"/>
      <c r="MPV103" s="920"/>
      <c r="MPW103" s="920"/>
      <c r="MPX103" s="920"/>
      <c r="MPY103" s="920"/>
      <c r="MPZ103" s="920"/>
      <c r="MQA103" s="920"/>
      <c r="MQB103" s="920"/>
      <c r="MQC103" s="920"/>
      <c r="MQD103" s="920"/>
      <c r="MQE103" s="920"/>
      <c r="MQF103" s="920"/>
      <c r="MQG103" s="920"/>
      <c r="MQH103" s="920"/>
      <c r="MQI103" s="920"/>
      <c r="MQJ103" s="920"/>
      <c r="MQK103" s="920"/>
      <c r="MQL103" s="920"/>
      <c r="MQM103" s="920"/>
      <c r="MQN103" s="920"/>
      <c r="MQO103" s="920"/>
      <c r="MQP103" s="920"/>
      <c r="MQQ103" s="920"/>
      <c r="MQR103" s="920"/>
      <c r="MQS103" s="920"/>
      <c r="MQT103" s="920"/>
      <c r="MQU103" s="920"/>
      <c r="MQV103" s="920"/>
      <c r="MQW103" s="920"/>
      <c r="MQX103" s="920"/>
      <c r="MQY103" s="920"/>
      <c r="MQZ103" s="920"/>
      <c r="MRA103" s="920"/>
      <c r="MRB103" s="920"/>
      <c r="MRC103" s="920"/>
      <c r="MRD103" s="920"/>
      <c r="MRE103" s="920"/>
      <c r="MRF103" s="920"/>
      <c r="MRG103" s="920"/>
      <c r="MRH103" s="920"/>
      <c r="MRI103" s="920"/>
      <c r="MRJ103" s="920"/>
      <c r="MRK103" s="920"/>
      <c r="MRL103" s="920"/>
      <c r="MRM103" s="920"/>
      <c r="MRN103" s="920"/>
      <c r="MRO103" s="920"/>
      <c r="MRP103" s="920"/>
      <c r="MRQ103" s="920"/>
      <c r="MRR103" s="920"/>
      <c r="MRS103" s="920"/>
      <c r="MRT103" s="920"/>
      <c r="MRU103" s="920"/>
      <c r="MRV103" s="920"/>
      <c r="MRW103" s="920"/>
      <c r="MRX103" s="920"/>
      <c r="MRY103" s="920"/>
      <c r="MRZ103" s="920"/>
      <c r="MSA103" s="920"/>
      <c r="MSB103" s="920"/>
      <c r="MSC103" s="920"/>
      <c r="MSD103" s="920"/>
      <c r="MSE103" s="920"/>
      <c r="MSF103" s="920"/>
      <c r="MSG103" s="920"/>
      <c r="MSH103" s="920"/>
      <c r="MSI103" s="920"/>
      <c r="MSJ103" s="920"/>
      <c r="MSK103" s="920"/>
      <c r="MSL103" s="920"/>
      <c r="MSM103" s="920"/>
      <c r="MSN103" s="920"/>
      <c r="MSO103" s="920"/>
      <c r="MSP103" s="920"/>
      <c r="MSQ103" s="920"/>
      <c r="MSR103" s="920"/>
      <c r="MSS103" s="920"/>
      <c r="MST103" s="920"/>
      <c r="MSU103" s="920"/>
      <c r="MSV103" s="920"/>
      <c r="MSW103" s="920"/>
      <c r="MSX103" s="920"/>
      <c r="MSY103" s="920"/>
      <c r="MSZ103" s="920"/>
      <c r="MTA103" s="920"/>
      <c r="MTB103" s="920"/>
      <c r="MTC103" s="920"/>
      <c r="MTD103" s="920"/>
      <c r="MTE103" s="920"/>
      <c r="MTF103" s="920"/>
      <c r="MTG103" s="920"/>
      <c r="MTH103" s="920"/>
      <c r="MTI103" s="920"/>
      <c r="MTJ103" s="920"/>
      <c r="MTK103" s="920"/>
      <c r="MTL103" s="920"/>
      <c r="MTM103" s="920"/>
      <c r="MTN103" s="920"/>
      <c r="MTO103" s="920"/>
      <c r="MTP103" s="920"/>
      <c r="MTQ103" s="920"/>
      <c r="MTR103" s="920"/>
      <c r="MTS103" s="920"/>
      <c r="MTT103" s="920"/>
      <c r="MTU103" s="920"/>
      <c r="MTV103" s="920"/>
      <c r="MTW103" s="920"/>
      <c r="MTX103" s="920"/>
      <c r="MTY103" s="920"/>
      <c r="MTZ103" s="920"/>
      <c r="MUA103" s="920"/>
      <c r="MUB103" s="920"/>
      <c r="MUC103" s="920"/>
      <c r="MUD103" s="920"/>
      <c r="MUE103" s="920"/>
      <c r="MUF103" s="920"/>
      <c r="MUG103" s="920"/>
      <c r="MUH103" s="920"/>
      <c r="MUI103" s="920"/>
      <c r="MUJ103" s="920"/>
      <c r="MUK103" s="920"/>
      <c r="MUL103" s="920"/>
      <c r="MUM103" s="920"/>
      <c r="MUN103" s="920"/>
      <c r="MUO103" s="920"/>
      <c r="MUP103" s="920"/>
      <c r="MUQ103" s="920"/>
      <c r="MUR103" s="920"/>
      <c r="MUS103" s="920"/>
      <c r="MUT103" s="920"/>
      <c r="MUU103" s="920"/>
      <c r="MUV103" s="920"/>
      <c r="MUW103" s="920"/>
      <c r="MUX103" s="920"/>
      <c r="MUY103" s="920"/>
      <c r="MUZ103" s="920"/>
      <c r="MVA103" s="920"/>
      <c r="MVB103" s="920"/>
      <c r="MVC103" s="920"/>
      <c r="MVD103" s="920"/>
      <c r="MVE103" s="920"/>
      <c r="MVF103" s="920"/>
      <c r="MVG103" s="920"/>
      <c r="MVH103" s="920"/>
      <c r="MVI103" s="920"/>
      <c r="MVJ103" s="920"/>
      <c r="MVK103" s="920"/>
      <c r="MVL103" s="920"/>
      <c r="MVM103" s="920"/>
      <c r="MVN103" s="920"/>
      <c r="MVO103" s="920"/>
      <c r="MVP103" s="920"/>
      <c r="MVQ103" s="920"/>
      <c r="MVR103" s="920"/>
      <c r="MVS103" s="920"/>
      <c r="MVT103" s="920"/>
      <c r="MVU103" s="920"/>
      <c r="MVV103" s="920"/>
      <c r="MVW103" s="920"/>
      <c r="MVX103" s="920"/>
      <c r="MVY103" s="920"/>
      <c r="MVZ103" s="920"/>
      <c r="MWA103" s="920"/>
      <c r="MWB103" s="920"/>
      <c r="MWC103" s="920"/>
      <c r="MWD103" s="920"/>
      <c r="MWE103" s="920"/>
      <c r="MWF103" s="920"/>
      <c r="MWG103" s="920"/>
      <c r="MWH103" s="920"/>
      <c r="MWI103" s="920"/>
      <c r="MWJ103" s="920"/>
      <c r="MWK103" s="920"/>
      <c r="MWL103" s="920"/>
      <c r="MWM103" s="920"/>
      <c r="MWN103" s="920"/>
      <c r="MWO103" s="920"/>
      <c r="MWP103" s="920"/>
      <c r="MWQ103" s="920"/>
      <c r="MWR103" s="920"/>
      <c r="MWS103" s="920"/>
      <c r="MWT103" s="920"/>
      <c r="MWU103" s="920"/>
      <c r="MWV103" s="920"/>
      <c r="MWW103" s="920"/>
      <c r="MWX103" s="920"/>
      <c r="MWY103" s="920"/>
      <c r="MWZ103" s="920"/>
      <c r="MXA103" s="920"/>
      <c r="MXB103" s="920"/>
      <c r="MXC103" s="920"/>
      <c r="MXD103" s="920"/>
      <c r="MXE103" s="920"/>
      <c r="MXF103" s="920"/>
      <c r="MXG103" s="920"/>
      <c r="MXH103" s="920"/>
      <c r="MXI103" s="920"/>
      <c r="MXJ103" s="920"/>
      <c r="MXK103" s="920"/>
      <c r="MXL103" s="920"/>
      <c r="MXM103" s="920"/>
      <c r="MXN103" s="920"/>
      <c r="MXO103" s="920"/>
      <c r="MXP103" s="920"/>
      <c r="MXQ103" s="920"/>
      <c r="MXR103" s="920"/>
      <c r="MXS103" s="920"/>
      <c r="MXT103" s="920"/>
      <c r="MXU103" s="920"/>
      <c r="MXV103" s="920"/>
      <c r="MXW103" s="920"/>
      <c r="MXX103" s="920"/>
      <c r="MXY103" s="920"/>
      <c r="MXZ103" s="920"/>
      <c r="MYA103" s="920"/>
      <c r="MYB103" s="920"/>
      <c r="MYC103" s="920"/>
      <c r="MYD103" s="920"/>
      <c r="MYE103" s="920"/>
      <c r="MYF103" s="920"/>
      <c r="MYG103" s="920"/>
      <c r="MYH103" s="920"/>
      <c r="MYI103" s="920"/>
      <c r="MYJ103" s="920"/>
      <c r="MYK103" s="920"/>
      <c r="MYL103" s="920"/>
      <c r="MYM103" s="920"/>
      <c r="MYN103" s="920"/>
      <c r="MYO103" s="920"/>
      <c r="MYP103" s="920"/>
      <c r="MYQ103" s="920"/>
      <c r="MYR103" s="920"/>
      <c r="MYS103" s="920"/>
      <c r="MYT103" s="920"/>
      <c r="MYU103" s="920"/>
      <c r="MYV103" s="920"/>
      <c r="MYW103" s="920"/>
      <c r="MYX103" s="920"/>
      <c r="MYY103" s="920"/>
      <c r="MYZ103" s="920"/>
      <c r="MZA103" s="920"/>
      <c r="MZB103" s="920"/>
      <c r="MZC103" s="920"/>
      <c r="MZD103" s="920"/>
      <c r="MZE103" s="920"/>
      <c r="MZF103" s="920"/>
      <c r="MZG103" s="920"/>
      <c r="MZH103" s="920"/>
      <c r="MZI103" s="920"/>
      <c r="MZJ103" s="920"/>
      <c r="MZK103" s="920"/>
      <c r="MZL103" s="920"/>
      <c r="MZM103" s="920"/>
      <c r="MZN103" s="920"/>
      <c r="MZO103" s="920"/>
      <c r="MZP103" s="920"/>
      <c r="MZQ103" s="920"/>
      <c r="MZR103" s="920"/>
      <c r="MZS103" s="920"/>
      <c r="MZT103" s="920"/>
      <c r="MZU103" s="920"/>
      <c r="MZV103" s="920"/>
      <c r="MZW103" s="920"/>
      <c r="MZX103" s="920"/>
      <c r="MZY103" s="920"/>
      <c r="MZZ103" s="920"/>
      <c r="NAA103" s="920"/>
      <c r="NAB103" s="920"/>
      <c r="NAC103" s="920"/>
      <c r="NAD103" s="920"/>
      <c r="NAE103" s="920"/>
      <c r="NAF103" s="920"/>
      <c r="NAG103" s="920"/>
      <c r="NAH103" s="920"/>
      <c r="NAI103" s="920"/>
      <c r="NAJ103" s="920"/>
      <c r="NAK103" s="920"/>
      <c r="NAL103" s="920"/>
      <c r="NAM103" s="920"/>
      <c r="NAN103" s="920"/>
      <c r="NAO103" s="920"/>
      <c r="NAP103" s="920"/>
      <c r="NAQ103" s="920"/>
      <c r="NAR103" s="920"/>
      <c r="NAS103" s="920"/>
      <c r="NAT103" s="920"/>
      <c r="NAU103" s="920"/>
      <c r="NAV103" s="920"/>
      <c r="NAW103" s="920"/>
      <c r="NAX103" s="920"/>
      <c r="NAY103" s="920"/>
      <c r="NAZ103" s="920"/>
      <c r="NBA103" s="920"/>
      <c r="NBB103" s="920"/>
      <c r="NBC103" s="920"/>
      <c r="NBD103" s="920"/>
      <c r="NBE103" s="920"/>
      <c r="NBF103" s="920"/>
      <c r="NBG103" s="920"/>
      <c r="NBH103" s="920"/>
      <c r="NBI103" s="920"/>
      <c r="NBJ103" s="920"/>
      <c r="NBK103" s="920"/>
      <c r="NBL103" s="920"/>
      <c r="NBM103" s="920"/>
      <c r="NBN103" s="920"/>
      <c r="NBO103" s="920"/>
      <c r="NBP103" s="920"/>
      <c r="NBQ103" s="920"/>
      <c r="NBR103" s="920"/>
      <c r="NBS103" s="920"/>
      <c r="NBT103" s="920"/>
      <c r="NBU103" s="920"/>
      <c r="NBV103" s="920"/>
      <c r="NBW103" s="920"/>
      <c r="NBX103" s="920"/>
      <c r="NBY103" s="920"/>
      <c r="NBZ103" s="920"/>
      <c r="NCA103" s="920"/>
      <c r="NCB103" s="920"/>
      <c r="NCC103" s="920"/>
      <c r="NCD103" s="920"/>
      <c r="NCE103" s="920"/>
      <c r="NCF103" s="920"/>
      <c r="NCG103" s="920"/>
      <c r="NCH103" s="920"/>
      <c r="NCI103" s="920"/>
      <c r="NCJ103" s="920"/>
      <c r="NCK103" s="920"/>
      <c r="NCL103" s="920"/>
      <c r="NCM103" s="920"/>
      <c r="NCN103" s="920"/>
      <c r="NCO103" s="920"/>
      <c r="NCP103" s="920"/>
      <c r="NCQ103" s="920"/>
      <c r="NCR103" s="920"/>
      <c r="NCS103" s="920"/>
      <c r="NCT103" s="920"/>
      <c r="NCU103" s="920"/>
      <c r="NCV103" s="920"/>
      <c r="NCW103" s="920"/>
      <c r="NCX103" s="920"/>
      <c r="NCY103" s="920"/>
      <c r="NCZ103" s="920"/>
      <c r="NDA103" s="920"/>
      <c r="NDB103" s="920"/>
      <c r="NDC103" s="920"/>
      <c r="NDD103" s="920"/>
      <c r="NDE103" s="920"/>
      <c r="NDF103" s="920"/>
      <c r="NDG103" s="920"/>
      <c r="NDH103" s="920"/>
      <c r="NDI103" s="920"/>
      <c r="NDJ103" s="920"/>
      <c r="NDK103" s="920"/>
      <c r="NDL103" s="920"/>
      <c r="NDM103" s="920"/>
      <c r="NDN103" s="920"/>
      <c r="NDO103" s="920"/>
      <c r="NDP103" s="920"/>
      <c r="NDQ103" s="920"/>
      <c r="NDR103" s="920"/>
      <c r="NDS103" s="920"/>
      <c r="NDT103" s="920"/>
      <c r="NDU103" s="920"/>
      <c r="NDV103" s="920"/>
      <c r="NDW103" s="920"/>
      <c r="NDX103" s="920"/>
      <c r="NDY103" s="920"/>
      <c r="NDZ103" s="920"/>
      <c r="NEA103" s="920"/>
      <c r="NEB103" s="920"/>
      <c r="NEC103" s="920"/>
      <c r="NED103" s="920"/>
      <c r="NEE103" s="920"/>
      <c r="NEF103" s="920"/>
      <c r="NEG103" s="920"/>
      <c r="NEH103" s="920"/>
      <c r="NEI103" s="920"/>
      <c r="NEJ103" s="920"/>
      <c r="NEK103" s="920"/>
      <c r="NEL103" s="920"/>
      <c r="NEM103" s="920"/>
      <c r="NEN103" s="920"/>
      <c r="NEO103" s="920"/>
      <c r="NEP103" s="920"/>
      <c r="NEQ103" s="920"/>
      <c r="NER103" s="920"/>
      <c r="NES103" s="920"/>
      <c r="NET103" s="920"/>
      <c r="NEU103" s="920"/>
      <c r="NEV103" s="920"/>
      <c r="NEW103" s="920"/>
      <c r="NEX103" s="920"/>
      <c r="NEY103" s="920"/>
      <c r="NEZ103" s="920"/>
      <c r="NFA103" s="920"/>
      <c r="NFB103" s="920"/>
      <c r="NFC103" s="920"/>
      <c r="NFD103" s="920"/>
      <c r="NFE103" s="920"/>
      <c r="NFF103" s="920"/>
      <c r="NFG103" s="920"/>
      <c r="NFH103" s="920"/>
      <c r="NFI103" s="920"/>
      <c r="NFJ103" s="920"/>
      <c r="NFK103" s="920"/>
      <c r="NFL103" s="920"/>
      <c r="NFM103" s="920"/>
      <c r="NFN103" s="920"/>
      <c r="NFO103" s="920"/>
      <c r="NFP103" s="920"/>
      <c r="NFQ103" s="920"/>
      <c r="NFR103" s="920"/>
      <c r="NFS103" s="920"/>
      <c r="NFT103" s="920"/>
      <c r="NFU103" s="920"/>
      <c r="NFV103" s="920"/>
      <c r="NFW103" s="920"/>
      <c r="NFX103" s="920"/>
      <c r="NFY103" s="920"/>
      <c r="NFZ103" s="920"/>
      <c r="NGA103" s="920"/>
      <c r="NGB103" s="920"/>
      <c r="NGC103" s="920"/>
      <c r="NGD103" s="920"/>
      <c r="NGE103" s="920"/>
      <c r="NGF103" s="920"/>
      <c r="NGG103" s="920"/>
      <c r="NGH103" s="920"/>
      <c r="NGI103" s="920"/>
      <c r="NGJ103" s="920"/>
      <c r="NGK103" s="920"/>
      <c r="NGL103" s="920"/>
      <c r="NGM103" s="920"/>
      <c r="NGN103" s="920"/>
      <c r="NGO103" s="920"/>
      <c r="NGP103" s="920"/>
      <c r="NGQ103" s="920"/>
      <c r="NGR103" s="920"/>
      <c r="NGS103" s="920"/>
      <c r="NGT103" s="920"/>
      <c r="NGU103" s="920"/>
      <c r="NGV103" s="920"/>
      <c r="NGW103" s="920"/>
      <c r="NGX103" s="920"/>
      <c r="NGY103" s="920"/>
      <c r="NGZ103" s="920"/>
      <c r="NHA103" s="920"/>
      <c r="NHB103" s="920"/>
      <c r="NHC103" s="920"/>
      <c r="NHD103" s="920"/>
      <c r="NHE103" s="920"/>
      <c r="NHF103" s="920"/>
      <c r="NHG103" s="920"/>
      <c r="NHH103" s="920"/>
      <c r="NHI103" s="920"/>
      <c r="NHJ103" s="920"/>
      <c r="NHK103" s="920"/>
      <c r="NHL103" s="920"/>
      <c r="NHM103" s="920"/>
      <c r="NHN103" s="920"/>
      <c r="NHO103" s="920"/>
      <c r="NHP103" s="920"/>
      <c r="NHQ103" s="920"/>
      <c r="NHR103" s="920"/>
      <c r="NHS103" s="920"/>
      <c r="NHT103" s="920"/>
      <c r="NHU103" s="920"/>
      <c r="NHV103" s="920"/>
      <c r="NHW103" s="920"/>
      <c r="NHX103" s="920"/>
      <c r="NHY103" s="920"/>
      <c r="NHZ103" s="920"/>
      <c r="NIA103" s="920"/>
      <c r="NIB103" s="920"/>
      <c r="NIC103" s="920"/>
      <c r="NID103" s="920"/>
      <c r="NIE103" s="920"/>
      <c r="NIF103" s="920"/>
      <c r="NIG103" s="920"/>
      <c r="NIH103" s="920"/>
      <c r="NII103" s="920"/>
      <c r="NIJ103" s="920"/>
      <c r="NIK103" s="920"/>
      <c r="NIL103" s="920"/>
      <c r="NIM103" s="920"/>
      <c r="NIN103" s="920"/>
      <c r="NIO103" s="920"/>
      <c r="NIP103" s="920"/>
      <c r="NIQ103" s="920"/>
      <c r="NIR103" s="920"/>
      <c r="NIS103" s="920"/>
      <c r="NIT103" s="920"/>
      <c r="NIU103" s="920"/>
      <c r="NIV103" s="920"/>
      <c r="NIW103" s="920"/>
      <c r="NIX103" s="920"/>
      <c r="NIY103" s="920"/>
      <c r="NIZ103" s="920"/>
      <c r="NJA103" s="920"/>
      <c r="NJB103" s="920"/>
      <c r="NJC103" s="920"/>
      <c r="NJD103" s="920"/>
      <c r="NJE103" s="920"/>
      <c r="NJF103" s="920"/>
      <c r="NJG103" s="920"/>
      <c r="NJH103" s="920"/>
      <c r="NJI103" s="920"/>
      <c r="NJJ103" s="920"/>
      <c r="NJK103" s="920"/>
      <c r="NJL103" s="920"/>
      <c r="NJM103" s="920"/>
      <c r="NJN103" s="920"/>
      <c r="NJO103" s="920"/>
      <c r="NJP103" s="920"/>
      <c r="NJQ103" s="920"/>
      <c r="NJR103" s="920"/>
      <c r="NJS103" s="920"/>
      <c r="NJT103" s="920"/>
      <c r="NJU103" s="920"/>
      <c r="NJV103" s="920"/>
      <c r="NJW103" s="920"/>
      <c r="NJX103" s="920"/>
      <c r="NJY103" s="920"/>
      <c r="NJZ103" s="920"/>
      <c r="NKA103" s="920"/>
      <c r="NKB103" s="920"/>
      <c r="NKC103" s="920"/>
      <c r="NKD103" s="920"/>
      <c r="NKE103" s="920"/>
      <c r="NKF103" s="920"/>
      <c r="NKG103" s="920"/>
      <c r="NKH103" s="920"/>
      <c r="NKI103" s="920"/>
      <c r="NKJ103" s="920"/>
      <c r="NKK103" s="920"/>
      <c r="NKL103" s="920"/>
      <c r="NKM103" s="920"/>
      <c r="NKN103" s="920"/>
      <c r="NKO103" s="920"/>
      <c r="NKP103" s="920"/>
      <c r="NKQ103" s="920"/>
      <c r="NKR103" s="920"/>
      <c r="NKS103" s="920"/>
      <c r="NKT103" s="920"/>
      <c r="NKU103" s="920"/>
      <c r="NKV103" s="920"/>
      <c r="NKW103" s="920"/>
      <c r="NKX103" s="920"/>
      <c r="NKY103" s="920"/>
      <c r="NKZ103" s="920"/>
      <c r="NLA103" s="920"/>
      <c r="NLB103" s="920"/>
      <c r="NLC103" s="920"/>
      <c r="NLD103" s="920"/>
      <c r="NLE103" s="920"/>
      <c r="NLF103" s="920"/>
      <c r="NLG103" s="920"/>
      <c r="NLH103" s="920"/>
      <c r="NLI103" s="920"/>
      <c r="NLJ103" s="920"/>
      <c r="NLK103" s="920"/>
      <c r="NLL103" s="920"/>
      <c r="NLM103" s="920"/>
      <c r="NLN103" s="920"/>
      <c r="NLO103" s="920"/>
      <c r="NLP103" s="920"/>
      <c r="NLQ103" s="920"/>
      <c r="NLR103" s="920"/>
      <c r="NLS103" s="920"/>
      <c r="NLT103" s="920"/>
      <c r="NLU103" s="920"/>
      <c r="NLV103" s="920"/>
      <c r="NLW103" s="920"/>
      <c r="NLX103" s="920"/>
      <c r="NLY103" s="920"/>
      <c r="NLZ103" s="920"/>
      <c r="NMA103" s="920"/>
      <c r="NMB103" s="920"/>
      <c r="NMC103" s="920"/>
      <c r="NMD103" s="920"/>
      <c r="NME103" s="920"/>
      <c r="NMF103" s="920"/>
      <c r="NMG103" s="920"/>
      <c r="NMH103" s="920"/>
      <c r="NMI103" s="920"/>
      <c r="NMJ103" s="920"/>
      <c r="NMK103" s="920"/>
      <c r="NML103" s="920"/>
      <c r="NMM103" s="920"/>
      <c r="NMN103" s="920"/>
      <c r="NMO103" s="920"/>
      <c r="NMP103" s="920"/>
      <c r="NMQ103" s="920"/>
      <c r="NMR103" s="920"/>
      <c r="NMS103" s="920"/>
      <c r="NMT103" s="920"/>
      <c r="NMU103" s="920"/>
      <c r="NMV103" s="920"/>
      <c r="NMW103" s="920"/>
      <c r="NMX103" s="920"/>
      <c r="NMY103" s="920"/>
      <c r="NMZ103" s="920"/>
      <c r="NNA103" s="920"/>
      <c r="NNB103" s="920"/>
      <c r="NNC103" s="920"/>
      <c r="NND103" s="920"/>
      <c r="NNE103" s="920"/>
      <c r="NNF103" s="920"/>
      <c r="NNG103" s="920"/>
      <c r="NNH103" s="920"/>
      <c r="NNI103" s="920"/>
      <c r="NNJ103" s="920"/>
      <c r="NNK103" s="920"/>
      <c r="NNL103" s="920"/>
      <c r="NNM103" s="920"/>
      <c r="NNN103" s="920"/>
      <c r="NNO103" s="920"/>
      <c r="NNP103" s="920"/>
      <c r="NNQ103" s="920"/>
      <c r="NNR103" s="920"/>
      <c r="NNS103" s="920"/>
      <c r="NNT103" s="920"/>
      <c r="NNU103" s="920"/>
      <c r="NNV103" s="920"/>
      <c r="NNW103" s="920"/>
      <c r="NNX103" s="920"/>
      <c r="NNY103" s="920"/>
      <c r="NNZ103" s="920"/>
      <c r="NOA103" s="920"/>
      <c r="NOB103" s="920"/>
      <c r="NOC103" s="920"/>
      <c r="NOD103" s="920"/>
      <c r="NOE103" s="920"/>
      <c r="NOF103" s="920"/>
      <c r="NOG103" s="920"/>
      <c r="NOH103" s="920"/>
      <c r="NOI103" s="920"/>
      <c r="NOJ103" s="920"/>
      <c r="NOK103" s="920"/>
      <c r="NOL103" s="920"/>
      <c r="NOM103" s="920"/>
      <c r="NON103" s="920"/>
      <c r="NOO103" s="920"/>
      <c r="NOP103" s="920"/>
      <c r="NOQ103" s="920"/>
      <c r="NOR103" s="920"/>
      <c r="NOS103" s="920"/>
      <c r="NOT103" s="920"/>
      <c r="NOU103" s="920"/>
      <c r="NOV103" s="920"/>
      <c r="NOW103" s="920"/>
      <c r="NOX103" s="920"/>
      <c r="NOY103" s="920"/>
      <c r="NOZ103" s="920"/>
      <c r="NPA103" s="920"/>
      <c r="NPB103" s="920"/>
      <c r="NPC103" s="920"/>
      <c r="NPD103" s="920"/>
      <c r="NPE103" s="920"/>
      <c r="NPF103" s="920"/>
      <c r="NPG103" s="920"/>
      <c r="NPH103" s="920"/>
      <c r="NPI103" s="920"/>
      <c r="NPJ103" s="920"/>
      <c r="NPK103" s="920"/>
      <c r="NPL103" s="920"/>
      <c r="NPM103" s="920"/>
      <c r="NPN103" s="920"/>
      <c r="NPO103" s="920"/>
      <c r="NPP103" s="920"/>
      <c r="NPQ103" s="920"/>
      <c r="NPR103" s="920"/>
      <c r="NPS103" s="920"/>
      <c r="NPT103" s="920"/>
      <c r="NPU103" s="920"/>
      <c r="NPV103" s="920"/>
      <c r="NPW103" s="920"/>
      <c r="NPX103" s="920"/>
      <c r="NPY103" s="920"/>
      <c r="NPZ103" s="920"/>
      <c r="NQA103" s="920"/>
      <c r="NQB103" s="920"/>
      <c r="NQC103" s="920"/>
      <c r="NQD103" s="920"/>
      <c r="NQE103" s="920"/>
      <c r="NQF103" s="920"/>
      <c r="NQG103" s="920"/>
      <c r="NQH103" s="920"/>
      <c r="NQI103" s="920"/>
      <c r="NQJ103" s="920"/>
      <c r="NQK103" s="920"/>
      <c r="NQL103" s="920"/>
      <c r="NQM103" s="920"/>
      <c r="NQN103" s="920"/>
      <c r="NQO103" s="920"/>
      <c r="NQP103" s="920"/>
      <c r="NQQ103" s="920"/>
      <c r="NQR103" s="920"/>
      <c r="NQS103" s="920"/>
      <c r="NQT103" s="920"/>
      <c r="NQU103" s="920"/>
      <c r="NQV103" s="920"/>
      <c r="NQW103" s="920"/>
      <c r="NQX103" s="920"/>
      <c r="NQY103" s="920"/>
      <c r="NQZ103" s="920"/>
      <c r="NRA103" s="920"/>
      <c r="NRB103" s="920"/>
      <c r="NRC103" s="920"/>
      <c r="NRD103" s="920"/>
      <c r="NRE103" s="920"/>
      <c r="NRF103" s="920"/>
      <c r="NRG103" s="920"/>
      <c r="NRH103" s="920"/>
      <c r="NRI103" s="920"/>
      <c r="NRJ103" s="920"/>
      <c r="NRK103" s="920"/>
      <c r="NRL103" s="920"/>
      <c r="NRM103" s="920"/>
      <c r="NRN103" s="920"/>
      <c r="NRO103" s="920"/>
      <c r="NRP103" s="920"/>
      <c r="NRQ103" s="920"/>
      <c r="NRR103" s="920"/>
      <c r="NRS103" s="920"/>
      <c r="NRT103" s="920"/>
      <c r="NRU103" s="920"/>
      <c r="NRV103" s="920"/>
      <c r="NRW103" s="920"/>
      <c r="NRX103" s="920"/>
      <c r="NRY103" s="920"/>
      <c r="NRZ103" s="920"/>
      <c r="NSA103" s="920"/>
      <c r="NSB103" s="920"/>
      <c r="NSC103" s="920"/>
      <c r="NSD103" s="920"/>
      <c r="NSE103" s="920"/>
      <c r="NSF103" s="920"/>
      <c r="NSG103" s="920"/>
      <c r="NSH103" s="920"/>
      <c r="NSI103" s="920"/>
      <c r="NSJ103" s="920"/>
      <c r="NSK103" s="920"/>
      <c r="NSL103" s="920"/>
      <c r="NSM103" s="920"/>
      <c r="NSN103" s="920"/>
      <c r="NSO103" s="920"/>
      <c r="NSP103" s="920"/>
      <c r="NSQ103" s="920"/>
      <c r="NSR103" s="920"/>
      <c r="NSS103" s="920"/>
      <c r="NST103" s="920"/>
      <c r="NSU103" s="920"/>
      <c r="NSV103" s="920"/>
      <c r="NSW103" s="920"/>
      <c r="NSX103" s="920"/>
      <c r="NSY103" s="920"/>
      <c r="NSZ103" s="920"/>
      <c r="NTA103" s="920"/>
      <c r="NTB103" s="920"/>
      <c r="NTC103" s="920"/>
      <c r="NTD103" s="920"/>
      <c r="NTE103" s="920"/>
      <c r="NTF103" s="920"/>
      <c r="NTG103" s="920"/>
      <c r="NTH103" s="920"/>
      <c r="NTI103" s="920"/>
      <c r="NTJ103" s="920"/>
      <c r="NTK103" s="920"/>
      <c r="NTL103" s="920"/>
      <c r="NTM103" s="920"/>
      <c r="NTN103" s="920"/>
      <c r="NTO103" s="920"/>
      <c r="NTP103" s="920"/>
      <c r="NTQ103" s="920"/>
      <c r="NTR103" s="920"/>
      <c r="NTS103" s="920"/>
      <c r="NTT103" s="920"/>
      <c r="NTU103" s="920"/>
      <c r="NTV103" s="920"/>
      <c r="NTW103" s="920"/>
      <c r="NTX103" s="920"/>
      <c r="NTY103" s="920"/>
      <c r="NTZ103" s="920"/>
      <c r="NUA103" s="920"/>
      <c r="NUB103" s="920"/>
      <c r="NUC103" s="920"/>
      <c r="NUD103" s="920"/>
      <c r="NUE103" s="920"/>
      <c r="NUF103" s="920"/>
      <c r="NUG103" s="920"/>
      <c r="NUH103" s="920"/>
      <c r="NUI103" s="920"/>
      <c r="NUJ103" s="920"/>
      <c r="NUK103" s="920"/>
      <c r="NUL103" s="920"/>
      <c r="NUM103" s="920"/>
      <c r="NUN103" s="920"/>
      <c r="NUO103" s="920"/>
      <c r="NUP103" s="920"/>
      <c r="NUQ103" s="920"/>
      <c r="NUR103" s="920"/>
      <c r="NUS103" s="920"/>
      <c r="NUT103" s="920"/>
      <c r="NUU103" s="920"/>
      <c r="NUV103" s="920"/>
      <c r="NUW103" s="920"/>
      <c r="NUX103" s="920"/>
      <c r="NUY103" s="920"/>
      <c r="NUZ103" s="920"/>
      <c r="NVA103" s="920"/>
      <c r="NVB103" s="920"/>
      <c r="NVC103" s="920"/>
      <c r="NVD103" s="920"/>
      <c r="NVE103" s="920"/>
      <c r="NVF103" s="920"/>
      <c r="NVG103" s="920"/>
      <c r="NVH103" s="920"/>
      <c r="NVI103" s="920"/>
      <c r="NVJ103" s="920"/>
      <c r="NVK103" s="920"/>
      <c r="NVL103" s="920"/>
      <c r="NVM103" s="920"/>
      <c r="NVN103" s="920"/>
      <c r="NVO103" s="920"/>
      <c r="NVP103" s="920"/>
      <c r="NVQ103" s="920"/>
      <c r="NVR103" s="920"/>
      <c r="NVS103" s="920"/>
      <c r="NVT103" s="920"/>
      <c r="NVU103" s="920"/>
      <c r="NVV103" s="920"/>
      <c r="NVW103" s="920"/>
      <c r="NVX103" s="920"/>
      <c r="NVY103" s="920"/>
      <c r="NVZ103" s="920"/>
      <c r="NWA103" s="920"/>
      <c r="NWB103" s="920"/>
      <c r="NWC103" s="920"/>
      <c r="NWD103" s="920"/>
      <c r="NWE103" s="920"/>
      <c r="NWF103" s="920"/>
      <c r="NWG103" s="920"/>
      <c r="NWH103" s="920"/>
      <c r="NWI103" s="920"/>
      <c r="NWJ103" s="920"/>
      <c r="NWK103" s="920"/>
      <c r="NWL103" s="920"/>
      <c r="NWM103" s="920"/>
      <c r="NWN103" s="920"/>
      <c r="NWO103" s="920"/>
      <c r="NWP103" s="920"/>
      <c r="NWQ103" s="920"/>
      <c r="NWR103" s="920"/>
      <c r="NWS103" s="920"/>
      <c r="NWT103" s="920"/>
      <c r="NWU103" s="920"/>
      <c r="NWV103" s="920"/>
      <c r="NWW103" s="920"/>
      <c r="NWX103" s="920"/>
      <c r="NWY103" s="920"/>
      <c r="NWZ103" s="920"/>
      <c r="NXA103" s="920"/>
      <c r="NXB103" s="920"/>
      <c r="NXC103" s="920"/>
      <c r="NXD103" s="920"/>
      <c r="NXE103" s="920"/>
      <c r="NXF103" s="920"/>
      <c r="NXG103" s="920"/>
      <c r="NXH103" s="920"/>
      <c r="NXI103" s="920"/>
      <c r="NXJ103" s="920"/>
      <c r="NXK103" s="920"/>
      <c r="NXL103" s="920"/>
      <c r="NXM103" s="920"/>
      <c r="NXN103" s="920"/>
      <c r="NXO103" s="920"/>
      <c r="NXP103" s="920"/>
      <c r="NXQ103" s="920"/>
      <c r="NXR103" s="920"/>
      <c r="NXS103" s="920"/>
      <c r="NXT103" s="920"/>
      <c r="NXU103" s="920"/>
      <c r="NXV103" s="920"/>
      <c r="NXW103" s="920"/>
      <c r="NXX103" s="920"/>
      <c r="NXY103" s="920"/>
      <c r="NXZ103" s="920"/>
      <c r="NYA103" s="920"/>
      <c r="NYB103" s="920"/>
      <c r="NYC103" s="920"/>
      <c r="NYD103" s="920"/>
      <c r="NYE103" s="920"/>
      <c r="NYF103" s="920"/>
      <c r="NYG103" s="920"/>
      <c r="NYH103" s="920"/>
      <c r="NYI103" s="920"/>
      <c r="NYJ103" s="920"/>
      <c r="NYK103" s="920"/>
      <c r="NYL103" s="920"/>
      <c r="NYM103" s="920"/>
      <c r="NYN103" s="920"/>
      <c r="NYO103" s="920"/>
      <c r="NYP103" s="920"/>
      <c r="NYQ103" s="920"/>
      <c r="NYR103" s="920"/>
      <c r="NYS103" s="920"/>
      <c r="NYT103" s="920"/>
      <c r="NYU103" s="920"/>
      <c r="NYV103" s="920"/>
      <c r="NYW103" s="920"/>
      <c r="NYX103" s="920"/>
      <c r="NYY103" s="920"/>
      <c r="NYZ103" s="920"/>
      <c r="NZA103" s="920"/>
      <c r="NZB103" s="920"/>
      <c r="NZC103" s="920"/>
      <c r="NZD103" s="920"/>
      <c r="NZE103" s="920"/>
      <c r="NZF103" s="920"/>
      <c r="NZG103" s="920"/>
      <c r="NZH103" s="920"/>
      <c r="NZI103" s="920"/>
      <c r="NZJ103" s="920"/>
      <c r="NZK103" s="920"/>
      <c r="NZL103" s="920"/>
      <c r="NZM103" s="920"/>
      <c r="NZN103" s="920"/>
      <c r="NZO103" s="920"/>
      <c r="NZP103" s="920"/>
      <c r="NZQ103" s="920"/>
      <c r="NZR103" s="920"/>
      <c r="NZS103" s="920"/>
      <c r="NZT103" s="920"/>
      <c r="NZU103" s="920"/>
      <c r="NZV103" s="920"/>
      <c r="NZW103" s="920"/>
      <c r="NZX103" s="920"/>
      <c r="NZY103" s="920"/>
      <c r="NZZ103" s="920"/>
      <c r="OAA103" s="920"/>
      <c r="OAB103" s="920"/>
      <c r="OAC103" s="920"/>
      <c r="OAD103" s="920"/>
      <c r="OAE103" s="920"/>
      <c r="OAF103" s="920"/>
      <c r="OAG103" s="920"/>
      <c r="OAH103" s="920"/>
      <c r="OAI103" s="920"/>
      <c r="OAJ103" s="920"/>
      <c r="OAK103" s="920"/>
      <c r="OAL103" s="920"/>
      <c r="OAM103" s="920"/>
      <c r="OAN103" s="920"/>
      <c r="OAO103" s="920"/>
      <c r="OAP103" s="920"/>
      <c r="OAQ103" s="920"/>
      <c r="OAR103" s="920"/>
      <c r="OAS103" s="920"/>
      <c r="OAT103" s="920"/>
      <c r="OAU103" s="920"/>
      <c r="OAV103" s="920"/>
      <c r="OAW103" s="920"/>
      <c r="OAX103" s="920"/>
      <c r="OAY103" s="920"/>
      <c r="OAZ103" s="920"/>
      <c r="OBA103" s="920"/>
      <c r="OBB103" s="920"/>
      <c r="OBC103" s="920"/>
      <c r="OBD103" s="920"/>
      <c r="OBE103" s="920"/>
      <c r="OBF103" s="920"/>
      <c r="OBG103" s="920"/>
      <c r="OBH103" s="920"/>
      <c r="OBI103" s="920"/>
      <c r="OBJ103" s="920"/>
      <c r="OBK103" s="920"/>
      <c r="OBL103" s="920"/>
      <c r="OBM103" s="920"/>
      <c r="OBN103" s="920"/>
      <c r="OBO103" s="920"/>
      <c r="OBP103" s="920"/>
      <c r="OBQ103" s="920"/>
      <c r="OBR103" s="920"/>
      <c r="OBS103" s="920"/>
      <c r="OBT103" s="920"/>
      <c r="OBU103" s="920"/>
      <c r="OBV103" s="920"/>
      <c r="OBW103" s="920"/>
      <c r="OBX103" s="920"/>
      <c r="OBY103" s="920"/>
      <c r="OBZ103" s="920"/>
      <c r="OCA103" s="920"/>
      <c r="OCB103" s="920"/>
      <c r="OCC103" s="920"/>
      <c r="OCD103" s="920"/>
      <c r="OCE103" s="920"/>
      <c r="OCF103" s="920"/>
      <c r="OCG103" s="920"/>
      <c r="OCH103" s="920"/>
      <c r="OCI103" s="920"/>
      <c r="OCJ103" s="920"/>
      <c r="OCK103" s="920"/>
      <c r="OCL103" s="920"/>
      <c r="OCM103" s="920"/>
      <c r="OCN103" s="920"/>
      <c r="OCO103" s="920"/>
      <c r="OCP103" s="920"/>
      <c r="OCQ103" s="920"/>
      <c r="OCR103" s="920"/>
      <c r="OCS103" s="920"/>
      <c r="OCT103" s="920"/>
      <c r="OCU103" s="920"/>
      <c r="OCV103" s="920"/>
      <c r="OCW103" s="920"/>
      <c r="OCX103" s="920"/>
      <c r="OCY103" s="920"/>
      <c r="OCZ103" s="920"/>
      <c r="ODA103" s="920"/>
      <c r="ODB103" s="920"/>
      <c r="ODC103" s="920"/>
      <c r="ODD103" s="920"/>
      <c r="ODE103" s="920"/>
      <c r="ODF103" s="920"/>
      <c r="ODG103" s="920"/>
      <c r="ODH103" s="920"/>
      <c r="ODI103" s="920"/>
      <c r="ODJ103" s="920"/>
      <c r="ODK103" s="920"/>
      <c r="ODL103" s="920"/>
      <c r="ODM103" s="920"/>
      <c r="ODN103" s="920"/>
      <c r="ODO103" s="920"/>
      <c r="ODP103" s="920"/>
      <c r="ODQ103" s="920"/>
      <c r="ODR103" s="920"/>
      <c r="ODS103" s="920"/>
      <c r="ODT103" s="920"/>
      <c r="ODU103" s="920"/>
      <c r="ODV103" s="920"/>
      <c r="ODW103" s="920"/>
      <c r="ODX103" s="920"/>
      <c r="ODY103" s="920"/>
      <c r="ODZ103" s="920"/>
      <c r="OEA103" s="920"/>
      <c r="OEB103" s="920"/>
      <c r="OEC103" s="920"/>
      <c r="OED103" s="920"/>
      <c r="OEE103" s="920"/>
      <c r="OEF103" s="920"/>
      <c r="OEG103" s="920"/>
      <c r="OEH103" s="920"/>
      <c r="OEI103" s="920"/>
      <c r="OEJ103" s="920"/>
      <c r="OEK103" s="920"/>
      <c r="OEL103" s="920"/>
      <c r="OEM103" s="920"/>
      <c r="OEN103" s="920"/>
      <c r="OEO103" s="920"/>
      <c r="OEP103" s="920"/>
      <c r="OEQ103" s="920"/>
      <c r="OER103" s="920"/>
      <c r="OES103" s="920"/>
      <c r="OET103" s="920"/>
      <c r="OEU103" s="920"/>
      <c r="OEV103" s="920"/>
      <c r="OEW103" s="920"/>
      <c r="OEX103" s="920"/>
      <c r="OEY103" s="920"/>
      <c r="OEZ103" s="920"/>
      <c r="OFA103" s="920"/>
      <c r="OFB103" s="920"/>
      <c r="OFC103" s="920"/>
      <c r="OFD103" s="920"/>
      <c r="OFE103" s="920"/>
      <c r="OFF103" s="920"/>
      <c r="OFG103" s="920"/>
      <c r="OFH103" s="920"/>
      <c r="OFI103" s="920"/>
      <c r="OFJ103" s="920"/>
      <c r="OFK103" s="920"/>
      <c r="OFL103" s="920"/>
      <c r="OFM103" s="920"/>
      <c r="OFN103" s="920"/>
      <c r="OFO103" s="920"/>
      <c r="OFP103" s="920"/>
      <c r="OFQ103" s="920"/>
      <c r="OFR103" s="920"/>
      <c r="OFS103" s="920"/>
      <c r="OFT103" s="920"/>
      <c r="OFU103" s="920"/>
      <c r="OFV103" s="920"/>
      <c r="OFW103" s="920"/>
      <c r="OFX103" s="920"/>
      <c r="OFY103" s="920"/>
      <c r="OFZ103" s="920"/>
      <c r="OGA103" s="920"/>
      <c r="OGB103" s="920"/>
      <c r="OGC103" s="920"/>
      <c r="OGD103" s="920"/>
      <c r="OGE103" s="920"/>
      <c r="OGF103" s="920"/>
      <c r="OGG103" s="920"/>
      <c r="OGH103" s="920"/>
      <c r="OGI103" s="920"/>
      <c r="OGJ103" s="920"/>
      <c r="OGK103" s="920"/>
      <c r="OGL103" s="920"/>
      <c r="OGM103" s="920"/>
      <c r="OGN103" s="920"/>
      <c r="OGO103" s="920"/>
      <c r="OGP103" s="920"/>
      <c r="OGQ103" s="920"/>
      <c r="OGR103" s="920"/>
      <c r="OGS103" s="920"/>
      <c r="OGT103" s="920"/>
      <c r="OGU103" s="920"/>
      <c r="OGV103" s="920"/>
      <c r="OGW103" s="920"/>
      <c r="OGX103" s="920"/>
      <c r="OGY103" s="920"/>
      <c r="OGZ103" s="920"/>
      <c r="OHA103" s="920"/>
      <c r="OHB103" s="920"/>
      <c r="OHC103" s="920"/>
      <c r="OHD103" s="920"/>
      <c r="OHE103" s="920"/>
      <c r="OHF103" s="920"/>
      <c r="OHG103" s="920"/>
      <c r="OHH103" s="920"/>
      <c r="OHI103" s="920"/>
      <c r="OHJ103" s="920"/>
      <c r="OHK103" s="920"/>
      <c r="OHL103" s="920"/>
      <c r="OHM103" s="920"/>
      <c r="OHN103" s="920"/>
      <c r="OHO103" s="920"/>
      <c r="OHP103" s="920"/>
      <c r="OHQ103" s="920"/>
      <c r="OHR103" s="920"/>
      <c r="OHS103" s="920"/>
      <c r="OHT103" s="920"/>
      <c r="OHU103" s="920"/>
      <c r="OHV103" s="920"/>
      <c r="OHW103" s="920"/>
      <c r="OHX103" s="920"/>
      <c r="OHY103" s="920"/>
      <c r="OHZ103" s="920"/>
      <c r="OIA103" s="920"/>
      <c r="OIB103" s="920"/>
      <c r="OIC103" s="920"/>
      <c r="OID103" s="920"/>
      <c r="OIE103" s="920"/>
      <c r="OIF103" s="920"/>
      <c r="OIG103" s="920"/>
      <c r="OIH103" s="920"/>
      <c r="OII103" s="920"/>
      <c r="OIJ103" s="920"/>
      <c r="OIK103" s="920"/>
      <c r="OIL103" s="920"/>
      <c r="OIM103" s="920"/>
      <c r="OIN103" s="920"/>
      <c r="OIO103" s="920"/>
      <c r="OIP103" s="920"/>
      <c r="OIQ103" s="920"/>
      <c r="OIR103" s="920"/>
      <c r="OIS103" s="920"/>
      <c r="OIT103" s="920"/>
      <c r="OIU103" s="920"/>
      <c r="OIV103" s="920"/>
      <c r="OIW103" s="920"/>
      <c r="OIX103" s="920"/>
      <c r="OIY103" s="920"/>
      <c r="OIZ103" s="920"/>
      <c r="OJA103" s="920"/>
      <c r="OJB103" s="920"/>
      <c r="OJC103" s="920"/>
      <c r="OJD103" s="920"/>
      <c r="OJE103" s="920"/>
      <c r="OJF103" s="920"/>
      <c r="OJG103" s="920"/>
      <c r="OJH103" s="920"/>
      <c r="OJI103" s="920"/>
      <c r="OJJ103" s="920"/>
      <c r="OJK103" s="920"/>
      <c r="OJL103" s="920"/>
      <c r="OJM103" s="920"/>
      <c r="OJN103" s="920"/>
      <c r="OJO103" s="920"/>
      <c r="OJP103" s="920"/>
      <c r="OJQ103" s="920"/>
      <c r="OJR103" s="920"/>
      <c r="OJS103" s="920"/>
      <c r="OJT103" s="920"/>
      <c r="OJU103" s="920"/>
      <c r="OJV103" s="920"/>
      <c r="OJW103" s="920"/>
      <c r="OJX103" s="920"/>
      <c r="OJY103" s="920"/>
      <c r="OJZ103" s="920"/>
      <c r="OKA103" s="920"/>
      <c r="OKB103" s="920"/>
      <c r="OKC103" s="920"/>
      <c r="OKD103" s="920"/>
      <c r="OKE103" s="920"/>
      <c r="OKF103" s="920"/>
      <c r="OKG103" s="920"/>
      <c r="OKH103" s="920"/>
      <c r="OKI103" s="920"/>
      <c r="OKJ103" s="920"/>
      <c r="OKK103" s="920"/>
      <c r="OKL103" s="920"/>
      <c r="OKM103" s="920"/>
      <c r="OKN103" s="920"/>
      <c r="OKO103" s="920"/>
      <c r="OKP103" s="920"/>
      <c r="OKQ103" s="920"/>
      <c r="OKR103" s="920"/>
      <c r="OKS103" s="920"/>
      <c r="OKT103" s="920"/>
      <c r="OKU103" s="920"/>
      <c r="OKV103" s="920"/>
      <c r="OKW103" s="920"/>
      <c r="OKX103" s="920"/>
      <c r="OKY103" s="920"/>
      <c r="OKZ103" s="920"/>
      <c r="OLA103" s="920"/>
      <c r="OLB103" s="920"/>
      <c r="OLC103" s="920"/>
      <c r="OLD103" s="920"/>
      <c r="OLE103" s="920"/>
      <c r="OLF103" s="920"/>
      <c r="OLG103" s="920"/>
      <c r="OLH103" s="920"/>
      <c r="OLI103" s="920"/>
      <c r="OLJ103" s="920"/>
      <c r="OLK103" s="920"/>
      <c r="OLL103" s="920"/>
      <c r="OLM103" s="920"/>
      <c r="OLN103" s="920"/>
      <c r="OLO103" s="920"/>
      <c r="OLP103" s="920"/>
      <c r="OLQ103" s="920"/>
      <c r="OLR103" s="920"/>
      <c r="OLS103" s="920"/>
      <c r="OLT103" s="920"/>
      <c r="OLU103" s="920"/>
      <c r="OLV103" s="920"/>
      <c r="OLW103" s="920"/>
      <c r="OLX103" s="920"/>
      <c r="OLY103" s="920"/>
      <c r="OLZ103" s="920"/>
      <c r="OMA103" s="920"/>
      <c r="OMB103" s="920"/>
      <c r="OMC103" s="920"/>
      <c r="OMD103" s="920"/>
      <c r="OME103" s="920"/>
      <c r="OMF103" s="920"/>
      <c r="OMG103" s="920"/>
      <c r="OMH103" s="920"/>
      <c r="OMI103" s="920"/>
      <c r="OMJ103" s="920"/>
      <c r="OMK103" s="920"/>
      <c r="OML103" s="920"/>
      <c r="OMM103" s="920"/>
      <c r="OMN103" s="920"/>
      <c r="OMO103" s="920"/>
      <c r="OMP103" s="920"/>
      <c r="OMQ103" s="920"/>
      <c r="OMR103" s="920"/>
      <c r="OMS103" s="920"/>
      <c r="OMT103" s="920"/>
      <c r="OMU103" s="920"/>
      <c r="OMV103" s="920"/>
      <c r="OMW103" s="920"/>
      <c r="OMX103" s="920"/>
      <c r="OMY103" s="920"/>
      <c r="OMZ103" s="920"/>
      <c r="ONA103" s="920"/>
      <c r="ONB103" s="920"/>
      <c r="ONC103" s="920"/>
      <c r="OND103" s="920"/>
      <c r="ONE103" s="920"/>
      <c r="ONF103" s="920"/>
      <c r="ONG103" s="920"/>
      <c r="ONH103" s="920"/>
      <c r="ONI103" s="920"/>
      <c r="ONJ103" s="920"/>
      <c r="ONK103" s="920"/>
      <c r="ONL103" s="920"/>
      <c r="ONM103" s="920"/>
      <c r="ONN103" s="920"/>
      <c r="ONO103" s="920"/>
      <c r="ONP103" s="920"/>
      <c r="ONQ103" s="920"/>
      <c r="ONR103" s="920"/>
      <c r="ONS103" s="920"/>
      <c r="ONT103" s="920"/>
      <c r="ONU103" s="920"/>
      <c r="ONV103" s="920"/>
      <c r="ONW103" s="920"/>
      <c r="ONX103" s="920"/>
      <c r="ONY103" s="920"/>
      <c r="ONZ103" s="920"/>
      <c r="OOA103" s="920"/>
      <c r="OOB103" s="920"/>
      <c r="OOC103" s="920"/>
      <c r="OOD103" s="920"/>
      <c r="OOE103" s="920"/>
      <c r="OOF103" s="920"/>
      <c r="OOG103" s="920"/>
      <c r="OOH103" s="920"/>
      <c r="OOI103" s="920"/>
      <c r="OOJ103" s="920"/>
      <c r="OOK103" s="920"/>
      <c r="OOL103" s="920"/>
      <c r="OOM103" s="920"/>
      <c r="OON103" s="920"/>
      <c r="OOO103" s="920"/>
      <c r="OOP103" s="920"/>
      <c r="OOQ103" s="920"/>
      <c r="OOR103" s="920"/>
      <c r="OOS103" s="920"/>
      <c r="OOT103" s="920"/>
      <c r="OOU103" s="920"/>
      <c r="OOV103" s="920"/>
      <c r="OOW103" s="920"/>
      <c r="OOX103" s="920"/>
      <c r="OOY103" s="920"/>
      <c r="OOZ103" s="920"/>
      <c r="OPA103" s="920"/>
      <c r="OPB103" s="920"/>
      <c r="OPC103" s="920"/>
      <c r="OPD103" s="920"/>
      <c r="OPE103" s="920"/>
      <c r="OPF103" s="920"/>
      <c r="OPG103" s="920"/>
      <c r="OPH103" s="920"/>
      <c r="OPI103" s="920"/>
      <c r="OPJ103" s="920"/>
      <c r="OPK103" s="920"/>
      <c r="OPL103" s="920"/>
      <c r="OPM103" s="920"/>
      <c r="OPN103" s="920"/>
      <c r="OPO103" s="920"/>
      <c r="OPP103" s="920"/>
      <c r="OPQ103" s="920"/>
      <c r="OPR103" s="920"/>
      <c r="OPS103" s="920"/>
      <c r="OPT103" s="920"/>
      <c r="OPU103" s="920"/>
      <c r="OPV103" s="920"/>
      <c r="OPW103" s="920"/>
      <c r="OPX103" s="920"/>
      <c r="OPY103" s="920"/>
      <c r="OPZ103" s="920"/>
      <c r="OQA103" s="920"/>
      <c r="OQB103" s="920"/>
      <c r="OQC103" s="920"/>
      <c r="OQD103" s="920"/>
      <c r="OQE103" s="920"/>
      <c r="OQF103" s="920"/>
      <c r="OQG103" s="920"/>
      <c r="OQH103" s="920"/>
      <c r="OQI103" s="920"/>
      <c r="OQJ103" s="920"/>
      <c r="OQK103" s="920"/>
      <c r="OQL103" s="920"/>
      <c r="OQM103" s="920"/>
      <c r="OQN103" s="920"/>
      <c r="OQO103" s="920"/>
      <c r="OQP103" s="920"/>
      <c r="OQQ103" s="920"/>
      <c r="OQR103" s="920"/>
      <c r="OQS103" s="920"/>
      <c r="OQT103" s="920"/>
      <c r="OQU103" s="920"/>
      <c r="OQV103" s="920"/>
      <c r="OQW103" s="920"/>
      <c r="OQX103" s="920"/>
      <c r="OQY103" s="920"/>
      <c r="OQZ103" s="920"/>
      <c r="ORA103" s="920"/>
      <c r="ORB103" s="920"/>
      <c r="ORC103" s="920"/>
      <c r="ORD103" s="920"/>
      <c r="ORE103" s="920"/>
      <c r="ORF103" s="920"/>
      <c r="ORG103" s="920"/>
      <c r="ORH103" s="920"/>
      <c r="ORI103" s="920"/>
      <c r="ORJ103" s="920"/>
      <c r="ORK103" s="920"/>
      <c r="ORL103" s="920"/>
      <c r="ORM103" s="920"/>
      <c r="ORN103" s="920"/>
      <c r="ORO103" s="920"/>
      <c r="ORP103" s="920"/>
      <c r="ORQ103" s="920"/>
      <c r="ORR103" s="920"/>
      <c r="ORS103" s="920"/>
      <c r="ORT103" s="920"/>
      <c r="ORU103" s="920"/>
      <c r="ORV103" s="920"/>
      <c r="ORW103" s="920"/>
      <c r="ORX103" s="920"/>
      <c r="ORY103" s="920"/>
      <c r="ORZ103" s="920"/>
      <c r="OSA103" s="920"/>
      <c r="OSB103" s="920"/>
      <c r="OSC103" s="920"/>
      <c r="OSD103" s="920"/>
      <c r="OSE103" s="920"/>
      <c r="OSF103" s="920"/>
      <c r="OSG103" s="920"/>
      <c r="OSH103" s="920"/>
      <c r="OSI103" s="920"/>
      <c r="OSJ103" s="920"/>
      <c r="OSK103" s="920"/>
      <c r="OSL103" s="920"/>
      <c r="OSM103" s="920"/>
      <c r="OSN103" s="920"/>
      <c r="OSO103" s="920"/>
      <c r="OSP103" s="920"/>
      <c r="OSQ103" s="920"/>
      <c r="OSR103" s="920"/>
      <c r="OSS103" s="920"/>
      <c r="OST103" s="920"/>
      <c r="OSU103" s="920"/>
      <c r="OSV103" s="920"/>
      <c r="OSW103" s="920"/>
      <c r="OSX103" s="920"/>
      <c r="OSY103" s="920"/>
      <c r="OSZ103" s="920"/>
      <c r="OTA103" s="920"/>
      <c r="OTB103" s="920"/>
      <c r="OTC103" s="920"/>
      <c r="OTD103" s="920"/>
      <c r="OTE103" s="920"/>
      <c r="OTF103" s="920"/>
      <c r="OTG103" s="920"/>
      <c r="OTH103" s="920"/>
      <c r="OTI103" s="920"/>
      <c r="OTJ103" s="920"/>
      <c r="OTK103" s="920"/>
      <c r="OTL103" s="920"/>
      <c r="OTM103" s="920"/>
      <c r="OTN103" s="920"/>
      <c r="OTO103" s="920"/>
      <c r="OTP103" s="920"/>
      <c r="OTQ103" s="920"/>
      <c r="OTR103" s="920"/>
      <c r="OTS103" s="920"/>
      <c r="OTT103" s="920"/>
      <c r="OTU103" s="920"/>
      <c r="OTV103" s="920"/>
      <c r="OTW103" s="920"/>
      <c r="OTX103" s="920"/>
      <c r="OTY103" s="920"/>
      <c r="OTZ103" s="920"/>
      <c r="OUA103" s="920"/>
      <c r="OUB103" s="920"/>
      <c r="OUC103" s="920"/>
      <c r="OUD103" s="920"/>
      <c r="OUE103" s="920"/>
      <c r="OUF103" s="920"/>
      <c r="OUG103" s="920"/>
      <c r="OUH103" s="920"/>
      <c r="OUI103" s="920"/>
      <c r="OUJ103" s="920"/>
      <c r="OUK103" s="920"/>
      <c r="OUL103" s="920"/>
      <c r="OUM103" s="920"/>
      <c r="OUN103" s="920"/>
      <c r="OUO103" s="920"/>
      <c r="OUP103" s="920"/>
      <c r="OUQ103" s="920"/>
      <c r="OUR103" s="920"/>
      <c r="OUS103" s="920"/>
      <c r="OUT103" s="920"/>
      <c r="OUU103" s="920"/>
      <c r="OUV103" s="920"/>
      <c r="OUW103" s="920"/>
      <c r="OUX103" s="920"/>
      <c r="OUY103" s="920"/>
      <c r="OUZ103" s="920"/>
      <c r="OVA103" s="920"/>
      <c r="OVB103" s="920"/>
      <c r="OVC103" s="920"/>
      <c r="OVD103" s="920"/>
      <c r="OVE103" s="920"/>
      <c r="OVF103" s="920"/>
      <c r="OVG103" s="920"/>
      <c r="OVH103" s="920"/>
      <c r="OVI103" s="920"/>
      <c r="OVJ103" s="920"/>
      <c r="OVK103" s="920"/>
      <c r="OVL103" s="920"/>
      <c r="OVM103" s="920"/>
      <c r="OVN103" s="920"/>
      <c r="OVO103" s="920"/>
      <c r="OVP103" s="920"/>
      <c r="OVQ103" s="920"/>
      <c r="OVR103" s="920"/>
      <c r="OVS103" s="920"/>
      <c r="OVT103" s="920"/>
      <c r="OVU103" s="920"/>
      <c r="OVV103" s="920"/>
      <c r="OVW103" s="920"/>
      <c r="OVX103" s="920"/>
      <c r="OVY103" s="920"/>
      <c r="OVZ103" s="920"/>
      <c r="OWA103" s="920"/>
      <c r="OWB103" s="920"/>
      <c r="OWC103" s="920"/>
      <c r="OWD103" s="920"/>
      <c r="OWE103" s="920"/>
      <c r="OWF103" s="920"/>
      <c r="OWG103" s="920"/>
      <c r="OWH103" s="920"/>
      <c r="OWI103" s="920"/>
      <c r="OWJ103" s="920"/>
      <c r="OWK103" s="920"/>
      <c r="OWL103" s="920"/>
      <c r="OWM103" s="920"/>
      <c r="OWN103" s="920"/>
      <c r="OWO103" s="920"/>
      <c r="OWP103" s="920"/>
      <c r="OWQ103" s="920"/>
      <c r="OWR103" s="920"/>
      <c r="OWS103" s="920"/>
      <c r="OWT103" s="920"/>
      <c r="OWU103" s="920"/>
      <c r="OWV103" s="920"/>
      <c r="OWW103" s="920"/>
      <c r="OWX103" s="920"/>
      <c r="OWY103" s="920"/>
      <c r="OWZ103" s="920"/>
      <c r="OXA103" s="920"/>
      <c r="OXB103" s="920"/>
      <c r="OXC103" s="920"/>
      <c r="OXD103" s="920"/>
      <c r="OXE103" s="920"/>
      <c r="OXF103" s="920"/>
      <c r="OXG103" s="920"/>
      <c r="OXH103" s="920"/>
      <c r="OXI103" s="920"/>
      <c r="OXJ103" s="920"/>
      <c r="OXK103" s="920"/>
      <c r="OXL103" s="920"/>
      <c r="OXM103" s="920"/>
      <c r="OXN103" s="920"/>
      <c r="OXO103" s="920"/>
      <c r="OXP103" s="920"/>
      <c r="OXQ103" s="920"/>
      <c r="OXR103" s="920"/>
      <c r="OXS103" s="920"/>
      <c r="OXT103" s="920"/>
      <c r="OXU103" s="920"/>
      <c r="OXV103" s="920"/>
      <c r="OXW103" s="920"/>
      <c r="OXX103" s="920"/>
      <c r="OXY103" s="920"/>
      <c r="OXZ103" s="920"/>
      <c r="OYA103" s="920"/>
      <c r="OYB103" s="920"/>
      <c r="OYC103" s="920"/>
      <c r="OYD103" s="920"/>
      <c r="OYE103" s="920"/>
      <c r="OYF103" s="920"/>
      <c r="OYG103" s="920"/>
      <c r="OYH103" s="920"/>
      <c r="OYI103" s="920"/>
      <c r="OYJ103" s="920"/>
      <c r="OYK103" s="920"/>
      <c r="OYL103" s="920"/>
      <c r="OYM103" s="920"/>
      <c r="OYN103" s="920"/>
      <c r="OYO103" s="920"/>
      <c r="OYP103" s="920"/>
      <c r="OYQ103" s="920"/>
      <c r="OYR103" s="920"/>
      <c r="OYS103" s="920"/>
      <c r="OYT103" s="920"/>
      <c r="OYU103" s="920"/>
      <c r="OYV103" s="920"/>
      <c r="OYW103" s="920"/>
      <c r="OYX103" s="920"/>
      <c r="OYY103" s="920"/>
      <c r="OYZ103" s="920"/>
      <c r="OZA103" s="920"/>
      <c r="OZB103" s="920"/>
      <c r="OZC103" s="920"/>
      <c r="OZD103" s="920"/>
      <c r="OZE103" s="920"/>
      <c r="OZF103" s="920"/>
      <c r="OZG103" s="920"/>
      <c r="OZH103" s="920"/>
      <c r="OZI103" s="920"/>
      <c r="OZJ103" s="920"/>
      <c r="OZK103" s="920"/>
      <c r="OZL103" s="920"/>
      <c r="OZM103" s="920"/>
      <c r="OZN103" s="920"/>
      <c r="OZO103" s="920"/>
      <c r="OZP103" s="920"/>
      <c r="OZQ103" s="920"/>
      <c r="OZR103" s="920"/>
      <c r="OZS103" s="920"/>
      <c r="OZT103" s="920"/>
      <c r="OZU103" s="920"/>
      <c r="OZV103" s="920"/>
      <c r="OZW103" s="920"/>
      <c r="OZX103" s="920"/>
      <c r="OZY103" s="920"/>
      <c r="OZZ103" s="920"/>
      <c r="PAA103" s="920"/>
      <c r="PAB103" s="920"/>
      <c r="PAC103" s="920"/>
      <c r="PAD103" s="920"/>
      <c r="PAE103" s="920"/>
      <c r="PAF103" s="920"/>
      <c r="PAG103" s="920"/>
      <c r="PAH103" s="920"/>
      <c r="PAI103" s="920"/>
      <c r="PAJ103" s="920"/>
      <c r="PAK103" s="920"/>
      <c r="PAL103" s="920"/>
      <c r="PAM103" s="920"/>
      <c r="PAN103" s="920"/>
      <c r="PAO103" s="920"/>
      <c r="PAP103" s="920"/>
      <c r="PAQ103" s="920"/>
      <c r="PAR103" s="920"/>
      <c r="PAS103" s="920"/>
      <c r="PAT103" s="920"/>
      <c r="PAU103" s="920"/>
      <c r="PAV103" s="920"/>
      <c r="PAW103" s="920"/>
      <c r="PAX103" s="920"/>
      <c r="PAY103" s="920"/>
      <c r="PAZ103" s="920"/>
      <c r="PBA103" s="920"/>
      <c r="PBB103" s="920"/>
      <c r="PBC103" s="920"/>
      <c r="PBD103" s="920"/>
      <c r="PBE103" s="920"/>
      <c r="PBF103" s="920"/>
      <c r="PBG103" s="920"/>
      <c r="PBH103" s="920"/>
      <c r="PBI103" s="920"/>
      <c r="PBJ103" s="920"/>
      <c r="PBK103" s="920"/>
      <c r="PBL103" s="920"/>
      <c r="PBM103" s="920"/>
      <c r="PBN103" s="920"/>
      <c r="PBO103" s="920"/>
      <c r="PBP103" s="920"/>
      <c r="PBQ103" s="920"/>
      <c r="PBR103" s="920"/>
      <c r="PBS103" s="920"/>
      <c r="PBT103" s="920"/>
      <c r="PBU103" s="920"/>
      <c r="PBV103" s="920"/>
      <c r="PBW103" s="920"/>
      <c r="PBX103" s="920"/>
      <c r="PBY103" s="920"/>
      <c r="PBZ103" s="920"/>
      <c r="PCA103" s="920"/>
      <c r="PCB103" s="920"/>
      <c r="PCC103" s="920"/>
      <c r="PCD103" s="920"/>
      <c r="PCE103" s="920"/>
      <c r="PCF103" s="920"/>
      <c r="PCG103" s="920"/>
      <c r="PCH103" s="920"/>
      <c r="PCI103" s="920"/>
      <c r="PCJ103" s="920"/>
      <c r="PCK103" s="920"/>
      <c r="PCL103" s="920"/>
      <c r="PCM103" s="920"/>
      <c r="PCN103" s="920"/>
      <c r="PCO103" s="920"/>
      <c r="PCP103" s="920"/>
      <c r="PCQ103" s="920"/>
      <c r="PCR103" s="920"/>
      <c r="PCS103" s="920"/>
      <c r="PCT103" s="920"/>
      <c r="PCU103" s="920"/>
      <c r="PCV103" s="920"/>
      <c r="PCW103" s="920"/>
      <c r="PCX103" s="920"/>
      <c r="PCY103" s="920"/>
      <c r="PCZ103" s="920"/>
      <c r="PDA103" s="920"/>
      <c r="PDB103" s="920"/>
      <c r="PDC103" s="920"/>
      <c r="PDD103" s="920"/>
      <c r="PDE103" s="920"/>
      <c r="PDF103" s="920"/>
      <c r="PDG103" s="920"/>
      <c r="PDH103" s="920"/>
      <c r="PDI103" s="920"/>
      <c r="PDJ103" s="920"/>
      <c r="PDK103" s="920"/>
      <c r="PDL103" s="920"/>
      <c r="PDM103" s="920"/>
      <c r="PDN103" s="920"/>
      <c r="PDO103" s="920"/>
      <c r="PDP103" s="920"/>
      <c r="PDQ103" s="920"/>
      <c r="PDR103" s="920"/>
      <c r="PDS103" s="920"/>
      <c r="PDT103" s="920"/>
      <c r="PDU103" s="920"/>
      <c r="PDV103" s="920"/>
      <c r="PDW103" s="920"/>
      <c r="PDX103" s="920"/>
      <c r="PDY103" s="920"/>
      <c r="PDZ103" s="920"/>
      <c r="PEA103" s="920"/>
      <c r="PEB103" s="920"/>
      <c r="PEC103" s="920"/>
      <c r="PED103" s="920"/>
      <c r="PEE103" s="920"/>
      <c r="PEF103" s="920"/>
      <c r="PEG103" s="920"/>
      <c r="PEH103" s="920"/>
      <c r="PEI103" s="920"/>
      <c r="PEJ103" s="920"/>
      <c r="PEK103" s="920"/>
      <c r="PEL103" s="920"/>
      <c r="PEM103" s="920"/>
      <c r="PEN103" s="920"/>
      <c r="PEO103" s="920"/>
      <c r="PEP103" s="920"/>
      <c r="PEQ103" s="920"/>
      <c r="PER103" s="920"/>
      <c r="PES103" s="920"/>
      <c r="PET103" s="920"/>
      <c r="PEU103" s="920"/>
      <c r="PEV103" s="920"/>
      <c r="PEW103" s="920"/>
      <c r="PEX103" s="920"/>
      <c r="PEY103" s="920"/>
      <c r="PEZ103" s="920"/>
      <c r="PFA103" s="920"/>
      <c r="PFB103" s="920"/>
      <c r="PFC103" s="920"/>
      <c r="PFD103" s="920"/>
      <c r="PFE103" s="920"/>
      <c r="PFF103" s="920"/>
      <c r="PFG103" s="920"/>
      <c r="PFH103" s="920"/>
      <c r="PFI103" s="920"/>
      <c r="PFJ103" s="920"/>
      <c r="PFK103" s="920"/>
      <c r="PFL103" s="920"/>
      <c r="PFM103" s="920"/>
      <c r="PFN103" s="920"/>
      <c r="PFO103" s="920"/>
      <c r="PFP103" s="920"/>
      <c r="PFQ103" s="920"/>
      <c r="PFR103" s="920"/>
      <c r="PFS103" s="920"/>
      <c r="PFT103" s="920"/>
      <c r="PFU103" s="920"/>
      <c r="PFV103" s="920"/>
      <c r="PFW103" s="920"/>
      <c r="PFX103" s="920"/>
      <c r="PFY103" s="920"/>
      <c r="PFZ103" s="920"/>
      <c r="PGA103" s="920"/>
      <c r="PGB103" s="920"/>
      <c r="PGC103" s="920"/>
      <c r="PGD103" s="920"/>
      <c r="PGE103" s="920"/>
      <c r="PGF103" s="920"/>
      <c r="PGG103" s="920"/>
      <c r="PGH103" s="920"/>
      <c r="PGI103" s="920"/>
      <c r="PGJ103" s="920"/>
      <c r="PGK103" s="920"/>
      <c r="PGL103" s="920"/>
      <c r="PGM103" s="920"/>
      <c r="PGN103" s="920"/>
      <c r="PGO103" s="920"/>
      <c r="PGP103" s="920"/>
      <c r="PGQ103" s="920"/>
      <c r="PGR103" s="920"/>
      <c r="PGS103" s="920"/>
      <c r="PGT103" s="920"/>
      <c r="PGU103" s="920"/>
      <c r="PGV103" s="920"/>
      <c r="PGW103" s="920"/>
      <c r="PGX103" s="920"/>
      <c r="PGY103" s="920"/>
      <c r="PGZ103" s="920"/>
      <c r="PHA103" s="920"/>
      <c r="PHB103" s="920"/>
      <c r="PHC103" s="920"/>
      <c r="PHD103" s="920"/>
      <c r="PHE103" s="920"/>
      <c r="PHF103" s="920"/>
      <c r="PHG103" s="920"/>
      <c r="PHH103" s="920"/>
      <c r="PHI103" s="920"/>
      <c r="PHJ103" s="920"/>
      <c r="PHK103" s="920"/>
      <c r="PHL103" s="920"/>
      <c r="PHM103" s="920"/>
      <c r="PHN103" s="920"/>
      <c r="PHO103" s="920"/>
      <c r="PHP103" s="920"/>
      <c r="PHQ103" s="920"/>
      <c r="PHR103" s="920"/>
      <c r="PHS103" s="920"/>
      <c r="PHT103" s="920"/>
      <c r="PHU103" s="920"/>
      <c r="PHV103" s="920"/>
      <c r="PHW103" s="920"/>
      <c r="PHX103" s="920"/>
      <c r="PHY103" s="920"/>
      <c r="PHZ103" s="920"/>
      <c r="PIA103" s="920"/>
      <c r="PIB103" s="920"/>
      <c r="PIC103" s="920"/>
      <c r="PID103" s="920"/>
      <c r="PIE103" s="920"/>
      <c r="PIF103" s="920"/>
      <c r="PIG103" s="920"/>
      <c r="PIH103" s="920"/>
      <c r="PII103" s="920"/>
      <c r="PIJ103" s="920"/>
      <c r="PIK103" s="920"/>
      <c r="PIL103" s="920"/>
      <c r="PIM103" s="920"/>
      <c r="PIN103" s="920"/>
      <c r="PIO103" s="920"/>
      <c r="PIP103" s="920"/>
      <c r="PIQ103" s="920"/>
      <c r="PIR103" s="920"/>
      <c r="PIS103" s="920"/>
      <c r="PIT103" s="920"/>
      <c r="PIU103" s="920"/>
      <c r="PIV103" s="920"/>
      <c r="PIW103" s="920"/>
      <c r="PIX103" s="920"/>
      <c r="PIY103" s="920"/>
      <c r="PIZ103" s="920"/>
      <c r="PJA103" s="920"/>
      <c r="PJB103" s="920"/>
      <c r="PJC103" s="920"/>
      <c r="PJD103" s="920"/>
      <c r="PJE103" s="920"/>
      <c r="PJF103" s="920"/>
      <c r="PJG103" s="920"/>
      <c r="PJH103" s="920"/>
      <c r="PJI103" s="920"/>
      <c r="PJJ103" s="920"/>
      <c r="PJK103" s="920"/>
      <c r="PJL103" s="920"/>
      <c r="PJM103" s="920"/>
      <c r="PJN103" s="920"/>
      <c r="PJO103" s="920"/>
      <c r="PJP103" s="920"/>
      <c r="PJQ103" s="920"/>
      <c r="PJR103" s="920"/>
      <c r="PJS103" s="920"/>
      <c r="PJT103" s="920"/>
      <c r="PJU103" s="920"/>
      <c r="PJV103" s="920"/>
      <c r="PJW103" s="920"/>
      <c r="PJX103" s="920"/>
      <c r="PJY103" s="920"/>
      <c r="PJZ103" s="920"/>
      <c r="PKA103" s="920"/>
      <c r="PKB103" s="920"/>
      <c r="PKC103" s="920"/>
      <c r="PKD103" s="920"/>
      <c r="PKE103" s="920"/>
      <c r="PKF103" s="920"/>
      <c r="PKG103" s="920"/>
      <c r="PKH103" s="920"/>
      <c r="PKI103" s="920"/>
      <c r="PKJ103" s="920"/>
      <c r="PKK103" s="920"/>
      <c r="PKL103" s="920"/>
      <c r="PKM103" s="920"/>
      <c r="PKN103" s="920"/>
      <c r="PKO103" s="920"/>
      <c r="PKP103" s="920"/>
      <c r="PKQ103" s="920"/>
      <c r="PKR103" s="920"/>
      <c r="PKS103" s="920"/>
      <c r="PKT103" s="920"/>
      <c r="PKU103" s="920"/>
      <c r="PKV103" s="920"/>
      <c r="PKW103" s="920"/>
      <c r="PKX103" s="920"/>
      <c r="PKY103" s="920"/>
      <c r="PKZ103" s="920"/>
      <c r="PLA103" s="920"/>
      <c r="PLB103" s="920"/>
      <c r="PLC103" s="920"/>
      <c r="PLD103" s="920"/>
      <c r="PLE103" s="920"/>
      <c r="PLF103" s="920"/>
      <c r="PLG103" s="920"/>
      <c r="PLH103" s="920"/>
      <c r="PLI103" s="920"/>
      <c r="PLJ103" s="920"/>
      <c r="PLK103" s="920"/>
      <c r="PLL103" s="920"/>
      <c r="PLM103" s="920"/>
      <c r="PLN103" s="920"/>
      <c r="PLO103" s="920"/>
      <c r="PLP103" s="920"/>
      <c r="PLQ103" s="920"/>
      <c r="PLR103" s="920"/>
      <c r="PLS103" s="920"/>
      <c r="PLT103" s="920"/>
      <c r="PLU103" s="920"/>
      <c r="PLV103" s="920"/>
      <c r="PLW103" s="920"/>
      <c r="PLX103" s="920"/>
      <c r="PLY103" s="920"/>
      <c r="PLZ103" s="920"/>
      <c r="PMA103" s="920"/>
      <c r="PMB103" s="920"/>
      <c r="PMC103" s="920"/>
      <c r="PMD103" s="920"/>
      <c r="PME103" s="920"/>
      <c r="PMF103" s="920"/>
      <c r="PMG103" s="920"/>
      <c r="PMH103" s="920"/>
      <c r="PMI103" s="920"/>
      <c r="PMJ103" s="920"/>
      <c r="PMK103" s="920"/>
      <c r="PML103" s="920"/>
      <c r="PMM103" s="920"/>
      <c r="PMN103" s="920"/>
      <c r="PMO103" s="920"/>
      <c r="PMP103" s="920"/>
      <c r="PMQ103" s="920"/>
      <c r="PMR103" s="920"/>
      <c r="PMS103" s="920"/>
      <c r="PMT103" s="920"/>
      <c r="PMU103" s="920"/>
      <c r="PMV103" s="920"/>
      <c r="PMW103" s="920"/>
      <c r="PMX103" s="920"/>
      <c r="PMY103" s="920"/>
      <c r="PMZ103" s="920"/>
      <c r="PNA103" s="920"/>
      <c r="PNB103" s="920"/>
      <c r="PNC103" s="920"/>
      <c r="PND103" s="920"/>
      <c r="PNE103" s="920"/>
      <c r="PNF103" s="920"/>
      <c r="PNG103" s="920"/>
      <c r="PNH103" s="920"/>
      <c r="PNI103" s="920"/>
      <c r="PNJ103" s="920"/>
      <c r="PNK103" s="920"/>
      <c r="PNL103" s="920"/>
      <c r="PNM103" s="920"/>
      <c r="PNN103" s="920"/>
      <c r="PNO103" s="920"/>
      <c r="PNP103" s="920"/>
      <c r="PNQ103" s="920"/>
      <c r="PNR103" s="920"/>
      <c r="PNS103" s="920"/>
      <c r="PNT103" s="920"/>
      <c r="PNU103" s="920"/>
      <c r="PNV103" s="920"/>
      <c r="PNW103" s="920"/>
      <c r="PNX103" s="920"/>
      <c r="PNY103" s="920"/>
      <c r="PNZ103" s="920"/>
      <c r="POA103" s="920"/>
      <c r="POB103" s="920"/>
      <c r="POC103" s="920"/>
      <c r="POD103" s="920"/>
      <c r="POE103" s="920"/>
      <c r="POF103" s="920"/>
      <c r="POG103" s="920"/>
      <c r="POH103" s="920"/>
      <c r="POI103" s="920"/>
      <c r="POJ103" s="920"/>
      <c r="POK103" s="920"/>
      <c r="POL103" s="920"/>
      <c r="POM103" s="920"/>
      <c r="PON103" s="920"/>
      <c r="POO103" s="920"/>
      <c r="POP103" s="920"/>
      <c r="POQ103" s="920"/>
      <c r="POR103" s="920"/>
      <c r="POS103" s="920"/>
      <c r="POT103" s="920"/>
      <c r="POU103" s="920"/>
      <c r="POV103" s="920"/>
      <c r="POW103" s="920"/>
      <c r="POX103" s="920"/>
      <c r="POY103" s="920"/>
      <c r="POZ103" s="920"/>
      <c r="PPA103" s="920"/>
      <c r="PPB103" s="920"/>
      <c r="PPC103" s="920"/>
      <c r="PPD103" s="920"/>
      <c r="PPE103" s="920"/>
      <c r="PPF103" s="920"/>
      <c r="PPG103" s="920"/>
      <c r="PPH103" s="920"/>
      <c r="PPI103" s="920"/>
      <c r="PPJ103" s="920"/>
      <c r="PPK103" s="920"/>
      <c r="PPL103" s="920"/>
      <c r="PPM103" s="920"/>
      <c r="PPN103" s="920"/>
      <c r="PPO103" s="920"/>
      <c r="PPP103" s="920"/>
      <c r="PPQ103" s="920"/>
      <c r="PPR103" s="920"/>
      <c r="PPS103" s="920"/>
      <c r="PPT103" s="920"/>
      <c r="PPU103" s="920"/>
      <c r="PPV103" s="920"/>
      <c r="PPW103" s="920"/>
      <c r="PPX103" s="920"/>
      <c r="PPY103" s="920"/>
      <c r="PPZ103" s="920"/>
      <c r="PQA103" s="920"/>
      <c r="PQB103" s="920"/>
      <c r="PQC103" s="920"/>
      <c r="PQD103" s="920"/>
      <c r="PQE103" s="920"/>
      <c r="PQF103" s="920"/>
      <c r="PQG103" s="920"/>
      <c r="PQH103" s="920"/>
      <c r="PQI103" s="920"/>
      <c r="PQJ103" s="920"/>
      <c r="PQK103" s="920"/>
      <c r="PQL103" s="920"/>
      <c r="PQM103" s="920"/>
      <c r="PQN103" s="920"/>
      <c r="PQO103" s="920"/>
      <c r="PQP103" s="920"/>
      <c r="PQQ103" s="920"/>
      <c r="PQR103" s="920"/>
      <c r="PQS103" s="920"/>
      <c r="PQT103" s="920"/>
      <c r="PQU103" s="920"/>
      <c r="PQV103" s="920"/>
      <c r="PQW103" s="920"/>
      <c r="PQX103" s="920"/>
      <c r="PQY103" s="920"/>
      <c r="PQZ103" s="920"/>
      <c r="PRA103" s="920"/>
      <c r="PRB103" s="920"/>
      <c r="PRC103" s="920"/>
      <c r="PRD103" s="920"/>
      <c r="PRE103" s="920"/>
      <c r="PRF103" s="920"/>
      <c r="PRG103" s="920"/>
      <c r="PRH103" s="920"/>
      <c r="PRI103" s="920"/>
      <c r="PRJ103" s="920"/>
      <c r="PRK103" s="920"/>
      <c r="PRL103" s="920"/>
      <c r="PRM103" s="920"/>
      <c r="PRN103" s="920"/>
      <c r="PRO103" s="920"/>
      <c r="PRP103" s="920"/>
      <c r="PRQ103" s="920"/>
      <c r="PRR103" s="920"/>
      <c r="PRS103" s="920"/>
      <c r="PRT103" s="920"/>
      <c r="PRU103" s="920"/>
      <c r="PRV103" s="920"/>
      <c r="PRW103" s="920"/>
      <c r="PRX103" s="920"/>
      <c r="PRY103" s="920"/>
      <c r="PRZ103" s="920"/>
      <c r="PSA103" s="920"/>
      <c r="PSB103" s="920"/>
      <c r="PSC103" s="920"/>
      <c r="PSD103" s="920"/>
      <c r="PSE103" s="920"/>
      <c r="PSF103" s="920"/>
      <c r="PSG103" s="920"/>
      <c r="PSH103" s="920"/>
      <c r="PSI103" s="920"/>
      <c r="PSJ103" s="920"/>
      <c r="PSK103" s="920"/>
      <c r="PSL103" s="920"/>
      <c r="PSM103" s="920"/>
      <c r="PSN103" s="920"/>
      <c r="PSO103" s="920"/>
      <c r="PSP103" s="920"/>
      <c r="PSQ103" s="920"/>
      <c r="PSR103" s="920"/>
      <c r="PSS103" s="920"/>
      <c r="PST103" s="920"/>
      <c r="PSU103" s="920"/>
      <c r="PSV103" s="920"/>
      <c r="PSW103" s="920"/>
      <c r="PSX103" s="920"/>
      <c r="PSY103" s="920"/>
      <c r="PSZ103" s="920"/>
      <c r="PTA103" s="920"/>
      <c r="PTB103" s="920"/>
      <c r="PTC103" s="920"/>
      <c r="PTD103" s="920"/>
      <c r="PTE103" s="920"/>
      <c r="PTF103" s="920"/>
      <c r="PTG103" s="920"/>
      <c r="PTH103" s="920"/>
      <c r="PTI103" s="920"/>
      <c r="PTJ103" s="920"/>
      <c r="PTK103" s="920"/>
      <c r="PTL103" s="920"/>
      <c r="PTM103" s="920"/>
      <c r="PTN103" s="920"/>
      <c r="PTO103" s="920"/>
      <c r="PTP103" s="920"/>
      <c r="PTQ103" s="920"/>
      <c r="PTR103" s="920"/>
      <c r="PTS103" s="920"/>
      <c r="PTT103" s="920"/>
      <c r="PTU103" s="920"/>
      <c r="PTV103" s="920"/>
      <c r="PTW103" s="920"/>
      <c r="PTX103" s="920"/>
      <c r="PTY103" s="920"/>
      <c r="PTZ103" s="920"/>
      <c r="PUA103" s="920"/>
      <c r="PUB103" s="920"/>
      <c r="PUC103" s="920"/>
      <c r="PUD103" s="920"/>
      <c r="PUE103" s="920"/>
      <c r="PUF103" s="920"/>
      <c r="PUG103" s="920"/>
      <c r="PUH103" s="920"/>
      <c r="PUI103" s="920"/>
      <c r="PUJ103" s="920"/>
      <c r="PUK103" s="920"/>
      <c r="PUL103" s="920"/>
      <c r="PUM103" s="920"/>
      <c r="PUN103" s="920"/>
      <c r="PUO103" s="920"/>
      <c r="PUP103" s="920"/>
      <c r="PUQ103" s="920"/>
      <c r="PUR103" s="920"/>
      <c r="PUS103" s="920"/>
      <c r="PUT103" s="920"/>
      <c r="PUU103" s="920"/>
      <c r="PUV103" s="920"/>
      <c r="PUW103" s="920"/>
      <c r="PUX103" s="920"/>
      <c r="PUY103" s="920"/>
      <c r="PUZ103" s="920"/>
      <c r="PVA103" s="920"/>
      <c r="PVB103" s="920"/>
      <c r="PVC103" s="920"/>
      <c r="PVD103" s="920"/>
      <c r="PVE103" s="920"/>
      <c r="PVF103" s="920"/>
      <c r="PVG103" s="920"/>
      <c r="PVH103" s="920"/>
      <c r="PVI103" s="920"/>
      <c r="PVJ103" s="920"/>
      <c r="PVK103" s="920"/>
      <c r="PVL103" s="920"/>
      <c r="PVM103" s="920"/>
      <c r="PVN103" s="920"/>
      <c r="PVO103" s="920"/>
      <c r="PVP103" s="920"/>
      <c r="PVQ103" s="920"/>
      <c r="PVR103" s="920"/>
      <c r="PVS103" s="920"/>
      <c r="PVT103" s="920"/>
      <c r="PVU103" s="920"/>
      <c r="PVV103" s="920"/>
      <c r="PVW103" s="920"/>
      <c r="PVX103" s="920"/>
      <c r="PVY103" s="920"/>
      <c r="PVZ103" s="920"/>
      <c r="PWA103" s="920"/>
      <c r="PWB103" s="920"/>
      <c r="PWC103" s="920"/>
      <c r="PWD103" s="920"/>
      <c r="PWE103" s="920"/>
      <c r="PWF103" s="920"/>
      <c r="PWG103" s="920"/>
      <c r="PWH103" s="920"/>
      <c r="PWI103" s="920"/>
      <c r="PWJ103" s="920"/>
      <c r="PWK103" s="920"/>
      <c r="PWL103" s="920"/>
      <c r="PWM103" s="920"/>
      <c r="PWN103" s="920"/>
      <c r="PWO103" s="920"/>
      <c r="PWP103" s="920"/>
      <c r="PWQ103" s="920"/>
      <c r="PWR103" s="920"/>
      <c r="PWS103" s="920"/>
      <c r="PWT103" s="920"/>
      <c r="PWU103" s="920"/>
      <c r="PWV103" s="920"/>
      <c r="PWW103" s="920"/>
      <c r="PWX103" s="920"/>
      <c r="PWY103" s="920"/>
      <c r="PWZ103" s="920"/>
      <c r="PXA103" s="920"/>
      <c r="PXB103" s="920"/>
      <c r="PXC103" s="920"/>
      <c r="PXD103" s="920"/>
      <c r="PXE103" s="920"/>
      <c r="PXF103" s="920"/>
      <c r="PXG103" s="920"/>
      <c r="PXH103" s="920"/>
      <c r="PXI103" s="920"/>
      <c r="PXJ103" s="920"/>
      <c r="PXK103" s="920"/>
      <c r="PXL103" s="920"/>
      <c r="PXM103" s="920"/>
      <c r="PXN103" s="920"/>
      <c r="PXO103" s="920"/>
      <c r="PXP103" s="920"/>
      <c r="PXQ103" s="920"/>
      <c r="PXR103" s="920"/>
      <c r="PXS103" s="920"/>
      <c r="PXT103" s="920"/>
      <c r="PXU103" s="920"/>
      <c r="PXV103" s="920"/>
      <c r="PXW103" s="920"/>
      <c r="PXX103" s="920"/>
      <c r="PXY103" s="920"/>
      <c r="PXZ103" s="920"/>
      <c r="PYA103" s="920"/>
      <c r="PYB103" s="920"/>
      <c r="PYC103" s="920"/>
      <c r="PYD103" s="920"/>
      <c r="PYE103" s="920"/>
      <c r="PYF103" s="920"/>
      <c r="PYG103" s="920"/>
      <c r="PYH103" s="920"/>
      <c r="PYI103" s="920"/>
      <c r="PYJ103" s="920"/>
      <c r="PYK103" s="920"/>
      <c r="PYL103" s="920"/>
      <c r="PYM103" s="920"/>
      <c r="PYN103" s="920"/>
      <c r="PYO103" s="920"/>
      <c r="PYP103" s="920"/>
      <c r="PYQ103" s="920"/>
      <c r="PYR103" s="920"/>
      <c r="PYS103" s="920"/>
      <c r="PYT103" s="920"/>
      <c r="PYU103" s="920"/>
      <c r="PYV103" s="920"/>
      <c r="PYW103" s="920"/>
      <c r="PYX103" s="920"/>
      <c r="PYY103" s="920"/>
      <c r="PYZ103" s="920"/>
      <c r="PZA103" s="920"/>
      <c r="PZB103" s="920"/>
      <c r="PZC103" s="920"/>
      <c r="PZD103" s="920"/>
      <c r="PZE103" s="920"/>
      <c r="PZF103" s="920"/>
      <c r="PZG103" s="920"/>
      <c r="PZH103" s="920"/>
      <c r="PZI103" s="920"/>
      <c r="PZJ103" s="920"/>
      <c r="PZK103" s="920"/>
      <c r="PZL103" s="920"/>
      <c r="PZM103" s="920"/>
      <c r="PZN103" s="920"/>
      <c r="PZO103" s="920"/>
      <c r="PZP103" s="920"/>
      <c r="PZQ103" s="920"/>
      <c r="PZR103" s="920"/>
      <c r="PZS103" s="920"/>
      <c r="PZT103" s="920"/>
      <c r="PZU103" s="920"/>
      <c r="PZV103" s="920"/>
      <c r="PZW103" s="920"/>
      <c r="PZX103" s="920"/>
      <c r="PZY103" s="920"/>
      <c r="PZZ103" s="920"/>
      <c r="QAA103" s="920"/>
      <c r="QAB103" s="920"/>
      <c r="QAC103" s="920"/>
      <c r="QAD103" s="920"/>
      <c r="QAE103" s="920"/>
      <c r="QAF103" s="920"/>
      <c r="QAG103" s="920"/>
      <c r="QAH103" s="920"/>
      <c r="QAI103" s="920"/>
      <c r="QAJ103" s="920"/>
      <c r="QAK103" s="920"/>
      <c r="QAL103" s="920"/>
      <c r="QAM103" s="920"/>
      <c r="QAN103" s="920"/>
      <c r="QAO103" s="920"/>
      <c r="QAP103" s="920"/>
      <c r="QAQ103" s="920"/>
      <c r="QAR103" s="920"/>
      <c r="QAS103" s="920"/>
      <c r="QAT103" s="920"/>
      <c r="QAU103" s="920"/>
      <c r="QAV103" s="920"/>
      <c r="QAW103" s="920"/>
      <c r="QAX103" s="920"/>
      <c r="QAY103" s="920"/>
      <c r="QAZ103" s="920"/>
      <c r="QBA103" s="920"/>
      <c r="QBB103" s="920"/>
      <c r="QBC103" s="920"/>
      <c r="QBD103" s="920"/>
      <c r="QBE103" s="920"/>
      <c r="QBF103" s="920"/>
      <c r="QBG103" s="920"/>
      <c r="QBH103" s="920"/>
      <c r="QBI103" s="920"/>
      <c r="QBJ103" s="920"/>
      <c r="QBK103" s="920"/>
      <c r="QBL103" s="920"/>
      <c r="QBM103" s="920"/>
      <c r="QBN103" s="920"/>
      <c r="QBO103" s="920"/>
      <c r="QBP103" s="920"/>
      <c r="QBQ103" s="920"/>
      <c r="QBR103" s="920"/>
      <c r="QBS103" s="920"/>
      <c r="QBT103" s="920"/>
      <c r="QBU103" s="920"/>
      <c r="QBV103" s="920"/>
      <c r="QBW103" s="920"/>
      <c r="QBX103" s="920"/>
      <c r="QBY103" s="920"/>
      <c r="QBZ103" s="920"/>
      <c r="QCA103" s="920"/>
      <c r="QCB103" s="920"/>
      <c r="QCC103" s="920"/>
      <c r="QCD103" s="920"/>
      <c r="QCE103" s="920"/>
      <c r="QCF103" s="920"/>
      <c r="QCG103" s="920"/>
      <c r="QCH103" s="920"/>
      <c r="QCI103" s="920"/>
      <c r="QCJ103" s="920"/>
      <c r="QCK103" s="920"/>
      <c r="QCL103" s="920"/>
      <c r="QCM103" s="920"/>
      <c r="QCN103" s="920"/>
      <c r="QCO103" s="920"/>
      <c r="QCP103" s="920"/>
      <c r="QCQ103" s="920"/>
      <c r="QCR103" s="920"/>
      <c r="QCS103" s="920"/>
      <c r="QCT103" s="920"/>
      <c r="QCU103" s="920"/>
      <c r="QCV103" s="920"/>
      <c r="QCW103" s="920"/>
      <c r="QCX103" s="920"/>
      <c r="QCY103" s="920"/>
      <c r="QCZ103" s="920"/>
      <c r="QDA103" s="920"/>
      <c r="QDB103" s="920"/>
      <c r="QDC103" s="920"/>
      <c r="QDD103" s="920"/>
      <c r="QDE103" s="920"/>
      <c r="QDF103" s="920"/>
      <c r="QDG103" s="920"/>
      <c r="QDH103" s="920"/>
      <c r="QDI103" s="920"/>
      <c r="QDJ103" s="920"/>
      <c r="QDK103" s="920"/>
      <c r="QDL103" s="920"/>
      <c r="QDM103" s="920"/>
      <c r="QDN103" s="920"/>
      <c r="QDO103" s="920"/>
      <c r="QDP103" s="920"/>
      <c r="QDQ103" s="920"/>
      <c r="QDR103" s="920"/>
      <c r="QDS103" s="920"/>
      <c r="QDT103" s="920"/>
      <c r="QDU103" s="920"/>
      <c r="QDV103" s="920"/>
      <c r="QDW103" s="920"/>
      <c r="QDX103" s="920"/>
      <c r="QDY103" s="920"/>
      <c r="QDZ103" s="920"/>
      <c r="QEA103" s="920"/>
      <c r="QEB103" s="920"/>
      <c r="QEC103" s="920"/>
      <c r="QED103" s="920"/>
      <c r="QEE103" s="920"/>
      <c r="QEF103" s="920"/>
      <c r="QEG103" s="920"/>
      <c r="QEH103" s="920"/>
      <c r="QEI103" s="920"/>
      <c r="QEJ103" s="920"/>
      <c r="QEK103" s="920"/>
      <c r="QEL103" s="920"/>
      <c r="QEM103" s="920"/>
      <c r="QEN103" s="920"/>
      <c r="QEO103" s="920"/>
      <c r="QEP103" s="920"/>
      <c r="QEQ103" s="920"/>
      <c r="QER103" s="920"/>
      <c r="QES103" s="920"/>
      <c r="QET103" s="920"/>
      <c r="QEU103" s="920"/>
      <c r="QEV103" s="920"/>
      <c r="QEW103" s="920"/>
      <c r="QEX103" s="920"/>
      <c r="QEY103" s="920"/>
      <c r="QEZ103" s="920"/>
      <c r="QFA103" s="920"/>
      <c r="QFB103" s="920"/>
      <c r="QFC103" s="920"/>
      <c r="QFD103" s="920"/>
      <c r="QFE103" s="920"/>
      <c r="QFF103" s="920"/>
      <c r="QFG103" s="920"/>
      <c r="QFH103" s="920"/>
      <c r="QFI103" s="920"/>
      <c r="QFJ103" s="920"/>
      <c r="QFK103" s="920"/>
      <c r="QFL103" s="920"/>
      <c r="QFM103" s="920"/>
      <c r="QFN103" s="920"/>
      <c r="QFO103" s="920"/>
      <c r="QFP103" s="920"/>
      <c r="QFQ103" s="920"/>
      <c r="QFR103" s="920"/>
      <c r="QFS103" s="920"/>
      <c r="QFT103" s="920"/>
      <c r="QFU103" s="920"/>
      <c r="QFV103" s="920"/>
      <c r="QFW103" s="920"/>
      <c r="QFX103" s="920"/>
      <c r="QFY103" s="920"/>
      <c r="QFZ103" s="920"/>
      <c r="QGA103" s="920"/>
      <c r="QGB103" s="920"/>
      <c r="QGC103" s="920"/>
      <c r="QGD103" s="920"/>
      <c r="QGE103" s="920"/>
      <c r="QGF103" s="920"/>
      <c r="QGG103" s="920"/>
      <c r="QGH103" s="920"/>
      <c r="QGI103" s="920"/>
      <c r="QGJ103" s="920"/>
      <c r="QGK103" s="920"/>
      <c r="QGL103" s="920"/>
      <c r="QGM103" s="920"/>
      <c r="QGN103" s="920"/>
      <c r="QGO103" s="920"/>
      <c r="QGP103" s="920"/>
      <c r="QGQ103" s="920"/>
      <c r="QGR103" s="920"/>
      <c r="QGS103" s="920"/>
      <c r="QGT103" s="920"/>
      <c r="QGU103" s="920"/>
      <c r="QGV103" s="920"/>
      <c r="QGW103" s="920"/>
      <c r="QGX103" s="920"/>
      <c r="QGY103" s="920"/>
      <c r="QGZ103" s="920"/>
      <c r="QHA103" s="920"/>
      <c r="QHB103" s="920"/>
      <c r="QHC103" s="920"/>
      <c r="QHD103" s="920"/>
      <c r="QHE103" s="920"/>
      <c r="QHF103" s="920"/>
      <c r="QHG103" s="920"/>
      <c r="QHH103" s="920"/>
      <c r="QHI103" s="920"/>
      <c r="QHJ103" s="920"/>
      <c r="QHK103" s="920"/>
      <c r="QHL103" s="920"/>
      <c r="QHM103" s="920"/>
      <c r="QHN103" s="920"/>
      <c r="QHO103" s="920"/>
      <c r="QHP103" s="920"/>
      <c r="QHQ103" s="920"/>
      <c r="QHR103" s="920"/>
      <c r="QHS103" s="920"/>
      <c r="QHT103" s="920"/>
      <c r="QHU103" s="920"/>
      <c r="QHV103" s="920"/>
      <c r="QHW103" s="920"/>
      <c r="QHX103" s="920"/>
      <c r="QHY103" s="920"/>
      <c r="QHZ103" s="920"/>
      <c r="QIA103" s="920"/>
      <c r="QIB103" s="920"/>
      <c r="QIC103" s="920"/>
      <c r="QID103" s="920"/>
      <c r="QIE103" s="920"/>
      <c r="QIF103" s="920"/>
      <c r="QIG103" s="920"/>
      <c r="QIH103" s="920"/>
      <c r="QII103" s="920"/>
      <c r="QIJ103" s="920"/>
      <c r="QIK103" s="920"/>
      <c r="QIL103" s="920"/>
      <c r="QIM103" s="920"/>
      <c r="QIN103" s="920"/>
      <c r="QIO103" s="920"/>
      <c r="QIP103" s="920"/>
      <c r="QIQ103" s="920"/>
      <c r="QIR103" s="920"/>
      <c r="QIS103" s="920"/>
      <c r="QIT103" s="920"/>
      <c r="QIU103" s="920"/>
      <c r="QIV103" s="920"/>
      <c r="QIW103" s="920"/>
      <c r="QIX103" s="920"/>
      <c r="QIY103" s="920"/>
      <c r="QIZ103" s="920"/>
      <c r="QJA103" s="920"/>
      <c r="QJB103" s="920"/>
      <c r="QJC103" s="920"/>
      <c r="QJD103" s="920"/>
      <c r="QJE103" s="920"/>
      <c r="QJF103" s="920"/>
      <c r="QJG103" s="920"/>
      <c r="QJH103" s="920"/>
      <c r="QJI103" s="920"/>
      <c r="QJJ103" s="920"/>
      <c r="QJK103" s="920"/>
      <c r="QJL103" s="920"/>
      <c r="QJM103" s="920"/>
      <c r="QJN103" s="920"/>
      <c r="QJO103" s="920"/>
      <c r="QJP103" s="920"/>
      <c r="QJQ103" s="920"/>
      <c r="QJR103" s="920"/>
      <c r="QJS103" s="920"/>
      <c r="QJT103" s="920"/>
      <c r="QJU103" s="920"/>
      <c r="QJV103" s="920"/>
      <c r="QJW103" s="920"/>
      <c r="QJX103" s="920"/>
      <c r="QJY103" s="920"/>
      <c r="QJZ103" s="920"/>
      <c r="QKA103" s="920"/>
      <c r="QKB103" s="920"/>
      <c r="QKC103" s="920"/>
      <c r="QKD103" s="920"/>
      <c r="QKE103" s="920"/>
      <c r="QKF103" s="920"/>
      <c r="QKG103" s="920"/>
      <c r="QKH103" s="920"/>
      <c r="QKI103" s="920"/>
      <c r="QKJ103" s="920"/>
      <c r="QKK103" s="920"/>
      <c r="QKL103" s="920"/>
      <c r="QKM103" s="920"/>
      <c r="QKN103" s="920"/>
      <c r="QKO103" s="920"/>
      <c r="QKP103" s="920"/>
      <c r="QKQ103" s="920"/>
      <c r="QKR103" s="920"/>
      <c r="QKS103" s="920"/>
      <c r="QKT103" s="920"/>
      <c r="QKU103" s="920"/>
      <c r="QKV103" s="920"/>
      <c r="QKW103" s="920"/>
      <c r="QKX103" s="920"/>
      <c r="QKY103" s="920"/>
      <c r="QKZ103" s="920"/>
      <c r="QLA103" s="920"/>
      <c r="QLB103" s="920"/>
      <c r="QLC103" s="920"/>
      <c r="QLD103" s="920"/>
      <c r="QLE103" s="920"/>
      <c r="QLF103" s="920"/>
      <c r="QLG103" s="920"/>
      <c r="QLH103" s="920"/>
      <c r="QLI103" s="920"/>
      <c r="QLJ103" s="920"/>
      <c r="QLK103" s="920"/>
      <c r="QLL103" s="920"/>
      <c r="QLM103" s="920"/>
      <c r="QLN103" s="920"/>
      <c r="QLO103" s="920"/>
      <c r="QLP103" s="920"/>
      <c r="QLQ103" s="920"/>
      <c r="QLR103" s="920"/>
      <c r="QLS103" s="920"/>
      <c r="QLT103" s="920"/>
      <c r="QLU103" s="920"/>
      <c r="QLV103" s="920"/>
      <c r="QLW103" s="920"/>
      <c r="QLX103" s="920"/>
      <c r="QLY103" s="920"/>
      <c r="QLZ103" s="920"/>
      <c r="QMA103" s="920"/>
      <c r="QMB103" s="920"/>
      <c r="QMC103" s="920"/>
      <c r="QMD103" s="920"/>
      <c r="QME103" s="920"/>
      <c r="QMF103" s="920"/>
      <c r="QMG103" s="920"/>
      <c r="QMH103" s="920"/>
      <c r="QMI103" s="920"/>
      <c r="QMJ103" s="920"/>
      <c r="QMK103" s="920"/>
      <c r="QML103" s="920"/>
      <c r="QMM103" s="920"/>
      <c r="QMN103" s="920"/>
      <c r="QMO103" s="920"/>
      <c r="QMP103" s="920"/>
      <c r="QMQ103" s="920"/>
      <c r="QMR103" s="920"/>
      <c r="QMS103" s="920"/>
      <c r="QMT103" s="920"/>
      <c r="QMU103" s="920"/>
      <c r="QMV103" s="920"/>
      <c r="QMW103" s="920"/>
      <c r="QMX103" s="920"/>
      <c r="QMY103" s="920"/>
      <c r="QMZ103" s="920"/>
      <c r="QNA103" s="920"/>
      <c r="QNB103" s="920"/>
      <c r="QNC103" s="920"/>
      <c r="QND103" s="920"/>
      <c r="QNE103" s="920"/>
      <c r="QNF103" s="920"/>
      <c r="QNG103" s="920"/>
      <c r="QNH103" s="920"/>
      <c r="QNI103" s="920"/>
      <c r="QNJ103" s="920"/>
      <c r="QNK103" s="920"/>
      <c r="QNL103" s="920"/>
      <c r="QNM103" s="920"/>
      <c r="QNN103" s="920"/>
      <c r="QNO103" s="920"/>
      <c r="QNP103" s="920"/>
      <c r="QNQ103" s="920"/>
      <c r="QNR103" s="920"/>
      <c r="QNS103" s="920"/>
      <c r="QNT103" s="920"/>
      <c r="QNU103" s="920"/>
      <c r="QNV103" s="920"/>
      <c r="QNW103" s="920"/>
      <c r="QNX103" s="920"/>
      <c r="QNY103" s="920"/>
      <c r="QNZ103" s="920"/>
      <c r="QOA103" s="920"/>
      <c r="QOB103" s="920"/>
      <c r="QOC103" s="920"/>
      <c r="QOD103" s="920"/>
      <c r="QOE103" s="920"/>
      <c r="QOF103" s="920"/>
      <c r="QOG103" s="920"/>
      <c r="QOH103" s="920"/>
      <c r="QOI103" s="920"/>
      <c r="QOJ103" s="920"/>
      <c r="QOK103" s="920"/>
      <c r="QOL103" s="920"/>
      <c r="QOM103" s="920"/>
      <c r="QON103" s="920"/>
      <c r="QOO103" s="920"/>
      <c r="QOP103" s="920"/>
      <c r="QOQ103" s="920"/>
      <c r="QOR103" s="920"/>
      <c r="QOS103" s="920"/>
      <c r="QOT103" s="920"/>
      <c r="QOU103" s="920"/>
      <c r="QOV103" s="920"/>
      <c r="QOW103" s="920"/>
      <c r="QOX103" s="920"/>
      <c r="QOY103" s="920"/>
      <c r="QOZ103" s="920"/>
      <c r="QPA103" s="920"/>
      <c r="QPB103" s="920"/>
      <c r="QPC103" s="920"/>
      <c r="QPD103" s="920"/>
      <c r="QPE103" s="920"/>
      <c r="QPF103" s="920"/>
      <c r="QPG103" s="920"/>
      <c r="QPH103" s="920"/>
      <c r="QPI103" s="920"/>
      <c r="QPJ103" s="920"/>
      <c r="QPK103" s="920"/>
      <c r="QPL103" s="920"/>
      <c r="QPM103" s="920"/>
      <c r="QPN103" s="920"/>
      <c r="QPO103" s="920"/>
      <c r="QPP103" s="920"/>
      <c r="QPQ103" s="920"/>
      <c r="QPR103" s="920"/>
      <c r="QPS103" s="920"/>
      <c r="QPT103" s="920"/>
      <c r="QPU103" s="920"/>
      <c r="QPV103" s="920"/>
      <c r="QPW103" s="920"/>
      <c r="QPX103" s="920"/>
      <c r="QPY103" s="920"/>
      <c r="QPZ103" s="920"/>
      <c r="QQA103" s="920"/>
      <c r="QQB103" s="920"/>
      <c r="QQC103" s="920"/>
      <c r="QQD103" s="920"/>
      <c r="QQE103" s="920"/>
      <c r="QQF103" s="920"/>
      <c r="QQG103" s="920"/>
      <c r="QQH103" s="920"/>
      <c r="QQI103" s="920"/>
      <c r="QQJ103" s="920"/>
      <c r="QQK103" s="920"/>
      <c r="QQL103" s="920"/>
      <c r="QQM103" s="920"/>
      <c r="QQN103" s="920"/>
      <c r="QQO103" s="920"/>
      <c r="QQP103" s="920"/>
      <c r="QQQ103" s="920"/>
      <c r="QQR103" s="920"/>
      <c r="QQS103" s="920"/>
      <c r="QQT103" s="920"/>
      <c r="QQU103" s="920"/>
      <c r="QQV103" s="920"/>
      <c r="QQW103" s="920"/>
      <c r="QQX103" s="920"/>
      <c r="QQY103" s="920"/>
      <c r="QQZ103" s="920"/>
      <c r="QRA103" s="920"/>
      <c r="QRB103" s="920"/>
      <c r="QRC103" s="920"/>
      <c r="QRD103" s="920"/>
      <c r="QRE103" s="920"/>
      <c r="QRF103" s="920"/>
      <c r="QRG103" s="920"/>
      <c r="QRH103" s="920"/>
      <c r="QRI103" s="920"/>
      <c r="QRJ103" s="920"/>
      <c r="QRK103" s="920"/>
      <c r="QRL103" s="920"/>
      <c r="QRM103" s="920"/>
      <c r="QRN103" s="920"/>
      <c r="QRO103" s="920"/>
      <c r="QRP103" s="920"/>
      <c r="QRQ103" s="920"/>
      <c r="QRR103" s="920"/>
      <c r="QRS103" s="920"/>
      <c r="QRT103" s="920"/>
      <c r="QRU103" s="920"/>
      <c r="QRV103" s="920"/>
      <c r="QRW103" s="920"/>
      <c r="QRX103" s="920"/>
      <c r="QRY103" s="920"/>
      <c r="QRZ103" s="920"/>
      <c r="QSA103" s="920"/>
      <c r="QSB103" s="920"/>
      <c r="QSC103" s="920"/>
      <c r="QSD103" s="920"/>
      <c r="QSE103" s="920"/>
      <c r="QSF103" s="920"/>
      <c r="QSG103" s="920"/>
      <c r="QSH103" s="920"/>
      <c r="QSI103" s="920"/>
      <c r="QSJ103" s="920"/>
      <c r="QSK103" s="920"/>
      <c r="QSL103" s="920"/>
      <c r="QSM103" s="920"/>
      <c r="QSN103" s="920"/>
      <c r="QSO103" s="920"/>
      <c r="QSP103" s="920"/>
      <c r="QSQ103" s="920"/>
      <c r="QSR103" s="920"/>
      <c r="QSS103" s="920"/>
      <c r="QST103" s="920"/>
      <c r="QSU103" s="920"/>
      <c r="QSV103" s="920"/>
      <c r="QSW103" s="920"/>
      <c r="QSX103" s="920"/>
      <c r="QSY103" s="920"/>
      <c r="QSZ103" s="920"/>
      <c r="QTA103" s="920"/>
      <c r="QTB103" s="920"/>
      <c r="QTC103" s="920"/>
      <c r="QTD103" s="920"/>
      <c r="QTE103" s="920"/>
      <c r="QTF103" s="920"/>
      <c r="QTG103" s="920"/>
      <c r="QTH103" s="920"/>
      <c r="QTI103" s="920"/>
      <c r="QTJ103" s="920"/>
      <c r="QTK103" s="920"/>
      <c r="QTL103" s="920"/>
      <c r="QTM103" s="920"/>
      <c r="QTN103" s="920"/>
      <c r="QTO103" s="920"/>
      <c r="QTP103" s="920"/>
      <c r="QTQ103" s="920"/>
      <c r="QTR103" s="920"/>
      <c r="QTS103" s="920"/>
      <c r="QTT103" s="920"/>
      <c r="QTU103" s="920"/>
      <c r="QTV103" s="920"/>
      <c r="QTW103" s="920"/>
      <c r="QTX103" s="920"/>
      <c r="QTY103" s="920"/>
      <c r="QTZ103" s="920"/>
      <c r="QUA103" s="920"/>
      <c r="QUB103" s="920"/>
      <c r="QUC103" s="920"/>
      <c r="QUD103" s="920"/>
      <c r="QUE103" s="920"/>
      <c r="QUF103" s="920"/>
      <c r="QUG103" s="920"/>
      <c r="QUH103" s="920"/>
      <c r="QUI103" s="920"/>
      <c r="QUJ103" s="920"/>
      <c r="QUK103" s="920"/>
      <c r="QUL103" s="920"/>
      <c r="QUM103" s="920"/>
      <c r="QUN103" s="920"/>
      <c r="QUO103" s="920"/>
      <c r="QUP103" s="920"/>
      <c r="QUQ103" s="920"/>
      <c r="QUR103" s="920"/>
      <c r="QUS103" s="920"/>
      <c r="QUT103" s="920"/>
      <c r="QUU103" s="920"/>
      <c r="QUV103" s="920"/>
      <c r="QUW103" s="920"/>
      <c r="QUX103" s="920"/>
      <c r="QUY103" s="920"/>
      <c r="QUZ103" s="920"/>
      <c r="QVA103" s="920"/>
      <c r="QVB103" s="920"/>
      <c r="QVC103" s="920"/>
      <c r="QVD103" s="920"/>
      <c r="QVE103" s="920"/>
      <c r="QVF103" s="920"/>
      <c r="QVG103" s="920"/>
      <c r="QVH103" s="920"/>
      <c r="QVI103" s="920"/>
      <c r="QVJ103" s="920"/>
      <c r="QVK103" s="920"/>
      <c r="QVL103" s="920"/>
      <c r="QVM103" s="920"/>
      <c r="QVN103" s="920"/>
      <c r="QVO103" s="920"/>
      <c r="QVP103" s="920"/>
      <c r="QVQ103" s="920"/>
      <c r="QVR103" s="920"/>
      <c r="QVS103" s="920"/>
      <c r="QVT103" s="920"/>
      <c r="QVU103" s="920"/>
      <c r="QVV103" s="920"/>
      <c r="QVW103" s="920"/>
      <c r="QVX103" s="920"/>
      <c r="QVY103" s="920"/>
      <c r="QVZ103" s="920"/>
      <c r="QWA103" s="920"/>
      <c r="QWB103" s="920"/>
      <c r="QWC103" s="920"/>
      <c r="QWD103" s="920"/>
      <c r="QWE103" s="920"/>
      <c r="QWF103" s="920"/>
      <c r="QWG103" s="920"/>
      <c r="QWH103" s="920"/>
      <c r="QWI103" s="920"/>
      <c r="QWJ103" s="920"/>
      <c r="QWK103" s="920"/>
      <c r="QWL103" s="920"/>
      <c r="QWM103" s="920"/>
      <c r="QWN103" s="920"/>
      <c r="QWO103" s="920"/>
      <c r="QWP103" s="920"/>
      <c r="QWQ103" s="920"/>
      <c r="QWR103" s="920"/>
      <c r="QWS103" s="920"/>
      <c r="QWT103" s="920"/>
      <c r="QWU103" s="920"/>
      <c r="QWV103" s="920"/>
      <c r="QWW103" s="920"/>
      <c r="QWX103" s="920"/>
      <c r="QWY103" s="920"/>
      <c r="QWZ103" s="920"/>
      <c r="QXA103" s="920"/>
      <c r="QXB103" s="920"/>
      <c r="QXC103" s="920"/>
      <c r="QXD103" s="920"/>
      <c r="QXE103" s="920"/>
      <c r="QXF103" s="920"/>
      <c r="QXG103" s="920"/>
      <c r="QXH103" s="920"/>
      <c r="QXI103" s="920"/>
      <c r="QXJ103" s="920"/>
      <c r="QXK103" s="920"/>
      <c r="QXL103" s="920"/>
      <c r="QXM103" s="920"/>
      <c r="QXN103" s="920"/>
      <c r="QXO103" s="920"/>
      <c r="QXP103" s="920"/>
      <c r="QXQ103" s="920"/>
      <c r="QXR103" s="920"/>
      <c r="QXS103" s="920"/>
      <c r="QXT103" s="920"/>
      <c r="QXU103" s="920"/>
      <c r="QXV103" s="920"/>
      <c r="QXW103" s="920"/>
      <c r="QXX103" s="920"/>
      <c r="QXY103" s="920"/>
      <c r="QXZ103" s="920"/>
      <c r="QYA103" s="920"/>
      <c r="QYB103" s="920"/>
      <c r="QYC103" s="920"/>
      <c r="QYD103" s="920"/>
      <c r="QYE103" s="920"/>
      <c r="QYF103" s="920"/>
      <c r="QYG103" s="920"/>
      <c r="QYH103" s="920"/>
      <c r="QYI103" s="920"/>
      <c r="QYJ103" s="920"/>
      <c r="QYK103" s="920"/>
      <c r="QYL103" s="920"/>
      <c r="QYM103" s="920"/>
      <c r="QYN103" s="920"/>
      <c r="QYO103" s="920"/>
      <c r="QYP103" s="920"/>
      <c r="QYQ103" s="920"/>
      <c r="QYR103" s="920"/>
      <c r="QYS103" s="920"/>
      <c r="QYT103" s="920"/>
      <c r="QYU103" s="920"/>
      <c r="QYV103" s="920"/>
      <c r="QYW103" s="920"/>
      <c r="QYX103" s="920"/>
      <c r="QYY103" s="920"/>
      <c r="QYZ103" s="920"/>
      <c r="QZA103" s="920"/>
      <c r="QZB103" s="920"/>
      <c r="QZC103" s="920"/>
      <c r="QZD103" s="920"/>
      <c r="QZE103" s="920"/>
      <c r="QZF103" s="920"/>
      <c r="QZG103" s="920"/>
      <c r="QZH103" s="920"/>
      <c r="QZI103" s="920"/>
      <c r="QZJ103" s="920"/>
      <c r="QZK103" s="920"/>
      <c r="QZL103" s="920"/>
      <c r="QZM103" s="920"/>
      <c r="QZN103" s="920"/>
      <c r="QZO103" s="920"/>
      <c r="QZP103" s="920"/>
      <c r="QZQ103" s="920"/>
      <c r="QZR103" s="920"/>
      <c r="QZS103" s="920"/>
      <c r="QZT103" s="920"/>
      <c r="QZU103" s="920"/>
      <c r="QZV103" s="920"/>
      <c r="QZW103" s="920"/>
      <c r="QZX103" s="920"/>
      <c r="QZY103" s="920"/>
      <c r="QZZ103" s="920"/>
      <c r="RAA103" s="920"/>
      <c r="RAB103" s="920"/>
      <c r="RAC103" s="920"/>
      <c r="RAD103" s="920"/>
      <c r="RAE103" s="920"/>
      <c r="RAF103" s="920"/>
      <c r="RAG103" s="920"/>
      <c r="RAH103" s="920"/>
      <c r="RAI103" s="920"/>
      <c r="RAJ103" s="920"/>
      <c r="RAK103" s="920"/>
      <c r="RAL103" s="920"/>
      <c r="RAM103" s="920"/>
      <c r="RAN103" s="920"/>
      <c r="RAO103" s="920"/>
      <c r="RAP103" s="920"/>
      <c r="RAQ103" s="920"/>
      <c r="RAR103" s="920"/>
      <c r="RAS103" s="920"/>
      <c r="RAT103" s="920"/>
      <c r="RAU103" s="920"/>
      <c r="RAV103" s="920"/>
      <c r="RAW103" s="920"/>
      <c r="RAX103" s="920"/>
      <c r="RAY103" s="920"/>
      <c r="RAZ103" s="920"/>
      <c r="RBA103" s="920"/>
      <c r="RBB103" s="920"/>
      <c r="RBC103" s="920"/>
      <c r="RBD103" s="920"/>
      <c r="RBE103" s="920"/>
      <c r="RBF103" s="920"/>
      <c r="RBG103" s="920"/>
      <c r="RBH103" s="920"/>
      <c r="RBI103" s="920"/>
      <c r="RBJ103" s="920"/>
      <c r="RBK103" s="920"/>
      <c r="RBL103" s="920"/>
      <c r="RBM103" s="920"/>
      <c r="RBN103" s="920"/>
      <c r="RBO103" s="920"/>
      <c r="RBP103" s="920"/>
      <c r="RBQ103" s="920"/>
      <c r="RBR103" s="920"/>
      <c r="RBS103" s="920"/>
      <c r="RBT103" s="920"/>
      <c r="RBU103" s="920"/>
      <c r="RBV103" s="920"/>
      <c r="RBW103" s="920"/>
      <c r="RBX103" s="920"/>
      <c r="RBY103" s="920"/>
      <c r="RBZ103" s="920"/>
      <c r="RCA103" s="920"/>
      <c r="RCB103" s="920"/>
      <c r="RCC103" s="920"/>
      <c r="RCD103" s="920"/>
      <c r="RCE103" s="920"/>
      <c r="RCF103" s="920"/>
      <c r="RCG103" s="920"/>
      <c r="RCH103" s="920"/>
      <c r="RCI103" s="920"/>
      <c r="RCJ103" s="920"/>
      <c r="RCK103" s="920"/>
      <c r="RCL103" s="920"/>
      <c r="RCM103" s="920"/>
      <c r="RCN103" s="920"/>
      <c r="RCO103" s="920"/>
      <c r="RCP103" s="920"/>
      <c r="RCQ103" s="920"/>
      <c r="RCR103" s="920"/>
      <c r="RCS103" s="920"/>
      <c r="RCT103" s="920"/>
      <c r="RCU103" s="920"/>
      <c r="RCV103" s="920"/>
      <c r="RCW103" s="920"/>
      <c r="RCX103" s="920"/>
      <c r="RCY103" s="920"/>
      <c r="RCZ103" s="920"/>
      <c r="RDA103" s="920"/>
      <c r="RDB103" s="920"/>
      <c r="RDC103" s="920"/>
      <c r="RDD103" s="920"/>
      <c r="RDE103" s="920"/>
      <c r="RDF103" s="920"/>
      <c r="RDG103" s="920"/>
      <c r="RDH103" s="920"/>
      <c r="RDI103" s="920"/>
      <c r="RDJ103" s="920"/>
      <c r="RDK103" s="920"/>
      <c r="RDL103" s="920"/>
      <c r="RDM103" s="920"/>
      <c r="RDN103" s="920"/>
      <c r="RDO103" s="920"/>
      <c r="RDP103" s="920"/>
      <c r="RDQ103" s="920"/>
      <c r="RDR103" s="920"/>
      <c r="RDS103" s="920"/>
      <c r="RDT103" s="920"/>
      <c r="RDU103" s="920"/>
      <c r="RDV103" s="920"/>
      <c r="RDW103" s="920"/>
      <c r="RDX103" s="920"/>
      <c r="RDY103" s="920"/>
      <c r="RDZ103" s="920"/>
      <c r="REA103" s="920"/>
      <c r="REB103" s="920"/>
      <c r="REC103" s="920"/>
      <c r="RED103" s="920"/>
      <c r="REE103" s="920"/>
      <c r="REF103" s="920"/>
      <c r="REG103" s="920"/>
      <c r="REH103" s="920"/>
      <c r="REI103" s="920"/>
      <c r="REJ103" s="920"/>
      <c r="REK103" s="920"/>
      <c r="REL103" s="920"/>
      <c r="REM103" s="920"/>
      <c r="REN103" s="920"/>
      <c r="REO103" s="920"/>
      <c r="REP103" s="920"/>
      <c r="REQ103" s="920"/>
      <c r="RER103" s="920"/>
      <c r="RES103" s="920"/>
      <c r="RET103" s="920"/>
      <c r="REU103" s="920"/>
      <c r="REV103" s="920"/>
      <c r="REW103" s="920"/>
      <c r="REX103" s="920"/>
      <c r="REY103" s="920"/>
      <c r="REZ103" s="920"/>
      <c r="RFA103" s="920"/>
      <c r="RFB103" s="920"/>
      <c r="RFC103" s="920"/>
      <c r="RFD103" s="920"/>
      <c r="RFE103" s="920"/>
      <c r="RFF103" s="920"/>
      <c r="RFG103" s="920"/>
      <c r="RFH103" s="920"/>
      <c r="RFI103" s="920"/>
      <c r="RFJ103" s="920"/>
      <c r="RFK103" s="920"/>
      <c r="RFL103" s="920"/>
      <c r="RFM103" s="920"/>
      <c r="RFN103" s="920"/>
      <c r="RFO103" s="920"/>
      <c r="RFP103" s="920"/>
      <c r="RFQ103" s="920"/>
      <c r="RFR103" s="920"/>
      <c r="RFS103" s="920"/>
      <c r="RFT103" s="920"/>
      <c r="RFU103" s="920"/>
      <c r="RFV103" s="920"/>
      <c r="RFW103" s="920"/>
      <c r="RFX103" s="920"/>
      <c r="RFY103" s="920"/>
      <c r="RFZ103" s="920"/>
      <c r="RGA103" s="920"/>
      <c r="RGB103" s="920"/>
      <c r="RGC103" s="920"/>
      <c r="RGD103" s="920"/>
      <c r="RGE103" s="920"/>
      <c r="RGF103" s="920"/>
      <c r="RGG103" s="920"/>
      <c r="RGH103" s="920"/>
      <c r="RGI103" s="920"/>
      <c r="RGJ103" s="920"/>
      <c r="RGK103" s="920"/>
      <c r="RGL103" s="920"/>
      <c r="RGM103" s="920"/>
      <c r="RGN103" s="920"/>
      <c r="RGO103" s="920"/>
      <c r="RGP103" s="920"/>
      <c r="RGQ103" s="920"/>
      <c r="RGR103" s="920"/>
      <c r="RGS103" s="920"/>
      <c r="RGT103" s="920"/>
      <c r="RGU103" s="920"/>
      <c r="RGV103" s="920"/>
      <c r="RGW103" s="920"/>
      <c r="RGX103" s="920"/>
      <c r="RGY103" s="920"/>
      <c r="RGZ103" s="920"/>
      <c r="RHA103" s="920"/>
      <c r="RHB103" s="920"/>
      <c r="RHC103" s="920"/>
      <c r="RHD103" s="920"/>
      <c r="RHE103" s="920"/>
      <c r="RHF103" s="920"/>
      <c r="RHG103" s="920"/>
      <c r="RHH103" s="920"/>
      <c r="RHI103" s="920"/>
      <c r="RHJ103" s="920"/>
      <c r="RHK103" s="920"/>
      <c r="RHL103" s="920"/>
      <c r="RHM103" s="920"/>
      <c r="RHN103" s="920"/>
      <c r="RHO103" s="920"/>
      <c r="RHP103" s="920"/>
      <c r="RHQ103" s="920"/>
      <c r="RHR103" s="920"/>
      <c r="RHS103" s="920"/>
      <c r="RHT103" s="920"/>
      <c r="RHU103" s="920"/>
      <c r="RHV103" s="920"/>
      <c r="RHW103" s="920"/>
      <c r="RHX103" s="920"/>
      <c r="RHY103" s="920"/>
      <c r="RHZ103" s="920"/>
      <c r="RIA103" s="920"/>
      <c r="RIB103" s="920"/>
      <c r="RIC103" s="920"/>
      <c r="RID103" s="920"/>
      <c r="RIE103" s="920"/>
      <c r="RIF103" s="920"/>
      <c r="RIG103" s="920"/>
      <c r="RIH103" s="920"/>
      <c r="RII103" s="920"/>
      <c r="RIJ103" s="920"/>
      <c r="RIK103" s="920"/>
      <c r="RIL103" s="920"/>
      <c r="RIM103" s="920"/>
      <c r="RIN103" s="920"/>
      <c r="RIO103" s="920"/>
      <c r="RIP103" s="920"/>
      <c r="RIQ103" s="920"/>
      <c r="RIR103" s="920"/>
      <c r="RIS103" s="920"/>
      <c r="RIT103" s="920"/>
      <c r="RIU103" s="920"/>
      <c r="RIV103" s="920"/>
      <c r="RIW103" s="920"/>
      <c r="RIX103" s="920"/>
      <c r="RIY103" s="920"/>
      <c r="RIZ103" s="920"/>
      <c r="RJA103" s="920"/>
      <c r="RJB103" s="920"/>
      <c r="RJC103" s="920"/>
      <c r="RJD103" s="920"/>
      <c r="RJE103" s="920"/>
      <c r="RJF103" s="920"/>
      <c r="RJG103" s="920"/>
      <c r="RJH103" s="920"/>
      <c r="RJI103" s="920"/>
      <c r="RJJ103" s="920"/>
      <c r="RJK103" s="920"/>
      <c r="RJL103" s="920"/>
      <c r="RJM103" s="920"/>
      <c r="RJN103" s="920"/>
      <c r="RJO103" s="920"/>
      <c r="RJP103" s="920"/>
      <c r="RJQ103" s="920"/>
      <c r="RJR103" s="920"/>
      <c r="RJS103" s="920"/>
      <c r="RJT103" s="920"/>
      <c r="RJU103" s="920"/>
      <c r="RJV103" s="920"/>
      <c r="RJW103" s="920"/>
      <c r="RJX103" s="920"/>
      <c r="RJY103" s="920"/>
      <c r="RJZ103" s="920"/>
      <c r="RKA103" s="920"/>
      <c r="RKB103" s="920"/>
      <c r="RKC103" s="920"/>
      <c r="RKD103" s="920"/>
      <c r="RKE103" s="920"/>
      <c r="RKF103" s="920"/>
      <c r="RKG103" s="920"/>
      <c r="RKH103" s="920"/>
      <c r="RKI103" s="920"/>
      <c r="RKJ103" s="920"/>
      <c r="RKK103" s="920"/>
      <c r="RKL103" s="920"/>
      <c r="RKM103" s="920"/>
      <c r="RKN103" s="920"/>
      <c r="RKO103" s="920"/>
      <c r="RKP103" s="920"/>
      <c r="RKQ103" s="920"/>
      <c r="RKR103" s="920"/>
      <c r="RKS103" s="920"/>
      <c r="RKT103" s="920"/>
      <c r="RKU103" s="920"/>
      <c r="RKV103" s="920"/>
      <c r="RKW103" s="920"/>
      <c r="RKX103" s="920"/>
      <c r="RKY103" s="920"/>
      <c r="RKZ103" s="920"/>
      <c r="RLA103" s="920"/>
      <c r="RLB103" s="920"/>
      <c r="RLC103" s="920"/>
      <c r="RLD103" s="920"/>
      <c r="RLE103" s="920"/>
      <c r="RLF103" s="920"/>
      <c r="RLG103" s="920"/>
      <c r="RLH103" s="920"/>
      <c r="RLI103" s="920"/>
      <c r="RLJ103" s="920"/>
      <c r="RLK103" s="920"/>
      <c r="RLL103" s="920"/>
      <c r="RLM103" s="920"/>
      <c r="RLN103" s="920"/>
      <c r="RLO103" s="920"/>
      <c r="RLP103" s="920"/>
      <c r="RLQ103" s="920"/>
      <c r="RLR103" s="920"/>
      <c r="RLS103" s="920"/>
      <c r="RLT103" s="920"/>
      <c r="RLU103" s="920"/>
      <c r="RLV103" s="920"/>
      <c r="RLW103" s="920"/>
      <c r="RLX103" s="920"/>
      <c r="RLY103" s="920"/>
      <c r="RLZ103" s="920"/>
      <c r="RMA103" s="920"/>
      <c r="RMB103" s="920"/>
      <c r="RMC103" s="920"/>
      <c r="RMD103" s="920"/>
      <c r="RME103" s="920"/>
      <c r="RMF103" s="920"/>
      <c r="RMG103" s="920"/>
      <c r="RMH103" s="920"/>
      <c r="RMI103" s="920"/>
      <c r="RMJ103" s="920"/>
      <c r="RMK103" s="920"/>
      <c r="RML103" s="920"/>
      <c r="RMM103" s="920"/>
      <c r="RMN103" s="920"/>
      <c r="RMO103" s="920"/>
      <c r="RMP103" s="920"/>
      <c r="RMQ103" s="920"/>
      <c r="RMR103" s="920"/>
      <c r="RMS103" s="920"/>
      <c r="RMT103" s="920"/>
      <c r="RMU103" s="920"/>
      <c r="RMV103" s="920"/>
      <c r="RMW103" s="920"/>
      <c r="RMX103" s="920"/>
      <c r="RMY103" s="920"/>
      <c r="RMZ103" s="920"/>
      <c r="RNA103" s="920"/>
      <c r="RNB103" s="920"/>
      <c r="RNC103" s="920"/>
      <c r="RND103" s="920"/>
      <c r="RNE103" s="920"/>
      <c r="RNF103" s="920"/>
      <c r="RNG103" s="920"/>
      <c r="RNH103" s="920"/>
      <c r="RNI103" s="920"/>
      <c r="RNJ103" s="920"/>
      <c r="RNK103" s="920"/>
      <c r="RNL103" s="920"/>
      <c r="RNM103" s="920"/>
      <c r="RNN103" s="920"/>
      <c r="RNO103" s="920"/>
      <c r="RNP103" s="920"/>
      <c r="RNQ103" s="920"/>
      <c r="RNR103" s="920"/>
      <c r="RNS103" s="920"/>
      <c r="RNT103" s="920"/>
      <c r="RNU103" s="920"/>
      <c r="RNV103" s="920"/>
      <c r="RNW103" s="920"/>
      <c r="RNX103" s="920"/>
      <c r="RNY103" s="920"/>
      <c r="RNZ103" s="920"/>
      <c r="ROA103" s="920"/>
      <c r="ROB103" s="920"/>
      <c r="ROC103" s="920"/>
      <c r="ROD103" s="920"/>
      <c r="ROE103" s="920"/>
      <c r="ROF103" s="920"/>
      <c r="ROG103" s="920"/>
      <c r="ROH103" s="920"/>
      <c r="ROI103" s="920"/>
      <c r="ROJ103" s="920"/>
      <c r="ROK103" s="920"/>
      <c r="ROL103" s="920"/>
      <c r="ROM103" s="920"/>
      <c r="RON103" s="920"/>
      <c r="ROO103" s="920"/>
      <c r="ROP103" s="920"/>
      <c r="ROQ103" s="920"/>
      <c r="ROR103" s="920"/>
      <c r="ROS103" s="920"/>
      <c r="ROT103" s="920"/>
      <c r="ROU103" s="920"/>
      <c r="ROV103" s="920"/>
      <c r="ROW103" s="920"/>
      <c r="ROX103" s="920"/>
      <c r="ROY103" s="920"/>
      <c r="ROZ103" s="920"/>
      <c r="RPA103" s="920"/>
      <c r="RPB103" s="920"/>
      <c r="RPC103" s="920"/>
      <c r="RPD103" s="920"/>
      <c r="RPE103" s="920"/>
      <c r="RPF103" s="920"/>
      <c r="RPG103" s="920"/>
      <c r="RPH103" s="920"/>
      <c r="RPI103" s="920"/>
      <c r="RPJ103" s="920"/>
      <c r="RPK103" s="920"/>
      <c r="RPL103" s="920"/>
      <c r="RPM103" s="920"/>
      <c r="RPN103" s="920"/>
      <c r="RPO103" s="920"/>
      <c r="RPP103" s="920"/>
      <c r="RPQ103" s="920"/>
      <c r="RPR103" s="920"/>
      <c r="RPS103" s="920"/>
      <c r="RPT103" s="920"/>
      <c r="RPU103" s="920"/>
      <c r="RPV103" s="920"/>
      <c r="RPW103" s="920"/>
      <c r="RPX103" s="920"/>
      <c r="RPY103" s="920"/>
      <c r="RPZ103" s="920"/>
      <c r="RQA103" s="920"/>
      <c r="RQB103" s="920"/>
      <c r="RQC103" s="920"/>
      <c r="RQD103" s="920"/>
      <c r="RQE103" s="920"/>
      <c r="RQF103" s="920"/>
      <c r="RQG103" s="920"/>
      <c r="RQH103" s="920"/>
      <c r="RQI103" s="920"/>
      <c r="RQJ103" s="920"/>
      <c r="RQK103" s="920"/>
      <c r="RQL103" s="920"/>
      <c r="RQM103" s="920"/>
      <c r="RQN103" s="920"/>
      <c r="RQO103" s="920"/>
      <c r="RQP103" s="920"/>
      <c r="RQQ103" s="920"/>
      <c r="RQR103" s="920"/>
      <c r="RQS103" s="920"/>
      <c r="RQT103" s="920"/>
      <c r="RQU103" s="920"/>
      <c r="RQV103" s="920"/>
      <c r="RQW103" s="920"/>
      <c r="RQX103" s="920"/>
      <c r="RQY103" s="920"/>
      <c r="RQZ103" s="920"/>
      <c r="RRA103" s="920"/>
      <c r="RRB103" s="920"/>
      <c r="RRC103" s="920"/>
      <c r="RRD103" s="920"/>
      <c r="RRE103" s="920"/>
      <c r="RRF103" s="920"/>
      <c r="RRG103" s="920"/>
      <c r="RRH103" s="920"/>
      <c r="RRI103" s="920"/>
      <c r="RRJ103" s="920"/>
      <c r="RRK103" s="920"/>
      <c r="RRL103" s="920"/>
      <c r="RRM103" s="920"/>
      <c r="RRN103" s="920"/>
      <c r="RRO103" s="920"/>
      <c r="RRP103" s="920"/>
      <c r="RRQ103" s="920"/>
      <c r="RRR103" s="920"/>
      <c r="RRS103" s="920"/>
      <c r="RRT103" s="920"/>
      <c r="RRU103" s="920"/>
      <c r="RRV103" s="920"/>
      <c r="RRW103" s="920"/>
      <c r="RRX103" s="920"/>
      <c r="RRY103" s="920"/>
      <c r="RRZ103" s="920"/>
      <c r="RSA103" s="920"/>
      <c r="RSB103" s="920"/>
      <c r="RSC103" s="920"/>
      <c r="RSD103" s="920"/>
      <c r="RSE103" s="920"/>
      <c r="RSF103" s="920"/>
      <c r="RSG103" s="920"/>
      <c r="RSH103" s="920"/>
      <c r="RSI103" s="920"/>
      <c r="RSJ103" s="920"/>
      <c r="RSK103" s="920"/>
      <c r="RSL103" s="920"/>
      <c r="RSM103" s="920"/>
      <c r="RSN103" s="920"/>
      <c r="RSO103" s="920"/>
      <c r="RSP103" s="920"/>
      <c r="RSQ103" s="920"/>
      <c r="RSR103" s="920"/>
      <c r="RSS103" s="920"/>
      <c r="RST103" s="920"/>
      <c r="RSU103" s="920"/>
      <c r="RSV103" s="920"/>
      <c r="RSW103" s="920"/>
      <c r="RSX103" s="920"/>
      <c r="RSY103" s="920"/>
      <c r="RSZ103" s="920"/>
      <c r="RTA103" s="920"/>
      <c r="RTB103" s="920"/>
      <c r="RTC103" s="920"/>
      <c r="RTD103" s="920"/>
      <c r="RTE103" s="920"/>
      <c r="RTF103" s="920"/>
      <c r="RTG103" s="920"/>
      <c r="RTH103" s="920"/>
      <c r="RTI103" s="920"/>
      <c r="RTJ103" s="920"/>
      <c r="RTK103" s="920"/>
      <c r="RTL103" s="920"/>
      <c r="RTM103" s="920"/>
      <c r="RTN103" s="920"/>
      <c r="RTO103" s="920"/>
      <c r="RTP103" s="920"/>
      <c r="RTQ103" s="920"/>
      <c r="RTR103" s="920"/>
      <c r="RTS103" s="920"/>
      <c r="RTT103" s="920"/>
      <c r="RTU103" s="920"/>
      <c r="RTV103" s="920"/>
      <c r="RTW103" s="920"/>
      <c r="RTX103" s="920"/>
      <c r="RTY103" s="920"/>
      <c r="RTZ103" s="920"/>
      <c r="RUA103" s="920"/>
      <c r="RUB103" s="920"/>
      <c r="RUC103" s="920"/>
      <c r="RUD103" s="920"/>
      <c r="RUE103" s="920"/>
      <c r="RUF103" s="920"/>
      <c r="RUG103" s="920"/>
      <c r="RUH103" s="920"/>
      <c r="RUI103" s="920"/>
      <c r="RUJ103" s="920"/>
      <c r="RUK103" s="920"/>
      <c r="RUL103" s="920"/>
      <c r="RUM103" s="920"/>
      <c r="RUN103" s="920"/>
      <c r="RUO103" s="920"/>
      <c r="RUP103" s="920"/>
      <c r="RUQ103" s="920"/>
      <c r="RUR103" s="920"/>
      <c r="RUS103" s="920"/>
      <c r="RUT103" s="920"/>
      <c r="RUU103" s="920"/>
      <c r="RUV103" s="920"/>
      <c r="RUW103" s="920"/>
      <c r="RUX103" s="920"/>
      <c r="RUY103" s="920"/>
      <c r="RUZ103" s="920"/>
      <c r="RVA103" s="920"/>
      <c r="RVB103" s="920"/>
      <c r="RVC103" s="920"/>
      <c r="RVD103" s="920"/>
      <c r="RVE103" s="920"/>
      <c r="RVF103" s="920"/>
      <c r="RVG103" s="920"/>
      <c r="RVH103" s="920"/>
      <c r="RVI103" s="920"/>
      <c r="RVJ103" s="920"/>
      <c r="RVK103" s="920"/>
      <c r="RVL103" s="920"/>
      <c r="RVM103" s="920"/>
      <c r="RVN103" s="920"/>
      <c r="RVO103" s="920"/>
      <c r="RVP103" s="920"/>
      <c r="RVQ103" s="920"/>
      <c r="RVR103" s="920"/>
      <c r="RVS103" s="920"/>
      <c r="RVT103" s="920"/>
      <c r="RVU103" s="920"/>
      <c r="RVV103" s="920"/>
      <c r="RVW103" s="920"/>
      <c r="RVX103" s="920"/>
      <c r="RVY103" s="920"/>
      <c r="RVZ103" s="920"/>
      <c r="RWA103" s="920"/>
      <c r="RWB103" s="920"/>
      <c r="RWC103" s="920"/>
      <c r="RWD103" s="920"/>
      <c r="RWE103" s="920"/>
      <c r="RWF103" s="920"/>
      <c r="RWG103" s="920"/>
      <c r="RWH103" s="920"/>
      <c r="RWI103" s="920"/>
      <c r="RWJ103" s="920"/>
      <c r="RWK103" s="920"/>
      <c r="RWL103" s="920"/>
      <c r="RWM103" s="920"/>
      <c r="RWN103" s="920"/>
      <c r="RWO103" s="920"/>
      <c r="RWP103" s="920"/>
      <c r="RWQ103" s="920"/>
      <c r="RWR103" s="920"/>
      <c r="RWS103" s="920"/>
      <c r="RWT103" s="920"/>
      <c r="RWU103" s="920"/>
      <c r="RWV103" s="920"/>
      <c r="RWW103" s="920"/>
      <c r="RWX103" s="920"/>
      <c r="RWY103" s="920"/>
      <c r="RWZ103" s="920"/>
      <c r="RXA103" s="920"/>
      <c r="RXB103" s="920"/>
      <c r="RXC103" s="920"/>
      <c r="RXD103" s="920"/>
      <c r="RXE103" s="920"/>
      <c r="RXF103" s="920"/>
      <c r="RXG103" s="920"/>
      <c r="RXH103" s="920"/>
      <c r="RXI103" s="920"/>
      <c r="RXJ103" s="920"/>
      <c r="RXK103" s="920"/>
      <c r="RXL103" s="920"/>
      <c r="RXM103" s="920"/>
      <c r="RXN103" s="920"/>
      <c r="RXO103" s="920"/>
      <c r="RXP103" s="920"/>
      <c r="RXQ103" s="920"/>
      <c r="RXR103" s="920"/>
      <c r="RXS103" s="920"/>
      <c r="RXT103" s="920"/>
      <c r="RXU103" s="920"/>
      <c r="RXV103" s="920"/>
      <c r="RXW103" s="920"/>
      <c r="RXX103" s="920"/>
      <c r="RXY103" s="920"/>
      <c r="RXZ103" s="920"/>
      <c r="RYA103" s="920"/>
      <c r="RYB103" s="920"/>
      <c r="RYC103" s="920"/>
      <c r="RYD103" s="920"/>
      <c r="RYE103" s="920"/>
      <c r="RYF103" s="920"/>
      <c r="RYG103" s="920"/>
      <c r="RYH103" s="920"/>
      <c r="RYI103" s="920"/>
      <c r="RYJ103" s="920"/>
      <c r="RYK103" s="920"/>
      <c r="RYL103" s="920"/>
      <c r="RYM103" s="920"/>
      <c r="RYN103" s="920"/>
      <c r="RYO103" s="920"/>
      <c r="RYP103" s="920"/>
      <c r="RYQ103" s="920"/>
      <c r="RYR103" s="920"/>
      <c r="RYS103" s="920"/>
      <c r="RYT103" s="920"/>
      <c r="RYU103" s="920"/>
      <c r="RYV103" s="920"/>
      <c r="RYW103" s="920"/>
      <c r="RYX103" s="920"/>
      <c r="RYY103" s="920"/>
      <c r="RYZ103" s="920"/>
      <c r="RZA103" s="920"/>
      <c r="RZB103" s="920"/>
      <c r="RZC103" s="920"/>
      <c r="RZD103" s="920"/>
      <c r="RZE103" s="920"/>
      <c r="RZF103" s="920"/>
      <c r="RZG103" s="920"/>
      <c r="RZH103" s="920"/>
      <c r="RZI103" s="920"/>
      <c r="RZJ103" s="920"/>
      <c r="RZK103" s="920"/>
      <c r="RZL103" s="920"/>
      <c r="RZM103" s="920"/>
      <c r="RZN103" s="920"/>
      <c r="RZO103" s="920"/>
      <c r="RZP103" s="920"/>
      <c r="RZQ103" s="920"/>
      <c r="RZR103" s="920"/>
      <c r="RZS103" s="920"/>
      <c r="RZT103" s="920"/>
      <c r="RZU103" s="920"/>
      <c r="RZV103" s="920"/>
      <c r="RZW103" s="920"/>
      <c r="RZX103" s="920"/>
      <c r="RZY103" s="920"/>
      <c r="RZZ103" s="920"/>
      <c r="SAA103" s="920"/>
      <c r="SAB103" s="920"/>
      <c r="SAC103" s="920"/>
      <c r="SAD103" s="920"/>
      <c r="SAE103" s="920"/>
      <c r="SAF103" s="920"/>
      <c r="SAG103" s="920"/>
      <c r="SAH103" s="920"/>
      <c r="SAI103" s="920"/>
      <c r="SAJ103" s="920"/>
      <c r="SAK103" s="920"/>
      <c r="SAL103" s="920"/>
      <c r="SAM103" s="920"/>
      <c r="SAN103" s="920"/>
      <c r="SAO103" s="920"/>
      <c r="SAP103" s="920"/>
      <c r="SAQ103" s="920"/>
      <c r="SAR103" s="920"/>
      <c r="SAS103" s="920"/>
      <c r="SAT103" s="920"/>
      <c r="SAU103" s="920"/>
      <c r="SAV103" s="920"/>
      <c r="SAW103" s="920"/>
      <c r="SAX103" s="920"/>
      <c r="SAY103" s="920"/>
      <c r="SAZ103" s="920"/>
      <c r="SBA103" s="920"/>
      <c r="SBB103" s="920"/>
      <c r="SBC103" s="920"/>
      <c r="SBD103" s="920"/>
      <c r="SBE103" s="920"/>
      <c r="SBF103" s="920"/>
      <c r="SBG103" s="920"/>
      <c r="SBH103" s="920"/>
      <c r="SBI103" s="920"/>
      <c r="SBJ103" s="920"/>
      <c r="SBK103" s="920"/>
      <c r="SBL103" s="920"/>
      <c r="SBM103" s="920"/>
      <c r="SBN103" s="920"/>
      <c r="SBO103" s="920"/>
      <c r="SBP103" s="920"/>
      <c r="SBQ103" s="920"/>
      <c r="SBR103" s="920"/>
      <c r="SBS103" s="920"/>
      <c r="SBT103" s="920"/>
      <c r="SBU103" s="920"/>
      <c r="SBV103" s="920"/>
      <c r="SBW103" s="920"/>
      <c r="SBX103" s="920"/>
      <c r="SBY103" s="920"/>
      <c r="SBZ103" s="920"/>
      <c r="SCA103" s="920"/>
      <c r="SCB103" s="920"/>
      <c r="SCC103" s="920"/>
      <c r="SCD103" s="920"/>
      <c r="SCE103" s="920"/>
      <c r="SCF103" s="920"/>
      <c r="SCG103" s="920"/>
      <c r="SCH103" s="920"/>
      <c r="SCI103" s="920"/>
      <c r="SCJ103" s="920"/>
      <c r="SCK103" s="920"/>
      <c r="SCL103" s="920"/>
      <c r="SCM103" s="920"/>
      <c r="SCN103" s="920"/>
      <c r="SCO103" s="920"/>
      <c r="SCP103" s="920"/>
      <c r="SCQ103" s="920"/>
      <c r="SCR103" s="920"/>
      <c r="SCS103" s="920"/>
      <c r="SCT103" s="920"/>
      <c r="SCU103" s="920"/>
      <c r="SCV103" s="920"/>
      <c r="SCW103" s="920"/>
      <c r="SCX103" s="920"/>
      <c r="SCY103" s="920"/>
      <c r="SCZ103" s="920"/>
      <c r="SDA103" s="920"/>
      <c r="SDB103" s="920"/>
      <c r="SDC103" s="920"/>
      <c r="SDD103" s="920"/>
      <c r="SDE103" s="920"/>
      <c r="SDF103" s="920"/>
      <c r="SDG103" s="920"/>
      <c r="SDH103" s="920"/>
      <c r="SDI103" s="920"/>
      <c r="SDJ103" s="920"/>
      <c r="SDK103" s="920"/>
      <c r="SDL103" s="920"/>
      <c r="SDM103" s="920"/>
      <c r="SDN103" s="920"/>
      <c r="SDO103" s="920"/>
      <c r="SDP103" s="920"/>
      <c r="SDQ103" s="920"/>
      <c r="SDR103" s="920"/>
      <c r="SDS103" s="920"/>
      <c r="SDT103" s="920"/>
      <c r="SDU103" s="920"/>
      <c r="SDV103" s="920"/>
      <c r="SDW103" s="920"/>
      <c r="SDX103" s="920"/>
      <c r="SDY103" s="920"/>
      <c r="SDZ103" s="920"/>
      <c r="SEA103" s="920"/>
      <c r="SEB103" s="920"/>
      <c r="SEC103" s="920"/>
      <c r="SED103" s="920"/>
      <c r="SEE103" s="920"/>
      <c r="SEF103" s="920"/>
      <c r="SEG103" s="920"/>
      <c r="SEH103" s="920"/>
      <c r="SEI103" s="920"/>
      <c r="SEJ103" s="920"/>
      <c r="SEK103" s="920"/>
      <c r="SEL103" s="920"/>
      <c r="SEM103" s="920"/>
      <c r="SEN103" s="920"/>
      <c r="SEO103" s="920"/>
      <c r="SEP103" s="920"/>
      <c r="SEQ103" s="920"/>
      <c r="SER103" s="920"/>
      <c r="SES103" s="920"/>
      <c r="SET103" s="920"/>
      <c r="SEU103" s="920"/>
      <c r="SEV103" s="920"/>
      <c r="SEW103" s="920"/>
      <c r="SEX103" s="920"/>
      <c r="SEY103" s="920"/>
      <c r="SEZ103" s="920"/>
      <c r="SFA103" s="920"/>
      <c r="SFB103" s="920"/>
      <c r="SFC103" s="920"/>
      <c r="SFD103" s="920"/>
      <c r="SFE103" s="920"/>
      <c r="SFF103" s="920"/>
      <c r="SFG103" s="920"/>
      <c r="SFH103" s="920"/>
      <c r="SFI103" s="920"/>
      <c r="SFJ103" s="920"/>
      <c r="SFK103" s="920"/>
      <c r="SFL103" s="920"/>
      <c r="SFM103" s="920"/>
      <c r="SFN103" s="920"/>
      <c r="SFO103" s="920"/>
      <c r="SFP103" s="920"/>
      <c r="SFQ103" s="920"/>
      <c r="SFR103" s="920"/>
      <c r="SFS103" s="920"/>
      <c r="SFT103" s="920"/>
      <c r="SFU103" s="920"/>
      <c r="SFV103" s="920"/>
      <c r="SFW103" s="920"/>
      <c r="SFX103" s="920"/>
      <c r="SFY103" s="920"/>
      <c r="SFZ103" s="920"/>
      <c r="SGA103" s="920"/>
      <c r="SGB103" s="920"/>
      <c r="SGC103" s="920"/>
      <c r="SGD103" s="920"/>
      <c r="SGE103" s="920"/>
      <c r="SGF103" s="920"/>
      <c r="SGG103" s="920"/>
      <c r="SGH103" s="920"/>
      <c r="SGI103" s="920"/>
      <c r="SGJ103" s="920"/>
      <c r="SGK103" s="920"/>
      <c r="SGL103" s="920"/>
      <c r="SGM103" s="920"/>
      <c r="SGN103" s="920"/>
      <c r="SGO103" s="920"/>
      <c r="SGP103" s="920"/>
      <c r="SGQ103" s="920"/>
      <c r="SGR103" s="920"/>
      <c r="SGS103" s="920"/>
      <c r="SGT103" s="920"/>
      <c r="SGU103" s="920"/>
      <c r="SGV103" s="920"/>
      <c r="SGW103" s="920"/>
      <c r="SGX103" s="920"/>
      <c r="SGY103" s="920"/>
      <c r="SGZ103" s="920"/>
      <c r="SHA103" s="920"/>
      <c r="SHB103" s="920"/>
      <c r="SHC103" s="920"/>
      <c r="SHD103" s="920"/>
      <c r="SHE103" s="920"/>
      <c r="SHF103" s="920"/>
      <c r="SHG103" s="920"/>
      <c r="SHH103" s="920"/>
      <c r="SHI103" s="920"/>
      <c r="SHJ103" s="920"/>
      <c r="SHK103" s="920"/>
      <c r="SHL103" s="920"/>
      <c r="SHM103" s="920"/>
      <c r="SHN103" s="920"/>
      <c r="SHO103" s="920"/>
      <c r="SHP103" s="920"/>
      <c r="SHQ103" s="920"/>
      <c r="SHR103" s="920"/>
      <c r="SHS103" s="920"/>
      <c r="SHT103" s="920"/>
      <c r="SHU103" s="920"/>
      <c r="SHV103" s="920"/>
      <c r="SHW103" s="920"/>
      <c r="SHX103" s="920"/>
      <c r="SHY103" s="920"/>
      <c r="SHZ103" s="920"/>
      <c r="SIA103" s="920"/>
      <c r="SIB103" s="920"/>
      <c r="SIC103" s="920"/>
      <c r="SID103" s="920"/>
      <c r="SIE103" s="920"/>
      <c r="SIF103" s="920"/>
      <c r="SIG103" s="920"/>
      <c r="SIH103" s="920"/>
      <c r="SII103" s="920"/>
      <c r="SIJ103" s="920"/>
      <c r="SIK103" s="920"/>
      <c r="SIL103" s="920"/>
      <c r="SIM103" s="920"/>
      <c r="SIN103" s="920"/>
      <c r="SIO103" s="920"/>
      <c r="SIP103" s="920"/>
      <c r="SIQ103" s="920"/>
      <c r="SIR103" s="920"/>
      <c r="SIS103" s="920"/>
      <c r="SIT103" s="920"/>
      <c r="SIU103" s="920"/>
      <c r="SIV103" s="920"/>
      <c r="SIW103" s="920"/>
      <c r="SIX103" s="920"/>
      <c r="SIY103" s="920"/>
      <c r="SIZ103" s="920"/>
      <c r="SJA103" s="920"/>
      <c r="SJB103" s="920"/>
      <c r="SJC103" s="920"/>
      <c r="SJD103" s="920"/>
      <c r="SJE103" s="920"/>
      <c r="SJF103" s="920"/>
      <c r="SJG103" s="920"/>
      <c r="SJH103" s="920"/>
      <c r="SJI103" s="920"/>
      <c r="SJJ103" s="920"/>
      <c r="SJK103" s="920"/>
      <c r="SJL103" s="920"/>
      <c r="SJM103" s="920"/>
      <c r="SJN103" s="920"/>
      <c r="SJO103" s="920"/>
      <c r="SJP103" s="920"/>
      <c r="SJQ103" s="920"/>
      <c r="SJR103" s="920"/>
      <c r="SJS103" s="920"/>
      <c r="SJT103" s="920"/>
      <c r="SJU103" s="920"/>
      <c r="SJV103" s="920"/>
      <c r="SJW103" s="920"/>
      <c r="SJX103" s="920"/>
      <c r="SJY103" s="920"/>
      <c r="SJZ103" s="920"/>
      <c r="SKA103" s="920"/>
      <c r="SKB103" s="920"/>
      <c r="SKC103" s="920"/>
      <c r="SKD103" s="920"/>
      <c r="SKE103" s="920"/>
      <c r="SKF103" s="920"/>
      <c r="SKG103" s="920"/>
      <c r="SKH103" s="920"/>
      <c r="SKI103" s="920"/>
      <c r="SKJ103" s="920"/>
      <c r="SKK103" s="920"/>
      <c r="SKL103" s="920"/>
      <c r="SKM103" s="920"/>
      <c r="SKN103" s="920"/>
      <c r="SKO103" s="920"/>
      <c r="SKP103" s="920"/>
      <c r="SKQ103" s="920"/>
      <c r="SKR103" s="920"/>
      <c r="SKS103" s="920"/>
      <c r="SKT103" s="920"/>
      <c r="SKU103" s="920"/>
      <c r="SKV103" s="920"/>
      <c r="SKW103" s="920"/>
      <c r="SKX103" s="920"/>
      <c r="SKY103" s="920"/>
      <c r="SKZ103" s="920"/>
      <c r="SLA103" s="920"/>
      <c r="SLB103" s="920"/>
      <c r="SLC103" s="920"/>
      <c r="SLD103" s="920"/>
      <c r="SLE103" s="920"/>
      <c r="SLF103" s="920"/>
      <c r="SLG103" s="920"/>
      <c r="SLH103" s="920"/>
      <c r="SLI103" s="920"/>
      <c r="SLJ103" s="920"/>
      <c r="SLK103" s="920"/>
      <c r="SLL103" s="920"/>
      <c r="SLM103" s="920"/>
      <c r="SLN103" s="920"/>
      <c r="SLO103" s="920"/>
      <c r="SLP103" s="920"/>
      <c r="SLQ103" s="920"/>
      <c r="SLR103" s="920"/>
      <c r="SLS103" s="920"/>
      <c r="SLT103" s="920"/>
      <c r="SLU103" s="920"/>
      <c r="SLV103" s="920"/>
      <c r="SLW103" s="920"/>
      <c r="SLX103" s="920"/>
      <c r="SLY103" s="920"/>
      <c r="SLZ103" s="920"/>
      <c r="SMA103" s="920"/>
      <c r="SMB103" s="920"/>
      <c r="SMC103" s="920"/>
      <c r="SMD103" s="920"/>
      <c r="SME103" s="920"/>
      <c r="SMF103" s="920"/>
      <c r="SMG103" s="920"/>
      <c r="SMH103" s="920"/>
      <c r="SMI103" s="920"/>
      <c r="SMJ103" s="920"/>
      <c r="SMK103" s="920"/>
      <c r="SML103" s="920"/>
      <c r="SMM103" s="920"/>
      <c r="SMN103" s="920"/>
      <c r="SMO103" s="920"/>
      <c r="SMP103" s="920"/>
      <c r="SMQ103" s="920"/>
      <c r="SMR103" s="920"/>
      <c r="SMS103" s="920"/>
      <c r="SMT103" s="920"/>
      <c r="SMU103" s="920"/>
      <c r="SMV103" s="920"/>
      <c r="SMW103" s="920"/>
      <c r="SMX103" s="920"/>
      <c r="SMY103" s="920"/>
      <c r="SMZ103" s="920"/>
      <c r="SNA103" s="920"/>
      <c r="SNB103" s="920"/>
      <c r="SNC103" s="920"/>
      <c r="SND103" s="920"/>
      <c r="SNE103" s="920"/>
      <c r="SNF103" s="920"/>
      <c r="SNG103" s="920"/>
      <c r="SNH103" s="920"/>
      <c r="SNI103" s="920"/>
      <c r="SNJ103" s="920"/>
      <c r="SNK103" s="920"/>
      <c r="SNL103" s="920"/>
      <c r="SNM103" s="920"/>
      <c r="SNN103" s="920"/>
      <c r="SNO103" s="920"/>
      <c r="SNP103" s="920"/>
      <c r="SNQ103" s="920"/>
      <c r="SNR103" s="920"/>
      <c r="SNS103" s="920"/>
      <c r="SNT103" s="920"/>
      <c r="SNU103" s="920"/>
      <c r="SNV103" s="920"/>
      <c r="SNW103" s="920"/>
      <c r="SNX103" s="920"/>
      <c r="SNY103" s="920"/>
      <c r="SNZ103" s="920"/>
      <c r="SOA103" s="920"/>
      <c r="SOB103" s="920"/>
      <c r="SOC103" s="920"/>
      <c r="SOD103" s="920"/>
      <c r="SOE103" s="920"/>
      <c r="SOF103" s="920"/>
      <c r="SOG103" s="920"/>
      <c r="SOH103" s="920"/>
      <c r="SOI103" s="920"/>
      <c r="SOJ103" s="920"/>
      <c r="SOK103" s="920"/>
      <c r="SOL103" s="920"/>
      <c r="SOM103" s="920"/>
      <c r="SON103" s="920"/>
      <c r="SOO103" s="920"/>
      <c r="SOP103" s="920"/>
      <c r="SOQ103" s="920"/>
      <c r="SOR103" s="920"/>
      <c r="SOS103" s="920"/>
      <c r="SOT103" s="920"/>
      <c r="SOU103" s="920"/>
      <c r="SOV103" s="920"/>
      <c r="SOW103" s="920"/>
      <c r="SOX103" s="920"/>
      <c r="SOY103" s="920"/>
      <c r="SOZ103" s="920"/>
      <c r="SPA103" s="920"/>
      <c r="SPB103" s="920"/>
      <c r="SPC103" s="920"/>
      <c r="SPD103" s="920"/>
      <c r="SPE103" s="920"/>
      <c r="SPF103" s="920"/>
      <c r="SPG103" s="920"/>
      <c r="SPH103" s="920"/>
      <c r="SPI103" s="920"/>
      <c r="SPJ103" s="920"/>
      <c r="SPK103" s="920"/>
      <c r="SPL103" s="920"/>
      <c r="SPM103" s="920"/>
      <c r="SPN103" s="920"/>
      <c r="SPO103" s="920"/>
      <c r="SPP103" s="920"/>
      <c r="SPQ103" s="920"/>
      <c r="SPR103" s="920"/>
      <c r="SPS103" s="920"/>
      <c r="SPT103" s="920"/>
      <c r="SPU103" s="920"/>
      <c r="SPV103" s="920"/>
      <c r="SPW103" s="920"/>
      <c r="SPX103" s="920"/>
      <c r="SPY103" s="920"/>
      <c r="SPZ103" s="920"/>
      <c r="SQA103" s="920"/>
      <c r="SQB103" s="920"/>
      <c r="SQC103" s="920"/>
      <c r="SQD103" s="920"/>
      <c r="SQE103" s="920"/>
      <c r="SQF103" s="920"/>
      <c r="SQG103" s="920"/>
      <c r="SQH103" s="920"/>
      <c r="SQI103" s="920"/>
      <c r="SQJ103" s="920"/>
      <c r="SQK103" s="920"/>
      <c r="SQL103" s="920"/>
      <c r="SQM103" s="920"/>
      <c r="SQN103" s="920"/>
      <c r="SQO103" s="920"/>
      <c r="SQP103" s="920"/>
      <c r="SQQ103" s="920"/>
      <c r="SQR103" s="920"/>
      <c r="SQS103" s="920"/>
      <c r="SQT103" s="920"/>
      <c r="SQU103" s="920"/>
      <c r="SQV103" s="920"/>
      <c r="SQW103" s="920"/>
      <c r="SQX103" s="920"/>
      <c r="SQY103" s="920"/>
      <c r="SQZ103" s="920"/>
      <c r="SRA103" s="920"/>
      <c r="SRB103" s="920"/>
      <c r="SRC103" s="920"/>
      <c r="SRD103" s="920"/>
      <c r="SRE103" s="920"/>
      <c r="SRF103" s="920"/>
      <c r="SRG103" s="920"/>
      <c r="SRH103" s="920"/>
      <c r="SRI103" s="920"/>
      <c r="SRJ103" s="920"/>
      <c r="SRK103" s="920"/>
      <c r="SRL103" s="920"/>
      <c r="SRM103" s="920"/>
      <c r="SRN103" s="920"/>
      <c r="SRO103" s="920"/>
      <c r="SRP103" s="920"/>
      <c r="SRQ103" s="920"/>
      <c r="SRR103" s="920"/>
      <c r="SRS103" s="920"/>
      <c r="SRT103" s="920"/>
      <c r="SRU103" s="920"/>
      <c r="SRV103" s="920"/>
      <c r="SRW103" s="920"/>
      <c r="SRX103" s="920"/>
      <c r="SRY103" s="920"/>
      <c r="SRZ103" s="920"/>
      <c r="SSA103" s="920"/>
      <c r="SSB103" s="920"/>
      <c r="SSC103" s="920"/>
      <c r="SSD103" s="920"/>
      <c r="SSE103" s="920"/>
      <c r="SSF103" s="920"/>
      <c r="SSG103" s="920"/>
      <c r="SSH103" s="920"/>
      <c r="SSI103" s="920"/>
      <c r="SSJ103" s="920"/>
      <c r="SSK103" s="920"/>
      <c r="SSL103" s="920"/>
      <c r="SSM103" s="920"/>
      <c r="SSN103" s="920"/>
      <c r="SSO103" s="920"/>
      <c r="SSP103" s="920"/>
      <c r="SSQ103" s="920"/>
      <c r="SSR103" s="920"/>
      <c r="SSS103" s="920"/>
      <c r="SST103" s="920"/>
      <c r="SSU103" s="920"/>
      <c r="SSV103" s="920"/>
      <c r="SSW103" s="920"/>
      <c r="SSX103" s="920"/>
      <c r="SSY103" s="920"/>
      <c r="SSZ103" s="920"/>
      <c r="STA103" s="920"/>
      <c r="STB103" s="920"/>
      <c r="STC103" s="920"/>
      <c r="STD103" s="920"/>
      <c r="STE103" s="920"/>
      <c r="STF103" s="920"/>
      <c r="STG103" s="920"/>
      <c r="STH103" s="920"/>
      <c r="STI103" s="920"/>
      <c r="STJ103" s="920"/>
      <c r="STK103" s="920"/>
      <c r="STL103" s="920"/>
      <c r="STM103" s="920"/>
      <c r="STN103" s="920"/>
      <c r="STO103" s="920"/>
      <c r="STP103" s="920"/>
      <c r="STQ103" s="920"/>
      <c r="STR103" s="920"/>
      <c r="STS103" s="920"/>
      <c r="STT103" s="920"/>
      <c r="STU103" s="920"/>
      <c r="STV103" s="920"/>
      <c r="STW103" s="920"/>
      <c r="STX103" s="920"/>
      <c r="STY103" s="920"/>
      <c r="STZ103" s="920"/>
      <c r="SUA103" s="920"/>
      <c r="SUB103" s="920"/>
      <c r="SUC103" s="920"/>
      <c r="SUD103" s="920"/>
      <c r="SUE103" s="920"/>
      <c r="SUF103" s="920"/>
      <c r="SUG103" s="920"/>
      <c r="SUH103" s="920"/>
      <c r="SUI103" s="920"/>
      <c r="SUJ103" s="920"/>
      <c r="SUK103" s="920"/>
      <c r="SUL103" s="920"/>
      <c r="SUM103" s="920"/>
      <c r="SUN103" s="920"/>
      <c r="SUO103" s="920"/>
      <c r="SUP103" s="920"/>
      <c r="SUQ103" s="920"/>
      <c r="SUR103" s="920"/>
      <c r="SUS103" s="920"/>
      <c r="SUT103" s="920"/>
      <c r="SUU103" s="920"/>
      <c r="SUV103" s="920"/>
      <c r="SUW103" s="920"/>
      <c r="SUX103" s="920"/>
      <c r="SUY103" s="920"/>
      <c r="SUZ103" s="920"/>
      <c r="SVA103" s="920"/>
      <c r="SVB103" s="920"/>
      <c r="SVC103" s="920"/>
      <c r="SVD103" s="920"/>
      <c r="SVE103" s="920"/>
      <c r="SVF103" s="920"/>
      <c r="SVG103" s="920"/>
      <c r="SVH103" s="920"/>
      <c r="SVI103" s="920"/>
      <c r="SVJ103" s="920"/>
      <c r="SVK103" s="920"/>
      <c r="SVL103" s="920"/>
      <c r="SVM103" s="920"/>
      <c r="SVN103" s="920"/>
      <c r="SVO103" s="920"/>
      <c r="SVP103" s="920"/>
      <c r="SVQ103" s="920"/>
      <c r="SVR103" s="920"/>
      <c r="SVS103" s="920"/>
      <c r="SVT103" s="920"/>
      <c r="SVU103" s="920"/>
      <c r="SVV103" s="920"/>
      <c r="SVW103" s="920"/>
      <c r="SVX103" s="920"/>
      <c r="SVY103" s="920"/>
      <c r="SVZ103" s="920"/>
      <c r="SWA103" s="920"/>
      <c r="SWB103" s="920"/>
      <c r="SWC103" s="920"/>
      <c r="SWD103" s="920"/>
      <c r="SWE103" s="920"/>
      <c r="SWF103" s="920"/>
      <c r="SWG103" s="920"/>
      <c r="SWH103" s="920"/>
      <c r="SWI103" s="920"/>
      <c r="SWJ103" s="920"/>
      <c r="SWK103" s="920"/>
      <c r="SWL103" s="920"/>
      <c r="SWM103" s="920"/>
      <c r="SWN103" s="920"/>
      <c r="SWO103" s="920"/>
      <c r="SWP103" s="920"/>
      <c r="SWQ103" s="920"/>
      <c r="SWR103" s="920"/>
      <c r="SWS103" s="920"/>
      <c r="SWT103" s="920"/>
      <c r="SWU103" s="920"/>
      <c r="SWV103" s="920"/>
      <c r="SWW103" s="920"/>
      <c r="SWX103" s="920"/>
      <c r="SWY103" s="920"/>
      <c r="SWZ103" s="920"/>
      <c r="SXA103" s="920"/>
      <c r="SXB103" s="920"/>
      <c r="SXC103" s="920"/>
      <c r="SXD103" s="920"/>
      <c r="SXE103" s="920"/>
      <c r="SXF103" s="920"/>
      <c r="SXG103" s="920"/>
      <c r="SXH103" s="920"/>
      <c r="SXI103" s="920"/>
      <c r="SXJ103" s="920"/>
      <c r="SXK103" s="920"/>
      <c r="SXL103" s="920"/>
      <c r="SXM103" s="920"/>
      <c r="SXN103" s="920"/>
      <c r="SXO103" s="920"/>
      <c r="SXP103" s="920"/>
      <c r="SXQ103" s="920"/>
      <c r="SXR103" s="920"/>
      <c r="SXS103" s="920"/>
      <c r="SXT103" s="920"/>
      <c r="SXU103" s="920"/>
      <c r="SXV103" s="920"/>
      <c r="SXW103" s="920"/>
      <c r="SXX103" s="920"/>
      <c r="SXY103" s="920"/>
      <c r="SXZ103" s="920"/>
      <c r="SYA103" s="920"/>
      <c r="SYB103" s="920"/>
      <c r="SYC103" s="920"/>
      <c r="SYD103" s="920"/>
      <c r="SYE103" s="920"/>
      <c r="SYF103" s="920"/>
      <c r="SYG103" s="920"/>
      <c r="SYH103" s="920"/>
      <c r="SYI103" s="920"/>
      <c r="SYJ103" s="920"/>
      <c r="SYK103" s="920"/>
      <c r="SYL103" s="920"/>
      <c r="SYM103" s="920"/>
      <c r="SYN103" s="920"/>
      <c r="SYO103" s="920"/>
      <c r="SYP103" s="920"/>
      <c r="SYQ103" s="920"/>
      <c r="SYR103" s="920"/>
      <c r="SYS103" s="920"/>
      <c r="SYT103" s="920"/>
      <c r="SYU103" s="920"/>
      <c r="SYV103" s="920"/>
      <c r="SYW103" s="920"/>
      <c r="SYX103" s="920"/>
      <c r="SYY103" s="920"/>
      <c r="SYZ103" s="920"/>
      <c r="SZA103" s="920"/>
      <c r="SZB103" s="920"/>
      <c r="SZC103" s="920"/>
      <c r="SZD103" s="920"/>
      <c r="SZE103" s="920"/>
      <c r="SZF103" s="920"/>
      <c r="SZG103" s="920"/>
      <c r="SZH103" s="920"/>
      <c r="SZI103" s="920"/>
      <c r="SZJ103" s="920"/>
      <c r="SZK103" s="920"/>
      <c r="SZL103" s="920"/>
      <c r="SZM103" s="920"/>
      <c r="SZN103" s="920"/>
      <c r="SZO103" s="920"/>
      <c r="SZP103" s="920"/>
      <c r="SZQ103" s="920"/>
      <c r="SZR103" s="920"/>
      <c r="SZS103" s="920"/>
      <c r="SZT103" s="920"/>
      <c r="SZU103" s="920"/>
      <c r="SZV103" s="920"/>
      <c r="SZW103" s="920"/>
      <c r="SZX103" s="920"/>
      <c r="SZY103" s="920"/>
      <c r="SZZ103" s="920"/>
      <c r="TAA103" s="920"/>
      <c r="TAB103" s="920"/>
      <c r="TAC103" s="920"/>
      <c r="TAD103" s="920"/>
      <c r="TAE103" s="920"/>
      <c r="TAF103" s="920"/>
      <c r="TAG103" s="920"/>
      <c r="TAH103" s="920"/>
      <c r="TAI103" s="920"/>
      <c r="TAJ103" s="920"/>
      <c r="TAK103" s="920"/>
      <c r="TAL103" s="920"/>
      <c r="TAM103" s="920"/>
      <c r="TAN103" s="920"/>
      <c r="TAO103" s="920"/>
      <c r="TAP103" s="920"/>
      <c r="TAQ103" s="920"/>
      <c r="TAR103" s="920"/>
      <c r="TAS103" s="920"/>
      <c r="TAT103" s="920"/>
      <c r="TAU103" s="920"/>
      <c r="TAV103" s="920"/>
      <c r="TAW103" s="920"/>
      <c r="TAX103" s="920"/>
      <c r="TAY103" s="920"/>
      <c r="TAZ103" s="920"/>
      <c r="TBA103" s="920"/>
      <c r="TBB103" s="920"/>
      <c r="TBC103" s="920"/>
      <c r="TBD103" s="920"/>
      <c r="TBE103" s="920"/>
      <c r="TBF103" s="920"/>
      <c r="TBG103" s="920"/>
      <c r="TBH103" s="920"/>
      <c r="TBI103" s="920"/>
      <c r="TBJ103" s="920"/>
      <c r="TBK103" s="920"/>
      <c r="TBL103" s="920"/>
      <c r="TBM103" s="920"/>
      <c r="TBN103" s="920"/>
      <c r="TBO103" s="920"/>
      <c r="TBP103" s="920"/>
      <c r="TBQ103" s="920"/>
      <c r="TBR103" s="920"/>
      <c r="TBS103" s="920"/>
      <c r="TBT103" s="920"/>
      <c r="TBU103" s="920"/>
      <c r="TBV103" s="920"/>
      <c r="TBW103" s="920"/>
      <c r="TBX103" s="920"/>
      <c r="TBY103" s="920"/>
      <c r="TBZ103" s="920"/>
      <c r="TCA103" s="920"/>
      <c r="TCB103" s="920"/>
      <c r="TCC103" s="920"/>
      <c r="TCD103" s="920"/>
      <c r="TCE103" s="920"/>
      <c r="TCF103" s="920"/>
      <c r="TCG103" s="920"/>
      <c r="TCH103" s="920"/>
      <c r="TCI103" s="920"/>
      <c r="TCJ103" s="920"/>
      <c r="TCK103" s="920"/>
      <c r="TCL103" s="920"/>
      <c r="TCM103" s="920"/>
      <c r="TCN103" s="920"/>
      <c r="TCO103" s="920"/>
      <c r="TCP103" s="920"/>
      <c r="TCQ103" s="920"/>
      <c r="TCR103" s="920"/>
      <c r="TCS103" s="920"/>
      <c r="TCT103" s="920"/>
      <c r="TCU103" s="920"/>
      <c r="TCV103" s="920"/>
      <c r="TCW103" s="920"/>
      <c r="TCX103" s="920"/>
      <c r="TCY103" s="920"/>
      <c r="TCZ103" s="920"/>
      <c r="TDA103" s="920"/>
      <c r="TDB103" s="920"/>
      <c r="TDC103" s="920"/>
      <c r="TDD103" s="920"/>
      <c r="TDE103" s="920"/>
      <c r="TDF103" s="920"/>
      <c r="TDG103" s="920"/>
      <c r="TDH103" s="920"/>
      <c r="TDI103" s="920"/>
      <c r="TDJ103" s="920"/>
      <c r="TDK103" s="920"/>
      <c r="TDL103" s="920"/>
      <c r="TDM103" s="920"/>
      <c r="TDN103" s="920"/>
      <c r="TDO103" s="920"/>
      <c r="TDP103" s="920"/>
      <c r="TDQ103" s="920"/>
      <c r="TDR103" s="920"/>
      <c r="TDS103" s="920"/>
      <c r="TDT103" s="920"/>
      <c r="TDU103" s="920"/>
      <c r="TDV103" s="920"/>
      <c r="TDW103" s="920"/>
      <c r="TDX103" s="920"/>
      <c r="TDY103" s="920"/>
      <c r="TDZ103" s="920"/>
      <c r="TEA103" s="920"/>
      <c r="TEB103" s="920"/>
      <c r="TEC103" s="920"/>
      <c r="TED103" s="920"/>
      <c r="TEE103" s="920"/>
      <c r="TEF103" s="920"/>
      <c r="TEG103" s="920"/>
      <c r="TEH103" s="920"/>
      <c r="TEI103" s="920"/>
      <c r="TEJ103" s="920"/>
      <c r="TEK103" s="920"/>
      <c r="TEL103" s="920"/>
      <c r="TEM103" s="920"/>
      <c r="TEN103" s="920"/>
      <c r="TEO103" s="920"/>
      <c r="TEP103" s="920"/>
      <c r="TEQ103" s="920"/>
      <c r="TER103" s="920"/>
      <c r="TES103" s="920"/>
      <c r="TET103" s="920"/>
      <c r="TEU103" s="920"/>
      <c r="TEV103" s="920"/>
      <c r="TEW103" s="920"/>
      <c r="TEX103" s="920"/>
      <c r="TEY103" s="920"/>
      <c r="TEZ103" s="920"/>
      <c r="TFA103" s="920"/>
      <c r="TFB103" s="920"/>
      <c r="TFC103" s="920"/>
      <c r="TFD103" s="920"/>
      <c r="TFE103" s="920"/>
      <c r="TFF103" s="920"/>
      <c r="TFG103" s="920"/>
      <c r="TFH103" s="920"/>
      <c r="TFI103" s="920"/>
      <c r="TFJ103" s="920"/>
      <c r="TFK103" s="920"/>
      <c r="TFL103" s="920"/>
      <c r="TFM103" s="920"/>
      <c r="TFN103" s="920"/>
      <c r="TFO103" s="920"/>
      <c r="TFP103" s="920"/>
      <c r="TFQ103" s="920"/>
      <c r="TFR103" s="920"/>
      <c r="TFS103" s="920"/>
      <c r="TFT103" s="920"/>
      <c r="TFU103" s="920"/>
      <c r="TFV103" s="920"/>
      <c r="TFW103" s="920"/>
      <c r="TFX103" s="920"/>
      <c r="TFY103" s="920"/>
      <c r="TFZ103" s="920"/>
      <c r="TGA103" s="920"/>
      <c r="TGB103" s="920"/>
      <c r="TGC103" s="920"/>
      <c r="TGD103" s="920"/>
      <c r="TGE103" s="920"/>
      <c r="TGF103" s="920"/>
      <c r="TGG103" s="920"/>
      <c r="TGH103" s="920"/>
      <c r="TGI103" s="920"/>
      <c r="TGJ103" s="920"/>
      <c r="TGK103" s="920"/>
      <c r="TGL103" s="920"/>
      <c r="TGM103" s="920"/>
      <c r="TGN103" s="920"/>
      <c r="TGO103" s="920"/>
      <c r="TGP103" s="920"/>
      <c r="TGQ103" s="920"/>
      <c r="TGR103" s="920"/>
      <c r="TGS103" s="920"/>
      <c r="TGT103" s="920"/>
      <c r="TGU103" s="920"/>
      <c r="TGV103" s="920"/>
      <c r="TGW103" s="920"/>
      <c r="TGX103" s="920"/>
      <c r="TGY103" s="920"/>
      <c r="TGZ103" s="920"/>
      <c r="THA103" s="920"/>
      <c r="THB103" s="920"/>
      <c r="THC103" s="920"/>
      <c r="THD103" s="920"/>
      <c r="THE103" s="920"/>
      <c r="THF103" s="920"/>
      <c r="THG103" s="920"/>
      <c r="THH103" s="920"/>
      <c r="THI103" s="920"/>
      <c r="THJ103" s="920"/>
      <c r="THK103" s="920"/>
      <c r="THL103" s="920"/>
      <c r="THM103" s="920"/>
      <c r="THN103" s="920"/>
      <c r="THO103" s="920"/>
      <c r="THP103" s="920"/>
      <c r="THQ103" s="920"/>
      <c r="THR103" s="920"/>
      <c r="THS103" s="920"/>
      <c r="THT103" s="920"/>
      <c r="THU103" s="920"/>
      <c r="THV103" s="920"/>
      <c r="THW103" s="920"/>
      <c r="THX103" s="920"/>
      <c r="THY103" s="920"/>
      <c r="THZ103" s="920"/>
      <c r="TIA103" s="920"/>
      <c r="TIB103" s="920"/>
      <c r="TIC103" s="920"/>
      <c r="TID103" s="920"/>
      <c r="TIE103" s="920"/>
      <c r="TIF103" s="920"/>
      <c r="TIG103" s="920"/>
      <c r="TIH103" s="920"/>
      <c r="TII103" s="920"/>
      <c r="TIJ103" s="920"/>
      <c r="TIK103" s="920"/>
      <c r="TIL103" s="920"/>
      <c r="TIM103" s="920"/>
      <c r="TIN103" s="920"/>
      <c r="TIO103" s="920"/>
      <c r="TIP103" s="920"/>
      <c r="TIQ103" s="920"/>
      <c r="TIR103" s="920"/>
      <c r="TIS103" s="920"/>
      <c r="TIT103" s="920"/>
      <c r="TIU103" s="920"/>
      <c r="TIV103" s="920"/>
      <c r="TIW103" s="920"/>
      <c r="TIX103" s="920"/>
      <c r="TIY103" s="920"/>
      <c r="TIZ103" s="920"/>
      <c r="TJA103" s="920"/>
      <c r="TJB103" s="920"/>
      <c r="TJC103" s="920"/>
      <c r="TJD103" s="920"/>
      <c r="TJE103" s="920"/>
      <c r="TJF103" s="920"/>
      <c r="TJG103" s="920"/>
      <c r="TJH103" s="920"/>
      <c r="TJI103" s="920"/>
      <c r="TJJ103" s="920"/>
      <c r="TJK103" s="920"/>
      <c r="TJL103" s="920"/>
      <c r="TJM103" s="920"/>
      <c r="TJN103" s="920"/>
      <c r="TJO103" s="920"/>
      <c r="TJP103" s="920"/>
      <c r="TJQ103" s="920"/>
      <c r="TJR103" s="920"/>
      <c r="TJS103" s="920"/>
      <c r="TJT103" s="920"/>
      <c r="TJU103" s="920"/>
      <c r="TJV103" s="920"/>
      <c r="TJW103" s="920"/>
      <c r="TJX103" s="920"/>
      <c r="TJY103" s="920"/>
      <c r="TJZ103" s="920"/>
      <c r="TKA103" s="920"/>
      <c r="TKB103" s="920"/>
      <c r="TKC103" s="920"/>
      <c r="TKD103" s="920"/>
      <c r="TKE103" s="920"/>
      <c r="TKF103" s="920"/>
      <c r="TKG103" s="920"/>
      <c r="TKH103" s="920"/>
      <c r="TKI103" s="920"/>
      <c r="TKJ103" s="920"/>
      <c r="TKK103" s="920"/>
      <c r="TKL103" s="920"/>
      <c r="TKM103" s="920"/>
      <c r="TKN103" s="920"/>
      <c r="TKO103" s="920"/>
      <c r="TKP103" s="920"/>
      <c r="TKQ103" s="920"/>
      <c r="TKR103" s="920"/>
      <c r="TKS103" s="920"/>
      <c r="TKT103" s="920"/>
      <c r="TKU103" s="920"/>
      <c r="TKV103" s="920"/>
      <c r="TKW103" s="920"/>
      <c r="TKX103" s="920"/>
      <c r="TKY103" s="920"/>
      <c r="TKZ103" s="920"/>
      <c r="TLA103" s="920"/>
      <c r="TLB103" s="920"/>
      <c r="TLC103" s="920"/>
      <c r="TLD103" s="920"/>
      <c r="TLE103" s="920"/>
      <c r="TLF103" s="920"/>
      <c r="TLG103" s="920"/>
      <c r="TLH103" s="920"/>
      <c r="TLI103" s="920"/>
      <c r="TLJ103" s="920"/>
      <c r="TLK103" s="920"/>
      <c r="TLL103" s="920"/>
      <c r="TLM103" s="920"/>
      <c r="TLN103" s="920"/>
      <c r="TLO103" s="920"/>
      <c r="TLP103" s="920"/>
      <c r="TLQ103" s="920"/>
      <c r="TLR103" s="920"/>
      <c r="TLS103" s="920"/>
      <c r="TLT103" s="920"/>
      <c r="TLU103" s="920"/>
      <c r="TLV103" s="920"/>
      <c r="TLW103" s="920"/>
      <c r="TLX103" s="920"/>
      <c r="TLY103" s="920"/>
      <c r="TLZ103" s="920"/>
      <c r="TMA103" s="920"/>
      <c r="TMB103" s="920"/>
      <c r="TMC103" s="920"/>
      <c r="TMD103" s="920"/>
      <c r="TME103" s="920"/>
      <c r="TMF103" s="920"/>
      <c r="TMG103" s="920"/>
      <c r="TMH103" s="920"/>
      <c r="TMI103" s="920"/>
      <c r="TMJ103" s="920"/>
      <c r="TMK103" s="920"/>
      <c r="TML103" s="920"/>
      <c r="TMM103" s="920"/>
      <c r="TMN103" s="920"/>
      <c r="TMO103" s="920"/>
      <c r="TMP103" s="920"/>
      <c r="TMQ103" s="920"/>
      <c r="TMR103" s="920"/>
      <c r="TMS103" s="920"/>
      <c r="TMT103" s="920"/>
      <c r="TMU103" s="920"/>
      <c r="TMV103" s="920"/>
      <c r="TMW103" s="920"/>
      <c r="TMX103" s="920"/>
      <c r="TMY103" s="920"/>
      <c r="TMZ103" s="920"/>
      <c r="TNA103" s="920"/>
      <c r="TNB103" s="920"/>
      <c r="TNC103" s="920"/>
      <c r="TND103" s="920"/>
      <c r="TNE103" s="920"/>
      <c r="TNF103" s="920"/>
      <c r="TNG103" s="920"/>
      <c r="TNH103" s="920"/>
      <c r="TNI103" s="920"/>
      <c r="TNJ103" s="920"/>
      <c r="TNK103" s="920"/>
      <c r="TNL103" s="920"/>
      <c r="TNM103" s="920"/>
      <c r="TNN103" s="920"/>
      <c r="TNO103" s="920"/>
      <c r="TNP103" s="920"/>
      <c r="TNQ103" s="920"/>
      <c r="TNR103" s="920"/>
      <c r="TNS103" s="920"/>
      <c r="TNT103" s="920"/>
      <c r="TNU103" s="920"/>
      <c r="TNV103" s="920"/>
      <c r="TNW103" s="920"/>
      <c r="TNX103" s="920"/>
      <c r="TNY103" s="920"/>
      <c r="TNZ103" s="920"/>
      <c r="TOA103" s="920"/>
      <c r="TOB103" s="920"/>
      <c r="TOC103" s="920"/>
      <c r="TOD103" s="920"/>
      <c r="TOE103" s="920"/>
      <c r="TOF103" s="920"/>
      <c r="TOG103" s="920"/>
      <c r="TOH103" s="920"/>
      <c r="TOI103" s="920"/>
      <c r="TOJ103" s="920"/>
      <c r="TOK103" s="920"/>
      <c r="TOL103" s="920"/>
      <c r="TOM103" s="920"/>
      <c r="TON103" s="920"/>
      <c r="TOO103" s="920"/>
      <c r="TOP103" s="920"/>
      <c r="TOQ103" s="920"/>
      <c r="TOR103" s="920"/>
      <c r="TOS103" s="920"/>
      <c r="TOT103" s="920"/>
      <c r="TOU103" s="920"/>
      <c r="TOV103" s="920"/>
      <c r="TOW103" s="920"/>
      <c r="TOX103" s="920"/>
      <c r="TOY103" s="920"/>
      <c r="TOZ103" s="920"/>
      <c r="TPA103" s="920"/>
      <c r="TPB103" s="920"/>
      <c r="TPC103" s="920"/>
      <c r="TPD103" s="920"/>
      <c r="TPE103" s="920"/>
      <c r="TPF103" s="920"/>
      <c r="TPG103" s="920"/>
      <c r="TPH103" s="920"/>
      <c r="TPI103" s="920"/>
      <c r="TPJ103" s="920"/>
      <c r="TPK103" s="920"/>
      <c r="TPL103" s="920"/>
      <c r="TPM103" s="920"/>
      <c r="TPN103" s="920"/>
      <c r="TPO103" s="920"/>
      <c r="TPP103" s="920"/>
      <c r="TPQ103" s="920"/>
      <c r="TPR103" s="920"/>
      <c r="TPS103" s="920"/>
      <c r="TPT103" s="920"/>
      <c r="TPU103" s="920"/>
      <c r="TPV103" s="920"/>
      <c r="TPW103" s="920"/>
      <c r="TPX103" s="920"/>
      <c r="TPY103" s="920"/>
      <c r="TPZ103" s="920"/>
      <c r="TQA103" s="920"/>
      <c r="TQB103" s="920"/>
      <c r="TQC103" s="920"/>
      <c r="TQD103" s="920"/>
      <c r="TQE103" s="920"/>
      <c r="TQF103" s="920"/>
      <c r="TQG103" s="920"/>
      <c r="TQH103" s="920"/>
      <c r="TQI103" s="920"/>
      <c r="TQJ103" s="920"/>
      <c r="TQK103" s="920"/>
      <c r="TQL103" s="920"/>
      <c r="TQM103" s="920"/>
      <c r="TQN103" s="920"/>
      <c r="TQO103" s="920"/>
      <c r="TQP103" s="920"/>
      <c r="TQQ103" s="920"/>
      <c r="TQR103" s="920"/>
      <c r="TQS103" s="920"/>
      <c r="TQT103" s="920"/>
      <c r="TQU103" s="920"/>
      <c r="TQV103" s="920"/>
      <c r="TQW103" s="920"/>
      <c r="TQX103" s="920"/>
      <c r="TQY103" s="920"/>
      <c r="TQZ103" s="920"/>
      <c r="TRA103" s="920"/>
      <c r="TRB103" s="920"/>
      <c r="TRC103" s="920"/>
      <c r="TRD103" s="920"/>
      <c r="TRE103" s="920"/>
      <c r="TRF103" s="920"/>
      <c r="TRG103" s="920"/>
      <c r="TRH103" s="920"/>
      <c r="TRI103" s="920"/>
      <c r="TRJ103" s="920"/>
      <c r="TRK103" s="920"/>
      <c r="TRL103" s="920"/>
      <c r="TRM103" s="920"/>
      <c r="TRN103" s="920"/>
      <c r="TRO103" s="920"/>
      <c r="TRP103" s="920"/>
      <c r="TRQ103" s="920"/>
      <c r="TRR103" s="920"/>
      <c r="TRS103" s="920"/>
      <c r="TRT103" s="920"/>
      <c r="TRU103" s="920"/>
      <c r="TRV103" s="920"/>
      <c r="TRW103" s="920"/>
      <c r="TRX103" s="920"/>
      <c r="TRY103" s="920"/>
      <c r="TRZ103" s="920"/>
      <c r="TSA103" s="920"/>
      <c r="TSB103" s="920"/>
      <c r="TSC103" s="920"/>
      <c r="TSD103" s="920"/>
      <c r="TSE103" s="920"/>
      <c r="TSF103" s="920"/>
      <c r="TSG103" s="920"/>
      <c r="TSH103" s="920"/>
      <c r="TSI103" s="920"/>
      <c r="TSJ103" s="920"/>
      <c r="TSK103" s="920"/>
      <c r="TSL103" s="920"/>
      <c r="TSM103" s="920"/>
      <c r="TSN103" s="920"/>
      <c r="TSO103" s="920"/>
      <c r="TSP103" s="920"/>
      <c r="TSQ103" s="920"/>
      <c r="TSR103" s="920"/>
      <c r="TSS103" s="920"/>
      <c r="TST103" s="920"/>
      <c r="TSU103" s="920"/>
      <c r="TSV103" s="920"/>
      <c r="TSW103" s="920"/>
      <c r="TSX103" s="920"/>
      <c r="TSY103" s="920"/>
      <c r="TSZ103" s="920"/>
      <c r="TTA103" s="920"/>
      <c r="TTB103" s="920"/>
      <c r="TTC103" s="920"/>
      <c r="TTD103" s="920"/>
      <c r="TTE103" s="920"/>
      <c r="TTF103" s="920"/>
      <c r="TTG103" s="920"/>
      <c r="TTH103" s="920"/>
      <c r="TTI103" s="920"/>
      <c r="TTJ103" s="920"/>
      <c r="TTK103" s="920"/>
      <c r="TTL103" s="920"/>
      <c r="TTM103" s="920"/>
      <c r="TTN103" s="920"/>
      <c r="TTO103" s="920"/>
      <c r="TTP103" s="920"/>
      <c r="TTQ103" s="920"/>
      <c r="TTR103" s="920"/>
      <c r="TTS103" s="920"/>
      <c r="TTT103" s="920"/>
      <c r="TTU103" s="920"/>
      <c r="TTV103" s="920"/>
      <c r="TTW103" s="920"/>
      <c r="TTX103" s="920"/>
      <c r="TTY103" s="920"/>
      <c r="TTZ103" s="920"/>
      <c r="TUA103" s="920"/>
      <c r="TUB103" s="920"/>
      <c r="TUC103" s="920"/>
      <c r="TUD103" s="920"/>
      <c r="TUE103" s="920"/>
      <c r="TUF103" s="920"/>
      <c r="TUG103" s="920"/>
      <c r="TUH103" s="920"/>
      <c r="TUI103" s="920"/>
      <c r="TUJ103" s="920"/>
      <c r="TUK103" s="920"/>
      <c r="TUL103" s="920"/>
      <c r="TUM103" s="920"/>
      <c r="TUN103" s="920"/>
      <c r="TUO103" s="920"/>
      <c r="TUP103" s="920"/>
      <c r="TUQ103" s="920"/>
      <c r="TUR103" s="920"/>
      <c r="TUS103" s="920"/>
      <c r="TUT103" s="920"/>
      <c r="TUU103" s="920"/>
      <c r="TUV103" s="920"/>
      <c r="TUW103" s="920"/>
      <c r="TUX103" s="920"/>
      <c r="TUY103" s="920"/>
      <c r="TUZ103" s="920"/>
      <c r="TVA103" s="920"/>
      <c r="TVB103" s="920"/>
      <c r="TVC103" s="920"/>
      <c r="TVD103" s="920"/>
      <c r="TVE103" s="920"/>
      <c r="TVF103" s="920"/>
      <c r="TVG103" s="920"/>
      <c r="TVH103" s="920"/>
      <c r="TVI103" s="920"/>
      <c r="TVJ103" s="920"/>
      <c r="TVK103" s="920"/>
      <c r="TVL103" s="920"/>
      <c r="TVM103" s="920"/>
      <c r="TVN103" s="920"/>
      <c r="TVO103" s="920"/>
      <c r="TVP103" s="920"/>
      <c r="TVQ103" s="920"/>
      <c r="TVR103" s="920"/>
      <c r="TVS103" s="920"/>
      <c r="TVT103" s="920"/>
      <c r="TVU103" s="920"/>
      <c r="TVV103" s="920"/>
      <c r="TVW103" s="920"/>
      <c r="TVX103" s="920"/>
      <c r="TVY103" s="920"/>
      <c r="TVZ103" s="920"/>
      <c r="TWA103" s="920"/>
      <c r="TWB103" s="920"/>
      <c r="TWC103" s="920"/>
      <c r="TWD103" s="920"/>
      <c r="TWE103" s="920"/>
      <c r="TWF103" s="920"/>
      <c r="TWG103" s="920"/>
      <c r="TWH103" s="920"/>
      <c r="TWI103" s="920"/>
      <c r="TWJ103" s="920"/>
      <c r="TWK103" s="920"/>
      <c r="TWL103" s="920"/>
      <c r="TWM103" s="920"/>
      <c r="TWN103" s="920"/>
      <c r="TWO103" s="920"/>
      <c r="TWP103" s="920"/>
      <c r="TWQ103" s="920"/>
      <c r="TWR103" s="920"/>
      <c r="TWS103" s="920"/>
      <c r="TWT103" s="920"/>
      <c r="TWU103" s="920"/>
      <c r="TWV103" s="920"/>
      <c r="TWW103" s="920"/>
      <c r="TWX103" s="920"/>
      <c r="TWY103" s="920"/>
      <c r="TWZ103" s="920"/>
      <c r="TXA103" s="920"/>
      <c r="TXB103" s="920"/>
      <c r="TXC103" s="920"/>
      <c r="TXD103" s="920"/>
      <c r="TXE103" s="920"/>
      <c r="TXF103" s="920"/>
      <c r="TXG103" s="920"/>
      <c r="TXH103" s="920"/>
      <c r="TXI103" s="920"/>
      <c r="TXJ103" s="920"/>
      <c r="TXK103" s="920"/>
      <c r="TXL103" s="920"/>
      <c r="TXM103" s="920"/>
      <c r="TXN103" s="920"/>
      <c r="TXO103" s="920"/>
      <c r="TXP103" s="920"/>
      <c r="TXQ103" s="920"/>
      <c r="TXR103" s="920"/>
      <c r="TXS103" s="920"/>
      <c r="TXT103" s="920"/>
      <c r="TXU103" s="920"/>
      <c r="TXV103" s="920"/>
      <c r="TXW103" s="920"/>
      <c r="TXX103" s="920"/>
      <c r="TXY103" s="920"/>
      <c r="TXZ103" s="920"/>
      <c r="TYA103" s="920"/>
      <c r="TYB103" s="920"/>
      <c r="TYC103" s="920"/>
      <c r="TYD103" s="920"/>
      <c r="TYE103" s="920"/>
      <c r="TYF103" s="920"/>
      <c r="TYG103" s="920"/>
      <c r="TYH103" s="920"/>
      <c r="TYI103" s="920"/>
      <c r="TYJ103" s="920"/>
      <c r="TYK103" s="920"/>
      <c r="TYL103" s="920"/>
      <c r="TYM103" s="920"/>
      <c r="TYN103" s="920"/>
      <c r="TYO103" s="920"/>
      <c r="TYP103" s="920"/>
      <c r="TYQ103" s="920"/>
      <c r="TYR103" s="920"/>
      <c r="TYS103" s="920"/>
      <c r="TYT103" s="920"/>
      <c r="TYU103" s="920"/>
      <c r="TYV103" s="920"/>
      <c r="TYW103" s="920"/>
      <c r="TYX103" s="920"/>
      <c r="TYY103" s="920"/>
      <c r="TYZ103" s="920"/>
      <c r="TZA103" s="920"/>
      <c r="TZB103" s="920"/>
      <c r="TZC103" s="920"/>
      <c r="TZD103" s="920"/>
      <c r="TZE103" s="920"/>
      <c r="TZF103" s="920"/>
      <c r="TZG103" s="920"/>
      <c r="TZH103" s="920"/>
      <c r="TZI103" s="920"/>
      <c r="TZJ103" s="920"/>
      <c r="TZK103" s="920"/>
      <c r="TZL103" s="920"/>
      <c r="TZM103" s="920"/>
      <c r="TZN103" s="920"/>
      <c r="TZO103" s="920"/>
      <c r="TZP103" s="920"/>
      <c r="TZQ103" s="920"/>
      <c r="TZR103" s="920"/>
      <c r="TZS103" s="920"/>
      <c r="TZT103" s="920"/>
      <c r="TZU103" s="920"/>
      <c r="TZV103" s="920"/>
      <c r="TZW103" s="920"/>
      <c r="TZX103" s="920"/>
      <c r="TZY103" s="920"/>
      <c r="TZZ103" s="920"/>
      <c r="UAA103" s="920"/>
      <c r="UAB103" s="920"/>
      <c r="UAC103" s="920"/>
      <c r="UAD103" s="920"/>
      <c r="UAE103" s="920"/>
      <c r="UAF103" s="920"/>
      <c r="UAG103" s="920"/>
      <c r="UAH103" s="920"/>
      <c r="UAI103" s="920"/>
      <c r="UAJ103" s="920"/>
      <c r="UAK103" s="920"/>
      <c r="UAL103" s="920"/>
      <c r="UAM103" s="920"/>
      <c r="UAN103" s="920"/>
      <c r="UAO103" s="920"/>
      <c r="UAP103" s="920"/>
      <c r="UAQ103" s="920"/>
      <c r="UAR103" s="920"/>
      <c r="UAS103" s="920"/>
      <c r="UAT103" s="920"/>
      <c r="UAU103" s="920"/>
      <c r="UAV103" s="920"/>
      <c r="UAW103" s="920"/>
      <c r="UAX103" s="920"/>
      <c r="UAY103" s="920"/>
      <c r="UAZ103" s="920"/>
      <c r="UBA103" s="920"/>
      <c r="UBB103" s="920"/>
      <c r="UBC103" s="920"/>
      <c r="UBD103" s="920"/>
      <c r="UBE103" s="920"/>
      <c r="UBF103" s="920"/>
      <c r="UBG103" s="920"/>
      <c r="UBH103" s="920"/>
      <c r="UBI103" s="920"/>
      <c r="UBJ103" s="920"/>
      <c r="UBK103" s="920"/>
      <c r="UBL103" s="920"/>
      <c r="UBM103" s="920"/>
      <c r="UBN103" s="920"/>
      <c r="UBO103" s="920"/>
      <c r="UBP103" s="920"/>
      <c r="UBQ103" s="920"/>
      <c r="UBR103" s="920"/>
      <c r="UBS103" s="920"/>
      <c r="UBT103" s="920"/>
      <c r="UBU103" s="920"/>
      <c r="UBV103" s="920"/>
      <c r="UBW103" s="920"/>
      <c r="UBX103" s="920"/>
      <c r="UBY103" s="920"/>
      <c r="UBZ103" s="920"/>
      <c r="UCA103" s="920"/>
      <c r="UCB103" s="920"/>
      <c r="UCC103" s="920"/>
      <c r="UCD103" s="920"/>
      <c r="UCE103" s="920"/>
      <c r="UCF103" s="920"/>
      <c r="UCG103" s="920"/>
      <c r="UCH103" s="920"/>
      <c r="UCI103" s="920"/>
      <c r="UCJ103" s="920"/>
      <c r="UCK103" s="920"/>
      <c r="UCL103" s="920"/>
      <c r="UCM103" s="920"/>
      <c r="UCN103" s="920"/>
      <c r="UCO103" s="920"/>
      <c r="UCP103" s="920"/>
      <c r="UCQ103" s="920"/>
      <c r="UCR103" s="920"/>
      <c r="UCS103" s="920"/>
      <c r="UCT103" s="920"/>
      <c r="UCU103" s="920"/>
      <c r="UCV103" s="920"/>
      <c r="UCW103" s="920"/>
      <c r="UCX103" s="920"/>
      <c r="UCY103" s="920"/>
      <c r="UCZ103" s="920"/>
      <c r="UDA103" s="920"/>
      <c r="UDB103" s="920"/>
      <c r="UDC103" s="920"/>
      <c r="UDD103" s="920"/>
      <c r="UDE103" s="920"/>
      <c r="UDF103" s="920"/>
      <c r="UDG103" s="920"/>
      <c r="UDH103" s="920"/>
      <c r="UDI103" s="920"/>
      <c r="UDJ103" s="920"/>
      <c r="UDK103" s="920"/>
      <c r="UDL103" s="920"/>
      <c r="UDM103" s="920"/>
      <c r="UDN103" s="920"/>
      <c r="UDO103" s="920"/>
      <c r="UDP103" s="920"/>
      <c r="UDQ103" s="920"/>
      <c r="UDR103" s="920"/>
      <c r="UDS103" s="920"/>
      <c r="UDT103" s="920"/>
      <c r="UDU103" s="920"/>
      <c r="UDV103" s="920"/>
      <c r="UDW103" s="920"/>
      <c r="UDX103" s="920"/>
      <c r="UDY103" s="920"/>
      <c r="UDZ103" s="920"/>
      <c r="UEA103" s="920"/>
      <c r="UEB103" s="920"/>
      <c r="UEC103" s="920"/>
      <c r="UED103" s="920"/>
      <c r="UEE103" s="920"/>
      <c r="UEF103" s="920"/>
      <c r="UEG103" s="920"/>
      <c r="UEH103" s="920"/>
      <c r="UEI103" s="920"/>
      <c r="UEJ103" s="920"/>
      <c r="UEK103" s="920"/>
      <c r="UEL103" s="920"/>
      <c r="UEM103" s="920"/>
      <c r="UEN103" s="920"/>
      <c r="UEO103" s="920"/>
      <c r="UEP103" s="920"/>
      <c r="UEQ103" s="920"/>
      <c r="UER103" s="920"/>
      <c r="UES103" s="920"/>
      <c r="UET103" s="920"/>
      <c r="UEU103" s="920"/>
      <c r="UEV103" s="920"/>
      <c r="UEW103" s="920"/>
      <c r="UEX103" s="920"/>
      <c r="UEY103" s="920"/>
      <c r="UEZ103" s="920"/>
      <c r="UFA103" s="920"/>
      <c r="UFB103" s="920"/>
      <c r="UFC103" s="920"/>
      <c r="UFD103" s="920"/>
      <c r="UFE103" s="920"/>
      <c r="UFF103" s="920"/>
      <c r="UFG103" s="920"/>
      <c r="UFH103" s="920"/>
      <c r="UFI103" s="920"/>
      <c r="UFJ103" s="920"/>
      <c r="UFK103" s="920"/>
      <c r="UFL103" s="920"/>
      <c r="UFM103" s="920"/>
      <c r="UFN103" s="920"/>
      <c r="UFO103" s="920"/>
      <c r="UFP103" s="920"/>
      <c r="UFQ103" s="920"/>
      <c r="UFR103" s="920"/>
      <c r="UFS103" s="920"/>
      <c r="UFT103" s="920"/>
      <c r="UFU103" s="920"/>
      <c r="UFV103" s="920"/>
      <c r="UFW103" s="920"/>
      <c r="UFX103" s="920"/>
      <c r="UFY103" s="920"/>
      <c r="UFZ103" s="920"/>
      <c r="UGA103" s="920"/>
      <c r="UGB103" s="920"/>
      <c r="UGC103" s="920"/>
      <c r="UGD103" s="920"/>
      <c r="UGE103" s="920"/>
      <c r="UGF103" s="920"/>
      <c r="UGG103" s="920"/>
      <c r="UGH103" s="920"/>
      <c r="UGI103" s="920"/>
      <c r="UGJ103" s="920"/>
      <c r="UGK103" s="920"/>
      <c r="UGL103" s="920"/>
      <c r="UGM103" s="920"/>
      <c r="UGN103" s="920"/>
      <c r="UGO103" s="920"/>
      <c r="UGP103" s="920"/>
      <c r="UGQ103" s="920"/>
      <c r="UGR103" s="920"/>
      <c r="UGS103" s="920"/>
      <c r="UGT103" s="920"/>
      <c r="UGU103" s="920"/>
      <c r="UGV103" s="920"/>
      <c r="UGW103" s="920"/>
      <c r="UGX103" s="920"/>
      <c r="UGY103" s="920"/>
      <c r="UGZ103" s="920"/>
      <c r="UHA103" s="920"/>
      <c r="UHB103" s="920"/>
      <c r="UHC103" s="920"/>
      <c r="UHD103" s="920"/>
      <c r="UHE103" s="920"/>
      <c r="UHF103" s="920"/>
      <c r="UHG103" s="920"/>
      <c r="UHH103" s="920"/>
      <c r="UHI103" s="920"/>
      <c r="UHJ103" s="920"/>
      <c r="UHK103" s="920"/>
      <c r="UHL103" s="920"/>
      <c r="UHM103" s="920"/>
      <c r="UHN103" s="920"/>
      <c r="UHO103" s="920"/>
      <c r="UHP103" s="920"/>
      <c r="UHQ103" s="920"/>
      <c r="UHR103" s="920"/>
      <c r="UHS103" s="920"/>
      <c r="UHT103" s="920"/>
      <c r="UHU103" s="920"/>
      <c r="UHV103" s="920"/>
      <c r="UHW103" s="920"/>
      <c r="UHX103" s="920"/>
      <c r="UHY103" s="920"/>
      <c r="UHZ103" s="920"/>
      <c r="UIA103" s="920"/>
      <c r="UIB103" s="920"/>
      <c r="UIC103" s="920"/>
      <c r="UID103" s="920"/>
      <c r="UIE103" s="920"/>
      <c r="UIF103" s="920"/>
      <c r="UIG103" s="920"/>
      <c r="UIH103" s="920"/>
      <c r="UII103" s="920"/>
      <c r="UIJ103" s="920"/>
      <c r="UIK103" s="920"/>
      <c r="UIL103" s="920"/>
      <c r="UIM103" s="920"/>
      <c r="UIN103" s="920"/>
      <c r="UIO103" s="920"/>
      <c r="UIP103" s="920"/>
      <c r="UIQ103" s="920"/>
      <c r="UIR103" s="920"/>
      <c r="UIS103" s="920"/>
      <c r="UIT103" s="920"/>
      <c r="UIU103" s="920"/>
      <c r="UIV103" s="920"/>
      <c r="UIW103" s="920"/>
      <c r="UIX103" s="920"/>
      <c r="UIY103" s="920"/>
      <c r="UIZ103" s="920"/>
      <c r="UJA103" s="920"/>
      <c r="UJB103" s="920"/>
      <c r="UJC103" s="920"/>
      <c r="UJD103" s="920"/>
      <c r="UJE103" s="920"/>
      <c r="UJF103" s="920"/>
      <c r="UJG103" s="920"/>
      <c r="UJH103" s="920"/>
      <c r="UJI103" s="920"/>
      <c r="UJJ103" s="920"/>
      <c r="UJK103" s="920"/>
      <c r="UJL103" s="920"/>
      <c r="UJM103" s="920"/>
      <c r="UJN103" s="920"/>
      <c r="UJO103" s="920"/>
      <c r="UJP103" s="920"/>
      <c r="UJQ103" s="920"/>
      <c r="UJR103" s="920"/>
      <c r="UJS103" s="920"/>
      <c r="UJT103" s="920"/>
      <c r="UJU103" s="920"/>
      <c r="UJV103" s="920"/>
      <c r="UJW103" s="920"/>
      <c r="UJX103" s="920"/>
      <c r="UJY103" s="920"/>
      <c r="UJZ103" s="920"/>
      <c r="UKA103" s="920"/>
      <c r="UKB103" s="920"/>
      <c r="UKC103" s="920"/>
      <c r="UKD103" s="920"/>
      <c r="UKE103" s="920"/>
      <c r="UKF103" s="920"/>
      <c r="UKG103" s="920"/>
      <c r="UKH103" s="920"/>
      <c r="UKI103" s="920"/>
      <c r="UKJ103" s="920"/>
      <c r="UKK103" s="920"/>
      <c r="UKL103" s="920"/>
      <c r="UKM103" s="920"/>
      <c r="UKN103" s="920"/>
      <c r="UKO103" s="920"/>
      <c r="UKP103" s="920"/>
      <c r="UKQ103" s="920"/>
      <c r="UKR103" s="920"/>
      <c r="UKS103" s="920"/>
      <c r="UKT103" s="920"/>
      <c r="UKU103" s="920"/>
      <c r="UKV103" s="920"/>
      <c r="UKW103" s="920"/>
      <c r="UKX103" s="920"/>
      <c r="UKY103" s="920"/>
      <c r="UKZ103" s="920"/>
      <c r="ULA103" s="920"/>
      <c r="ULB103" s="920"/>
      <c r="ULC103" s="920"/>
      <c r="ULD103" s="920"/>
      <c r="ULE103" s="920"/>
      <c r="ULF103" s="920"/>
      <c r="ULG103" s="920"/>
      <c r="ULH103" s="920"/>
      <c r="ULI103" s="920"/>
      <c r="ULJ103" s="920"/>
      <c r="ULK103" s="920"/>
      <c r="ULL103" s="920"/>
      <c r="ULM103" s="920"/>
      <c r="ULN103" s="920"/>
      <c r="ULO103" s="920"/>
      <c r="ULP103" s="920"/>
      <c r="ULQ103" s="920"/>
      <c r="ULR103" s="920"/>
      <c r="ULS103" s="920"/>
      <c r="ULT103" s="920"/>
      <c r="ULU103" s="920"/>
      <c r="ULV103" s="920"/>
      <c r="ULW103" s="920"/>
      <c r="ULX103" s="920"/>
      <c r="ULY103" s="920"/>
      <c r="ULZ103" s="920"/>
      <c r="UMA103" s="920"/>
      <c r="UMB103" s="920"/>
      <c r="UMC103" s="920"/>
      <c r="UMD103" s="920"/>
      <c r="UME103" s="920"/>
      <c r="UMF103" s="920"/>
      <c r="UMG103" s="920"/>
      <c r="UMH103" s="920"/>
      <c r="UMI103" s="920"/>
      <c r="UMJ103" s="920"/>
      <c r="UMK103" s="920"/>
      <c r="UML103" s="920"/>
      <c r="UMM103" s="920"/>
      <c r="UMN103" s="920"/>
      <c r="UMO103" s="920"/>
      <c r="UMP103" s="920"/>
      <c r="UMQ103" s="920"/>
      <c r="UMR103" s="920"/>
      <c r="UMS103" s="920"/>
      <c r="UMT103" s="920"/>
      <c r="UMU103" s="920"/>
      <c r="UMV103" s="920"/>
      <c r="UMW103" s="920"/>
      <c r="UMX103" s="920"/>
      <c r="UMY103" s="920"/>
      <c r="UMZ103" s="920"/>
      <c r="UNA103" s="920"/>
      <c r="UNB103" s="920"/>
      <c r="UNC103" s="920"/>
      <c r="UND103" s="920"/>
      <c r="UNE103" s="920"/>
      <c r="UNF103" s="920"/>
      <c r="UNG103" s="920"/>
      <c r="UNH103" s="920"/>
      <c r="UNI103" s="920"/>
      <c r="UNJ103" s="920"/>
      <c r="UNK103" s="920"/>
      <c r="UNL103" s="920"/>
      <c r="UNM103" s="920"/>
      <c r="UNN103" s="920"/>
      <c r="UNO103" s="920"/>
      <c r="UNP103" s="920"/>
      <c r="UNQ103" s="920"/>
      <c r="UNR103" s="920"/>
      <c r="UNS103" s="920"/>
      <c r="UNT103" s="920"/>
      <c r="UNU103" s="920"/>
      <c r="UNV103" s="920"/>
      <c r="UNW103" s="920"/>
      <c r="UNX103" s="920"/>
      <c r="UNY103" s="920"/>
      <c r="UNZ103" s="920"/>
      <c r="UOA103" s="920"/>
      <c r="UOB103" s="920"/>
      <c r="UOC103" s="920"/>
      <c r="UOD103" s="920"/>
      <c r="UOE103" s="920"/>
      <c r="UOF103" s="920"/>
      <c r="UOG103" s="920"/>
      <c r="UOH103" s="920"/>
      <c r="UOI103" s="920"/>
      <c r="UOJ103" s="920"/>
      <c r="UOK103" s="920"/>
      <c r="UOL103" s="920"/>
      <c r="UOM103" s="920"/>
      <c r="UON103" s="920"/>
      <c r="UOO103" s="920"/>
      <c r="UOP103" s="920"/>
      <c r="UOQ103" s="920"/>
      <c r="UOR103" s="920"/>
      <c r="UOS103" s="920"/>
      <c r="UOT103" s="920"/>
      <c r="UOU103" s="920"/>
      <c r="UOV103" s="920"/>
      <c r="UOW103" s="920"/>
      <c r="UOX103" s="920"/>
      <c r="UOY103" s="920"/>
      <c r="UOZ103" s="920"/>
      <c r="UPA103" s="920"/>
      <c r="UPB103" s="920"/>
      <c r="UPC103" s="920"/>
      <c r="UPD103" s="920"/>
      <c r="UPE103" s="920"/>
      <c r="UPF103" s="920"/>
      <c r="UPG103" s="920"/>
      <c r="UPH103" s="920"/>
      <c r="UPI103" s="920"/>
      <c r="UPJ103" s="920"/>
      <c r="UPK103" s="920"/>
      <c r="UPL103" s="920"/>
      <c r="UPM103" s="920"/>
      <c r="UPN103" s="920"/>
      <c r="UPO103" s="920"/>
      <c r="UPP103" s="920"/>
      <c r="UPQ103" s="920"/>
      <c r="UPR103" s="920"/>
      <c r="UPS103" s="920"/>
      <c r="UPT103" s="920"/>
      <c r="UPU103" s="920"/>
      <c r="UPV103" s="920"/>
      <c r="UPW103" s="920"/>
      <c r="UPX103" s="920"/>
      <c r="UPY103" s="920"/>
      <c r="UPZ103" s="920"/>
      <c r="UQA103" s="920"/>
      <c r="UQB103" s="920"/>
      <c r="UQC103" s="920"/>
      <c r="UQD103" s="920"/>
      <c r="UQE103" s="920"/>
      <c r="UQF103" s="920"/>
      <c r="UQG103" s="920"/>
      <c r="UQH103" s="920"/>
      <c r="UQI103" s="920"/>
      <c r="UQJ103" s="920"/>
      <c r="UQK103" s="920"/>
      <c r="UQL103" s="920"/>
      <c r="UQM103" s="920"/>
      <c r="UQN103" s="920"/>
      <c r="UQO103" s="920"/>
      <c r="UQP103" s="920"/>
      <c r="UQQ103" s="920"/>
      <c r="UQR103" s="920"/>
      <c r="UQS103" s="920"/>
      <c r="UQT103" s="920"/>
      <c r="UQU103" s="920"/>
      <c r="UQV103" s="920"/>
      <c r="UQW103" s="920"/>
      <c r="UQX103" s="920"/>
      <c r="UQY103" s="920"/>
      <c r="UQZ103" s="920"/>
      <c r="URA103" s="920"/>
      <c r="URB103" s="920"/>
      <c r="URC103" s="920"/>
      <c r="URD103" s="920"/>
      <c r="URE103" s="920"/>
      <c r="URF103" s="920"/>
      <c r="URG103" s="920"/>
      <c r="URH103" s="920"/>
      <c r="URI103" s="920"/>
      <c r="URJ103" s="920"/>
      <c r="URK103" s="920"/>
      <c r="URL103" s="920"/>
      <c r="URM103" s="920"/>
      <c r="URN103" s="920"/>
      <c r="URO103" s="920"/>
      <c r="URP103" s="920"/>
      <c r="URQ103" s="920"/>
      <c r="URR103" s="920"/>
      <c r="URS103" s="920"/>
      <c r="URT103" s="920"/>
      <c r="URU103" s="920"/>
      <c r="URV103" s="920"/>
      <c r="URW103" s="920"/>
      <c r="URX103" s="920"/>
      <c r="URY103" s="920"/>
      <c r="URZ103" s="920"/>
      <c r="USA103" s="920"/>
      <c r="USB103" s="920"/>
      <c r="USC103" s="920"/>
      <c r="USD103" s="920"/>
      <c r="USE103" s="920"/>
      <c r="USF103" s="920"/>
      <c r="USG103" s="920"/>
      <c r="USH103" s="920"/>
      <c r="USI103" s="920"/>
      <c r="USJ103" s="920"/>
      <c r="USK103" s="920"/>
      <c r="USL103" s="920"/>
      <c r="USM103" s="920"/>
      <c r="USN103" s="920"/>
      <c r="USO103" s="920"/>
      <c r="USP103" s="920"/>
      <c r="USQ103" s="920"/>
      <c r="USR103" s="920"/>
      <c r="USS103" s="920"/>
      <c r="UST103" s="920"/>
      <c r="USU103" s="920"/>
      <c r="USV103" s="920"/>
      <c r="USW103" s="920"/>
      <c r="USX103" s="920"/>
      <c r="USY103" s="920"/>
      <c r="USZ103" s="920"/>
      <c r="UTA103" s="920"/>
      <c r="UTB103" s="920"/>
      <c r="UTC103" s="920"/>
      <c r="UTD103" s="920"/>
      <c r="UTE103" s="920"/>
      <c r="UTF103" s="920"/>
      <c r="UTG103" s="920"/>
      <c r="UTH103" s="920"/>
      <c r="UTI103" s="920"/>
      <c r="UTJ103" s="920"/>
      <c r="UTK103" s="920"/>
      <c r="UTL103" s="920"/>
      <c r="UTM103" s="920"/>
      <c r="UTN103" s="920"/>
      <c r="UTO103" s="920"/>
      <c r="UTP103" s="920"/>
      <c r="UTQ103" s="920"/>
      <c r="UTR103" s="920"/>
      <c r="UTS103" s="920"/>
      <c r="UTT103" s="920"/>
      <c r="UTU103" s="920"/>
      <c r="UTV103" s="920"/>
      <c r="UTW103" s="920"/>
      <c r="UTX103" s="920"/>
      <c r="UTY103" s="920"/>
      <c r="UTZ103" s="920"/>
      <c r="UUA103" s="920"/>
      <c r="UUB103" s="920"/>
      <c r="UUC103" s="920"/>
      <c r="UUD103" s="920"/>
      <c r="UUE103" s="920"/>
      <c r="UUF103" s="920"/>
      <c r="UUG103" s="920"/>
      <c r="UUH103" s="920"/>
      <c r="UUI103" s="920"/>
      <c r="UUJ103" s="920"/>
      <c r="UUK103" s="920"/>
      <c r="UUL103" s="920"/>
      <c r="UUM103" s="920"/>
      <c r="UUN103" s="920"/>
      <c r="UUO103" s="920"/>
      <c r="UUP103" s="920"/>
      <c r="UUQ103" s="920"/>
      <c r="UUR103" s="920"/>
      <c r="UUS103" s="920"/>
      <c r="UUT103" s="920"/>
      <c r="UUU103" s="920"/>
      <c r="UUV103" s="920"/>
      <c r="UUW103" s="920"/>
      <c r="UUX103" s="920"/>
      <c r="UUY103" s="920"/>
      <c r="UUZ103" s="920"/>
      <c r="UVA103" s="920"/>
      <c r="UVB103" s="920"/>
      <c r="UVC103" s="920"/>
      <c r="UVD103" s="920"/>
      <c r="UVE103" s="920"/>
      <c r="UVF103" s="920"/>
      <c r="UVG103" s="920"/>
      <c r="UVH103" s="920"/>
      <c r="UVI103" s="920"/>
      <c r="UVJ103" s="920"/>
      <c r="UVK103" s="920"/>
      <c r="UVL103" s="920"/>
      <c r="UVM103" s="920"/>
      <c r="UVN103" s="920"/>
      <c r="UVO103" s="920"/>
      <c r="UVP103" s="920"/>
      <c r="UVQ103" s="920"/>
      <c r="UVR103" s="920"/>
      <c r="UVS103" s="920"/>
      <c r="UVT103" s="920"/>
      <c r="UVU103" s="920"/>
      <c r="UVV103" s="920"/>
      <c r="UVW103" s="920"/>
      <c r="UVX103" s="920"/>
      <c r="UVY103" s="920"/>
      <c r="UVZ103" s="920"/>
      <c r="UWA103" s="920"/>
      <c r="UWB103" s="920"/>
      <c r="UWC103" s="920"/>
      <c r="UWD103" s="920"/>
      <c r="UWE103" s="920"/>
      <c r="UWF103" s="920"/>
      <c r="UWG103" s="920"/>
      <c r="UWH103" s="920"/>
      <c r="UWI103" s="920"/>
      <c r="UWJ103" s="920"/>
      <c r="UWK103" s="920"/>
      <c r="UWL103" s="920"/>
      <c r="UWM103" s="920"/>
      <c r="UWN103" s="920"/>
      <c r="UWO103" s="920"/>
      <c r="UWP103" s="920"/>
      <c r="UWQ103" s="920"/>
      <c r="UWR103" s="920"/>
      <c r="UWS103" s="920"/>
      <c r="UWT103" s="920"/>
      <c r="UWU103" s="920"/>
      <c r="UWV103" s="920"/>
      <c r="UWW103" s="920"/>
      <c r="UWX103" s="920"/>
      <c r="UWY103" s="920"/>
      <c r="UWZ103" s="920"/>
      <c r="UXA103" s="920"/>
      <c r="UXB103" s="920"/>
      <c r="UXC103" s="920"/>
      <c r="UXD103" s="920"/>
      <c r="UXE103" s="920"/>
      <c r="UXF103" s="920"/>
      <c r="UXG103" s="920"/>
      <c r="UXH103" s="920"/>
      <c r="UXI103" s="920"/>
      <c r="UXJ103" s="920"/>
      <c r="UXK103" s="920"/>
      <c r="UXL103" s="920"/>
      <c r="UXM103" s="920"/>
      <c r="UXN103" s="920"/>
      <c r="UXO103" s="920"/>
      <c r="UXP103" s="920"/>
      <c r="UXQ103" s="920"/>
      <c r="UXR103" s="920"/>
      <c r="UXS103" s="920"/>
      <c r="UXT103" s="920"/>
      <c r="UXU103" s="920"/>
      <c r="UXV103" s="920"/>
      <c r="UXW103" s="920"/>
      <c r="UXX103" s="920"/>
      <c r="UXY103" s="920"/>
      <c r="UXZ103" s="920"/>
      <c r="UYA103" s="920"/>
      <c r="UYB103" s="920"/>
      <c r="UYC103" s="920"/>
      <c r="UYD103" s="920"/>
      <c r="UYE103" s="920"/>
      <c r="UYF103" s="920"/>
      <c r="UYG103" s="920"/>
      <c r="UYH103" s="920"/>
      <c r="UYI103" s="920"/>
      <c r="UYJ103" s="920"/>
      <c r="UYK103" s="920"/>
      <c r="UYL103" s="920"/>
      <c r="UYM103" s="920"/>
      <c r="UYN103" s="920"/>
      <c r="UYO103" s="920"/>
      <c r="UYP103" s="920"/>
      <c r="UYQ103" s="920"/>
      <c r="UYR103" s="920"/>
      <c r="UYS103" s="920"/>
      <c r="UYT103" s="920"/>
      <c r="UYU103" s="920"/>
      <c r="UYV103" s="920"/>
      <c r="UYW103" s="920"/>
      <c r="UYX103" s="920"/>
      <c r="UYY103" s="920"/>
      <c r="UYZ103" s="920"/>
      <c r="UZA103" s="920"/>
      <c r="UZB103" s="920"/>
      <c r="UZC103" s="920"/>
      <c r="UZD103" s="920"/>
      <c r="UZE103" s="920"/>
      <c r="UZF103" s="920"/>
      <c r="UZG103" s="920"/>
      <c r="UZH103" s="920"/>
      <c r="UZI103" s="920"/>
      <c r="UZJ103" s="920"/>
      <c r="UZK103" s="920"/>
      <c r="UZL103" s="920"/>
      <c r="UZM103" s="920"/>
      <c r="UZN103" s="920"/>
      <c r="UZO103" s="920"/>
      <c r="UZP103" s="920"/>
      <c r="UZQ103" s="920"/>
      <c r="UZR103" s="920"/>
      <c r="UZS103" s="920"/>
      <c r="UZT103" s="920"/>
      <c r="UZU103" s="920"/>
      <c r="UZV103" s="920"/>
      <c r="UZW103" s="920"/>
      <c r="UZX103" s="920"/>
      <c r="UZY103" s="920"/>
      <c r="UZZ103" s="920"/>
      <c r="VAA103" s="920"/>
      <c r="VAB103" s="920"/>
      <c r="VAC103" s="920"/>
      <c r="VAD103" s="920"/>
      <c r="VAE103" s="920"/>
      <c r="VAF103" s="920"/>
      <c r="VAG103" s="920"/>
      <c r="VAH103" s="920"/>
      <c r="VAI103" s="920"/>
      <c r="VAJ103" s="920"/>
      <c r="VAK103" s="920"/>
      <c r="VAL103" s="920"/>
      <c r="VAM103" s="920"/>
      <c r="VAN103" s="920"/>
      <c r="VAO103" s="920"/>
      <c r="VAP103" s="920"/>
      <c r="VAQ103" s="920"/>
      <c r="VAR103" s="920"/>
      <c r="VAS103" s="920"/>
      <c r="VAT103" s="920"/>
      <c r="VAU103" s="920"/>
      <c r="VAV103" s="920"/>
      <c r="VAW103" s="920"/>
      <c r="VAX103" s="920"/>
      <c r="VAY103" s="920"/>
      <c r="VAZ103" s="920"/>
      <c r="VBA103" s="920"/>
      <c r="VBB103" s="920"/>
      <c r="VBC103" s="920"/>
      <c r="VBD103" s="920"/>
      <c r="VBE103" s="920"/>
      <c r="VBF103" s="920"/>
      <c r="VBG103" s="920"/>
      <c r="VBH103" s="920"/>
      <c r="VBI103" s="920"/>
      <c r="VBJ103" s="920"/>
      <c r="VBK103" s="920"/>
      <c r="VBL103" s="920"/>
      <c r="VBM103" s="920"/>
      <c r="VBN103" s="920"/>
      <c r="VBO103" s="920"/>
      <c r="VBP103" s="920"/>
      <c r="VBQ103" s="920"/>
      <c r="VBR103" s="920"/>
      <c r="VBS103" s="920"/>
      <c r="VBT103" s="920"/>
      <c r="VBU103" s="920"/>
      <c r="VBV103" s="920"/>
      <c r="VBW103" s="920"/>
      <c r="VBX103" s="920"/>
      <c r="VBY103" s="920"/>
      <c r="VBZ103" s="920"/>
      <c r="VCA103" s="920"/>
      <c r="VCB103" s="920"/>
      <c r="VCC103" s="920"/>
      <c r="VCD103" s="920"/>
      <c r="VCE103" s="920"/>
      <c r="VCF103" s="920"/>
      <c r="VCG103" s="920"/>
      <c r="VCH103" s="920"/>
      <c r="VCI103" s="920"/>
      <c r="VCJ103" s="920"/>
      <c r="VCK103" s="920"/>
      <c r="VCL103" s="920"/>
      <c r="VCM103" s="920"/>
      <c r="VCN103" s="920"/>
      <c r="VCO103" s="920"/>
      <c r="VCP103" s="920"/>
      <c r="VCQ103" s="920"/>
      <c r="VCR103" s="920"/>
      <c r="VCS103" s="920"/>
      <c r="VCT103" s="920"/>
      <c r="VCU103" s="920"/>
      <c r="VCV103" s="920"/>
      <c r="VCW103" s="920"/>
      <c r="VCX103" s="920"/>
      <c r="VCY103" s="920"/>
      <c r="VCZ103" s="920"/>
      <c r="VDA103" s="920"/>
      <c r="VDB103" s="920"/>
      <c r="VDC103" s="920"/>
      <c r="VDD103" s="920"/>
      <c r="VDE103" s="920"/>
      <c r="VDF103" s="920"/>
      <c r="VDG103" s="920"/>
      <c r="VDH103" s="920"/>
      <c r="VDI103" s="920"/>
      <c r="VDJ103" s="920"/>
      <c r="VDK103" s="920"/>
      <c r="VDL103" s="920"/>
      <c r="VDM103" s="920"/>
      <c r="VDN103" s="920"/>
      <c r="VDO103" s="920"/>
      <c r="VDP103" s="920"/>
      <c r="VDQ103" s="920"/>
      <c r="VDR103" s="920"/>
      <c r="VDS103" s="920"/>
      <c r="VDT103" s="920"/>
      <c r="VDU103" s="920"/>
      <c r="VDV103" s="920"/>
      <c r="VDW103" s="920"/>
      <c r="VDX103" s="920"/>
      <c r="VDY103" s="920"/>
      <c r="VDZ103" s="920"/>
      <c r="VEA103" s="920"/>
      <c r="VEB103" s="920"/>
      <c r="VEC103" s="920"/>
      <c r="VED103" s="920"/>
      <c r="VEE103" s="920"/>
      <c r="VEF103" s="920"/>
      <c r="VEG103" s="920"/>
      <c r="VEH103" s="920"/>
      <c r="VEI103" s="920"/>
      <c r="VEJ103" s="920"/>
      <c r="VEK103" s="920"/>
      <c r="VEL103" s="920"/>
      <c r="VEM103" s="920"/>
      <c r="VEN103" s="920"/>
      <c r="VEO103" s="920"/>
      <c r="VEP103" s="920"/>
      <c r="VEQ103" s="920"/>
      <c r="VER103" s="920"/>
      <c r="VES103" s="920"/>
      <c r="VET103" s="920"/>
      <c r="VEU103" s="920"/>
      <c r="VEV103" s="920"/>
      <c r="VEW103" s="920"/>
      <c r="VEX103" s="920"/>
      <c r="VEY103" s="920"/>
      <c r="VEZ103" s="920"/>
      <c r="VFA103" s="920"/>
      <c r="VFB103" s="920"/>
      <c r="VFC103" s="920"/>
      <c r="VFD103" s="920"/>
      <c r="VFE103" s="920"/>
      <c r="VFF103" s="920"/>
      <c r="VFG103" s="920"/>
      <c r="VFH103" s="920"/>
      <c r="VFI103" s="920"/>
      <c r="VFJ103" s="920"/>
      <c r="VFK103" s="920"/>
      <c r="VFL103" s="920"/>
      <c r="VFM103" s="920"/>
      <c r="VFN103" s="920"/>
      <c r="VFO103" s="920"/>
      <c r="VFP103" s="920"/>
      <c r="VFQ103" s="920"/>
      <c r="VFR103" s="920"/>
      <c r="VFS103" s="920"/>
      <c r="VFT103" s="920"/>
      <c r="VFU103" s="920"/>
      <c r="VFV103" s="920"/>
      <c r="VFW103" s="920"/>
      <c r="VFX103" s="920"/>
      <c r="VFY103" s="920"/>
      <c r="VFZ103" s="920"/>
      <c r="VGA103" s="920"/>
      <c r="VGB103" s="920"/>
      <c r="VGC103" s="920"/>
      <c r="VGD103" s="920"/>
      <c r="VGE103" s="920"/>
      <c r="VGF103" s="920"/>
      <c r="VGG103" s="920"/>
      <c r="VGH103" s="920"/>
      <c r="VGI103" s="920"/>
      <c r="VGJ103" s="920"/>
      <c r="VGK103" s="920"/>
      <c r="VGL103" s="920"/>
      <c r="VGM103" s="920"/>
      <c r="VGN103" s="920"/>
      <c r="VGO103" s="920"/>
      <c r="VGP103" s="920"/>
      <c r="VGQ103" s="920"/>
      <c r="VGR103" s="920"/>
      <c r="VGS103" s="920"/>
      <c r="VGT103" s="920"/>
      <c r="VGU103" s="920"/>
      <c r="VGV103" s="920"/>
      <c r="VGW103" s="920"/>
      <c r="VGX103" s="920"/>
      <c r="VGY103" s="920"/>
      <c r="VGZ103" s="920"/>
      <c r="VHA103" s="920"/>
      <c r="VHB103" s="920"/>
      <c r="VHC103" s="920"/>
      <c r="VHD103" s="920"/>
      <c r="VHE103" s="920"/>
      <c r="VHF103" s="920"/>
      <c r="VHG103" s="920"/>
      <c r="VHH103" s="920"/>
      <c r="VHI103" s="920"/>
      <c r="VHJ103" s="920"/>
      <c r="VHK103" s="920"/>
      <c r="VHL103" s="920"/>
      <c r="VHM103" s="920"/>
      <c r="VHN103" s="920"/>
      <c r="VHO103" s="920"/>
      <c r="VHP103" s="920"/>
      <c r="VHQ103" s="920"/>
      <c r="VHR103" s="920"/>
      <c r="VHS103" s="920"/>
      <c r="VHT103" s="920"/>
      <c r="VHU103" s="920"/>
      <c r="VHV103" s="920"/>
      <c r="VHW103" s="920"/>
      <c r="VHX103" s="920"/>
      <c r="VHY103" s="920"/>
      <c r="VHZ103" s="920"/>
      <c r="VIA103" s="920"/>
      <c r="VIB103" s="920"/>
      <c r="VIC103" s="920"/>
      <c r="VID103" s="920"/>
      <c r="VIE103" s="920"/>
      <c r="VIF103" s="920"/>
      <c r="VIG103" s="920"/>
      <c r="VIH103" s="920"/>
      <c r="VII103" s="920"/>
      <c r="VIJ103" s="920"/>
      <c r="VIK103" s="920"/>
      <c r="VIL103" s="920"/>
      <c r="VIM103" s="920"/>
      <c r="VIN103" s="920"/>
      <c r="VIO103" s="920"/>
      <c r="VIP103" s="920"/>
      <c r="VIQ103" s="920"/>
      <c r="VIR103" s="920"/>
      <c r="VIS103" s="920"/>
      <c r="VIT103" s="920"/>
      <c r="VIU103" s="920"/>
      <c r="VIV103" s="920"/>
      <c r="VIW103" s="920"/>
      <c r="VIX103" s="920"/>
      <c r="VIY103" s="920"/>
      <c r="VIZ103" s="920"/>
      <c r="VJA103" s="920"/>
      <c r="VJB103" s="920"/>
      <c r="VJC103" s="920"/>
      <c r="VJD103" s="920"/>
      <c r="VJE103" s="920"/>
      <c r="VJF103" s="920"/>
      <c r="VJG103" s="920"/>
      <c r="VJH103" s="920"/>
      <c r="VJI103" s="920"/>
      <c r="VJJ103" s="920"/>
      <c r="VJK103" s="920"/>
      <c r="VJL103" s="920"/>
      <c r="VJM103" s="920"/>
      <c r="VJN103" s="920"/>
      <c r="VJO103" s="920"/>
      <c r="VJP103" s="920"/>
      <c r="VJQ103" s="920"/>
      <c r="VJR103" s="920"/>
      <c r="VJS103" s="920"/>
      <c r="VJT103" s="920"/>
      <c r="VJU103" s="920"/>
      <c r="VJV103" s="920"/>
      <c r="VJW103" s="920"/>
      <c r="VJX103" s="920"/>
      <c r="VJY103" s="920"/>
      <c r="VJZ103" s="920"/>
      <c r="VKA103" s="920"/>
      <c r="VKB103" s="920"/>
      <c r="VKC103" s="920"/>
      <c r="VKD103" s="920"/>
      <c r="VKE103" s="920"/>
      <c r="VKF103" s="920"/>
      <c r="VKG103" s="920"/>
      <c r="VKH103" s="920"/>
      <c r="VKI103" s="920"/>
      <c r="VKJ103" s="920"/>
      <c r="VKK103" s="920"/>
      <c r="VKL103" s="920"/>
      <c r="VKM103" s="920"/>
      <c r="VKN103" s="920"/>
      <c r="VKO103" s="920"/>
      <c r="VKP103" s="920"/>
      <c r="VKQ103" s="920"/>
      <c r="VKR103" s="920"/>
      <c r="VKS103" s="920"/>
      <c r="VKT103" s="920"/>
      <c r="VKU103" s="920"/>
      <c r="VKV103" s="920"/>
      <c r="VKW103" s="920"/>
      <c r="VKX103" s="920"/>
      <c r="VKY103" s="920"/>
      <c r="VKZ103" s="920"/>
      <c r="VLA103" s="920"/>
      <c r="VLB103" s="920"/>
      <c r="VLC103" s="920"/>
      <c r="VLD103" s="920"/>
      <c r="VLE103" s="920"/>
      <c r="VLF103" s="920"/>
      <c r="VLG103" s="920"/>
      <c r="VLH103" s="920"/>
      <c r="VLI103" s="920"/>
      <c r="VLJ103" s="920"/>
      <c r="VLK103" s="920"/>
      <c r="VLL103" s="920"/>
      <c r="VLM103" s="920"/>
      <c r="VLN103" s="920"/>
      <c r="VLO103" s="920"/>
      <c r="VLP103" s="920"/>
      <c r="VLQ103" s="920"/>
      <c r="VLR103" s="920"/>
      <c r="VLS103" s="920"/>
      <c r="VLT103" s="920"/>
      <c r="VLU103" s="920"/>
      <c r="VLV103" s="920"/>
      <c r="VLW103" s="920"/>
      <c r="VLX103" s="920"/>
      <c r="VLY103" s="920"/>
      <c r="VLZ103" s="920"/>
      <c r="VMA103" s="920"/>
      <c r="VMB103" s="920"/>
      <c r="VMC103" s="920"/>
      <c r="VMD103" s="920"/>
      <c r="VME103" s="920"/>
      <c r="VMF103" s="920"/>
      <c r="VMG103" s="920"/>
      <c r="VMH103" s="920"/>
      <c r="VMI103" s="920"/>
      <c r="VMJ103" s="920"/>
      <c r="VMK103" s="920"/>
      <c r="VML103" s="920"/>
      <c r="VMM103" s="920"/>
      <c r="VMN103" s="920"/>
      <c r="VMO103" s="920"/>
      <c r="VMP103" s="920"/>
      <c r="VMQ103" s="920"/>
      <c r="VMR103" s="920"/>
      <c r="VMS103" s="920"/>
      <c r="VMT103" s="920"/>
      <c r="VMU103" s="920"/>
      <c r="VMV103" s="920"/>
      <c r="VMW103" s="920"/>
      <c r="VMX103" s="920"/>
      <c r="VMY103" s="920"/>
      <c r="VMZ103" s="920"/>
      <c r="VNA103" s="920"/>
      <c r="VNB103" s="920"/>
      <c r="VNC103" s="920"/>
      <c r="VND103" s="920"/>
      <c r="VNE103" s="920"/>
      <c r="VNF103" s="920"/>
      <c r="VNG103" s="920"/>
      <c r="VNH103" s="920"/>
      <c r="VNI103" s="920"/>
      <c r="VNJ103" s="920"/>
      <c r="VNK103" s="920"/>
      <c r="VNL103" s="920"/>
      <c r="VNM103" s="920"/>
      <c r="VNN103" s="920"/>
      <c r="VNO103" s="920"/>
      <c r="VNP103" s="920"/>
      <c r="VNQ103" s="920"/>
      <c r="VNR103" s="920"/>
      <c r="VNS103" s="920"/>
      <c r="VNT103" s="920"/>
      <c r="VNU103" s="920"/>
      <c r="VNV103" s="920"/>
      <c r="VNW103" s="920"/>
      <c r="VNX103" s="920"/>
      <c r="VNY103" s="920"/>
      <c r="VNZ103" s="920"/>
      <c r="VOA103" s="920"/>
      <c r="VOB103" s="920"/>
      <c r="VOC103" s="920"/>
      <c r="VOD103" s="920"/>
      <c r="VOE103" s="920"/>
      <c r="VOF103" s="920"/>
      <c r="VOG103" s="920"/>
      <c r="VOH103" s="920"/>
      <c r="VOI103" s="920"/>
      <c r="VOJ103" s="920"/>
      <c r="VOK103" s="920"/>
      <c r="VOL103" s="920"/>
      <c r="VOM103" s="920"/>
      <c r="VON103" s="920"/>
      <c r="VOO103" s="920"/>
      <c r="VOP103" s="920"/>
      <c r="VOQ103" s="920"/>
      <c r="VOR103" s="920"/>
      <c r="VOS103" s="920"/>
      <c r="VOT103" s="920"/>
      <c r="VOU103" s="920"/>
      <c r="VOV103" s="920"/>
      <c r="VOW103" s="920"/>
      <c r="VOX103" s="920"/>
      <c r="VOY103" s="920"/>
      <c r="VOZ103" s="920"/>
      <c r="VPA103" s="920"/>
      <c r="VPB103" s="920"/>
      <c r="VPC103" s="920"/>
      <c r="VPD103" s="920"/>
      <c r="VPE103" s="920"/>
      <c r="VPF103" s="920"/>
      <c r="VPG103" s="920"/>
      <c r="VPH103" s="920"/>
      <c r="VPI103" s="920"/>
      <c r="VPJ103" s="920"/>
      <c r="VPK103" s="920"/>
      <c r="VPL103" s="920"/>
      <c r="VPM103" s="920"/>
      <c r="VPN103" s="920"/>
      <c r="VPO103" s="920"/>
      <c r="VPP103" s="920"/>
      <c r="VPQ103" s="920"/>
      <c r="VPR103" s="920"/>
      <c r="VPS103" s="920"/>
      <c r="VPT103" s="920"/>
      <c r="VPU103" s="920"/>
      <c r="VPV103" s="920"/>
      <c r="VPW103" s="920"/>
      <c r="VPX103" s="920"/>
      <c r="VPY103" s="920"/>
      <c r="VPZ103" s="920"/>
      <c r="VQA103" s="920"/>
      <c r="VQB103" s="920"/>
      <c r="VQC103" s="920"/>
      <c r="VQD103" s="920"/>
      <c r="VQE103" s="920"/>
      <c r="VQF103" s="920"/>
      <c r="VQG103" s="920"/>
      <c r="VQH103" s="920"/>
      <c r="VQI103" s="920"/>
      <c r="VQJ103" s="920"/>
      <c r="VQK103" s="920"/>
      <c r="VQL103" s="920"/>
      <c r="VQM103" s="920"/>
      <c r="VQN103" s="920"/>
      <c r="VQO103" s="920"/>
      <c r="VQP103" s="920"/>
      <c r="VQQ103" s="920"/>
      <c r="VQR103" s="920"/>
      <c r="VQS103" s="920"/>
      <c r="VQT103" s="920"/>
      <c r="VQU103" s="920"/>
      <c r="VQV103" s="920"/>
      <c r="VQW103" s="920"/>
      <c r="VQX103" s="920"/>
      <c r="VQY103" s="920"/>
      <c r="VQZ103" s="920"/>
      <c r="VRA103" s="920"/>
      <c r="VRB103" s="920"/>
      <c r="VRC103" s="920"/>
      <c r="VRD103" s="920"/>
      <c r="VRE103" s="920"/>
      <c r="VRF103" s="920"/>
      <c r="VRG103" s="920"/>
      <c r="VRH103" s="920"/>
      <c r="VRI103" s="920"/>
      <c r="VRJ103" s="920"/>
      <c r="VRK103" s="920"/>
      <c r="VRL103" s="920"/>
      <c r="VRM103" s="920"/>
      <c r="VRN103" s="920"/>
      <c r="VRO103" s="920"/>
      <c r="VRP103" s="920"/>
      <c r="VRQ103" s="920"/>
      <c r="VRR103" s="920"/>
      <c r="VRS103" s="920"/>
      <c r="VRT103" s="920"/>
      <c r="VRU103" s="920"/>
      <c r="VRV103" s="920"/>
      <c r="VRW103" s="920"/>
      <c r="VRX103" s="920"/>
      <c r="VRY103" s="920"/>
      <c r="VRZ103" s="920"/>
      <c r="VSA103" s="920"/>
      <c r="VSB103" s="920"/>
      <c r="VSC103" s="920"/>
      <c r="VSD103" s="920"/>
      <c r="VSE103" s="920"/>
      <c r="VSF103" s="920"/>
      <c r="VSG103" s="920"/>
      <c r="VSH103" s="920"/>
      <c r="VSI103" s="920"/>
      <c r="VSJ103" s="920"/>
      <c r="VSK103" s="920"/>
      <c r="VSL103" s="920"/>
      <c r="VSM103" s="920"/>
      <c r="VSN103" s="920"/>
      <c r="VSO103" s="920"/>
      <c r="VSP103" s="920"/>
      <c r="VSQ103" s="920"/>
      <c r="VSR103" s="920"/>
      <c r="VSS103" s="920"/>
      <c r="VST103" s="920"/>
      <c r="VSU103" s="920"/>
      <c r="VSV103" s="920"/>
      <c r="VSW103" s="920"/>
      <c r="VSX103" s="920"/>
      <c r="VSY103" s="920"/>
      <c r="VSZ103" s="920"/>
      <c r="VTA103" s="920"/>
      <c r="VTB103" s="920"/>
      <c r="VTC103" s="920"/>
      <c r="VTD103" s="920"/>
      <c r="VTE103" s="920"/>
      <c r="VTF103" s="920"/>
      <c r="VTG103" s="920"/>
      <c r="VTH103" s="920"/>
      <c r="VTI103" s="920"/>
      <c r="VTJ103" s="920"/>
      <c r="VTK103" s="920"/>
      <c r="VTL103" s="920"/>
      <c r="VTM103" s="920"/>
      <c r="VTN103" s="920"/>
      <c r="VTO103" s="920"/>
      <c r="VTP103" s="920"/>
      <c r="VTQ103" s="920"/>
      <c r="VTR103" s="920"/>
      <c r="VTS103" s="920"/>
      <c r="VTT103" s="920"/>
      <c r="VTU103" s="920"/>
      <c r="VTV103" s="920"/>
      <c r="VTW103" s="920"/>
      <c r="VTX103" s="920"/>
      <c r="VTY103" s="920"/>
      <c r="VTZ103" s="920"/>
      <c r="VUA103" s="920"/>
      <c r="VUB103" s="920"/>
      <c r="VUC103" s="920"/>
      <c r="VUD103" s="920"/>
      <c r="VUE103" s="920"/>
      <c r="VUF103" s="920"/>
      <c r="VUG103" s="920"/>
      <c r="VUH103" s="920"/>
      <c r="VUI103" s="920"/>
      <c r="VUJ103" s="920"/>
      <c r="VUK103" s="920"/>
      <c r="VUL103" s="920"/>
      <c r="VUM103" s="920"/>
      <c r="VUN103" s="920"/>
      <c r="VUO103" s="920"/>
      <c r="VUP103" s="920"/>
      <c r="VUQ103" s="920"/>
      <c r="VUR103" s="920"/>
      <c r="VUS103" s="920"/>
      <c r="VUT103" s="920"/>
      <c r="VUU103" s="920"/>
      <c r="VUV103" s="920"/>
      <c r="VUW103" s="920"/>
      <c r="VUX103" s="920"/>
      <c r="VUY103" s="920"/>
      <c r="VUZ103" s="920"/>
      <c r="VVA103" s="920"/>
      <c r="VVB103" s="920"/>
      <c r="VVC103" s="920"/>
      <c r="VVD103" s="920"/>
      <c r="VVE103" s="920"/>
      <c r="VVF103" s="920"/>
      <c r="VVG103" s="920"/>
      <c r="VVH103" s="920"/>
      <c r="VVI103" s="920"/>
      <c r="VVJ103" s="920"/>
      <c r="VVK103" s="920"/>
      <c r="VVL103" s="920"/>
      <c r="VVM103" s="920"/>
      <c r="VVN103" s="920"/>
      <c r="VVO103" s="920"/>
      <c r="VVP103" s="920"/>
      <c r="VVQ103" s="920"/>
      <c r="VVR103" s="920"/>
      <c r="VVS103" s="920"/>
      <c r="VVT103" s="920"/>
      <c r="VVU103" s="920"/>
      <c r="VVV103" s="920"/>
      <c r="VVW103" s="920"/>
      <c r="VVX103" s="920"/>
      <c r="VVY103" s="920"/>
      <c r="VVZ103" s="920"/>
      <c r="VWA103" s="920"/>
      <c r="VWB103" s="920"/>
      <c r="VWC103" s="920"/>
      <c r="VWD103" s="920"/>
      <c r="VWE103" s="920"/>
      <c r="VWF103" s="920"/>
      <c r="VWG103" s="920"/>
      <c r="VWH103" s="920"/>
      <c r="VWI103" s="920"/>
      <c r="VWJ103" s="920"/>
      <c r="VWK103" s="920"/>
      <c r="VWL103" s="920"/>
      <c r="VWM103" s="920"/>
      <c r="VWN103" s="920"/>
      <c r="VWO103" s="920"/>
      <c r="VWP103" s="920"/>
      <c r="VWQ103" s="920"/>
      <c r="VWR103" s="920"/>
      <c r="VWS103" s="920"/>
      <c r="VWT103" s="920"/>
      <c r="VWU103" s="920"/>
      <c r="VWV103" s="920"/>
      <c r="VWW103" s="920"/>
      <c r="VWX103" s="920"/>
      <c r="VWY103" s="920"/>
      <c r="VWZ103" s="920"/>
      <c r="VXA103" s="920"/>
      <c r="VXB103" s="920"/>
      <c r="VXC103" s="920"/>
      <c r="VXD103" s="920"/>
      <c r="VXE103" s="920"/>
      <c r="VXF103" s="920"/>
      <c r="VXG103" s="920"/>
      <c r="VXH103" s="920"/>
      <c r="VXI103" s="920"/>
      <c r="VXJ103" s="920"/>
      <c r="VXK103" s="920"/>
      <c r="VXL103" s="920"/>
      <c r="VXM103" s="920"/>
      <c r="VXN103" s="920"/>
      <c r="VXO103" s="920"/>
      <c r="VXP103" s="920"/>
      <c r="VXQ103" s="920"/>
      <c r="VXR103" s="920"/>
      <c r="VXS103" s="920"/>
      <c r="VXT103" s="920"/>
      <c r="VXU103" s="920"/>
      <c r="VXV103" s="920"/>
      <c r="VXW103" s="920"/>
      <c r="VXX103" s="920"/>
      <c r="VXY103" s="920"/>
      <c r="VXZ103" s="920"/>
      <c r="VYA103" s="920"/>
      <c r="VYB103" s="920"/>
      <c r="VYC103" s="920"/>
      <c r="VYD103" s="920"/>
      <c r="VYE103" s="920"/>
      <c r="VYF103" s="920"/>
      <c r="VYG103" s="920"/>
      <c r="VYH103" s="920"/>
      <c r="VYI103" s="920"/>
      <c r="VYJ103" s="920"/>
      <c r="VYK103" s="920"/>
      <c r="VYL103" s="920"/>
      <c r="VYM103" s="920"/>
      <c r="VYN103" s="920"/>
      <c r="VYO103" s="920"/>
      <c r="VYP103" s="920"/>
      <c r="VYQ103" s="920"/>
      <c r="VYR103" s="920"/>
      <c r="VYS103" s="920"/>
      <c r="VYT103" s="920"/>
      <c r="VYU103" s="920"/>
      <c r="VYV103" s="920"/>
      <c r="VYW103" s="920"/>
      <c r="VYX103" s="920"/>
      <c r="VYY103" s="920"/>
      <c r="VYZ103" s="920"/>
      <c r="VZA103" s="920"/>
      <c r="VZB103" s="920"/>
      <c r="VZC103" s="920"/>
      <c r="VZD103" s="920"/>
      <c r="VZE103" s="920"/>
      <c r="VZF103" s="920"/>
      <c r="VZG103" s="920"/>
      <c r="VZH103" s="920"/>
      <c r="VZI103" s="920"/>
      <c r="VZJ103" s="920"/>
      <c r="VZK103" s="920"/>
      <c r="VZL103" s="920"/>
      <c r="VZM103" s="920"/>
      <c r="VZN103" s="920"/>
      <c r="VZO103" s="920"/>
      <c r="VZP103" s="920"/>
      <c r="VZQ103" s="920"/>
      <c r="VZR103" s="920"/>
      <c r="VZS103" s="920"/>
      <c r="VZT103" s="920"/>
      <c r="VZU103" s="920"/>
      <c r="VZV103" s="920"/>
      <c r="VZW103" s="920"/>
      <c r="VZX103" s="920"/>
      <c r="VZY103" s="920"/>
      <c r="VZZ103" s="920"/>
      <c r="WAA103" s="920"/>
      <c r="WAB103" s="920"/>
      <c r="WAC103" s="920"/>
      <c r="WAD103" s="920"/>
      <c r="WAE103" s="920"/>
      <c r="WAF103" s="920"/>
      <c r="WAG103" s="920"/>
      <c r="WAH103" s="920"/>
      <c r="WAI103" s="920"/>
      <c r="WAJ103" s="920"/>
      <c r="WAK103" s="920"/>
      <c r="WAL103" s="920"/>
      <c r="WAM103" s="920"/>
      <c r="WAN103" s="920"/>
      <c r="WAO103" s="920"/>
      <c r="WAP103" s="920"/>
      <c r="WAQ103" s="920"/>
      <c r="WAR103" s="920"/>
      <c r="WAS103" s="920"/>
      <c r="WAT103" s="920"/>
      <c r="WAU103" s="920"/>
      <c r="WAV103" s="920"/>
      <c r="WAW103" s="920"/>
      <c r="WAX103" s="920"/>
      <c r="WAY103" s="920"/>
      <c r="WAZ103" s="920"/>
      <c r="WBA103" s="920"/>
      <c r="WBB103" s="920"/>
      <c r="WBC103" s="920"/>
      <c r="WBD103" s="920"/>
      <c r="WBE103" s="920"/>
      <c r="WBF103" s="920"/>
      <c r="WBG103" s="920"/>
      <c r="WBH103" s="920"/>
      <c r="WBI103" s="920"/>
      <c r="WBJ103" s="920"/>
      <c r="WBK103" s="920"/>
      <c r="WBL103" s="920"/>
      <c r="WBM103" s="920"/>
      <c r="WBN103" s="920"/>
      <c r="WBO103" s="920"/>
      <c r="WBP103" s="920"/>
      <c r="WBQ103" s="920"/>
      <c r="WBR103" s="920"/>
      <c r="WBS103" s="920"/>
      <c r="WBT103" s="920"/>
      <c r="WBU103" s="920"/>
      <c r="WBV103" s="920"/>
      <c r="WBW103" s="920"/>
      <c r="WBX103" s="920"/>
      <c r="WBY103" s="920"/>
      <c r="WBZ103" s="920"/>
      <c r="WCA103" s="920"/>
      <c r="WCB103" s="920"/>
      <c r="WCC103" s="920"/>
      <c r="WCD103" s="920"/>
      <c r="WCE103" s="920"/>
      <c r="WCF103" s="920"/>
      <c r="WCG103" s="920"/>
      <c r="WCH103" s="920"/>
      <c r="WCI103" s="920"/>
      <c r="WCJ103" s="920"/>
      <c r="WCK103" s="920"/>
      <c r="WCL103" s="920"/>
      <c r="WCM103" s="920"/>
      <c r="WCN103" s="920"/>
      <c r="WCO103" s="920"/>
      <c r="WCP103" s="920"/>
      <c r="WCQ103" s="920"/>
      <c r="WCR103" s="920"/>
      <c r="WCS103" s="920"/>
      <c r="WCT103" s="920"/>
      <c r="WCU103" s="920"/>
      <c r="WCV103" s="920"/>
      <c r="WCW103" s="920"/>
      <c r="WCX103" s="920"/>
      <c r="WCY103" s="920"/>
      <c r="WCZ103" s="920"/>
      <c r="WDA103" s="920"/>
      <c r="WDB103" s="920"/>
      <c r="WDC103" s="920"/>
      <c r="WDD103" s="920"/>
      <c r="WDE103" s="920"/>
      <c r="WDF103" s="920"/>
      <c r="WDG103" s="920"/>
      <c r="WDH103" s="920"/>
      <c r="WDI103" s="920"/>
      <c r="WDJ103" s="920"/>
      <c r="WDK103" s="920"/>
      <c r="WDL103" s="920"/>
      <c r="WDM103" s="920"/>
      <c r="WDN103" s="920"/>
      <c r="WDO103" s="920"/>
      <c r="WDP103" s="920"/>
      <c r="WDQ103" s="920"/>
      <c r="WDR103" s="920"/>
      <c r="WDS103" s="920"/>
      <c r="WDT103" s="920"/>
      <c r="WDU103" s="920"/>
      <c r="WDV103" s="920"/>
      <c r="WDW103" s="920"/>
      <c r="WDX103" s="920"/>
      <c r="WDY103" s="920"/>
      <c r="WDZ103" s="920"/>
      <c r="WEA103" s="920"/>
      <c r="WEB103" s="920"/>
      <c r="WEC103" s="920"/>
      <c r="WED103" s="920"/>
      <c r="WEE103" s="920"/>
      <c r="WEF103" s="920"/>
      <c r="WEG103" s="920"/>
      <c r="WEH103" s="920"/>
      <c r="WEI103" s="920"/>
      <c r="WEJ103" s="920"/>
      <c r="WEK103" s="920"/>
      <c r="WEL103" s="920"/>
      <c r="WEM103" s="920"/>
      <c r="WEN103" s="920"/>
      <c r="WEO103" s="920"/>
      <c r="WEP103" s="920"/>
      <c r="WEQ103" s="920"/>
      <c r="WER103" s="920"/>
      <c r="WES103" s="920"/>
      <c r="WET103" s="920"/>
      <c r="WEU103" s="920"/>
      <c r="WEV103" s="920"/>
      <c r="WEW103" s="920"/>
      <c r="WEX103" s="920"/>
      <c r="WEY103" s="920"/>
      <c r="WEZ103" s="920"/>
      <c r="WFA103" s="920"/>
      <c r="WFB103" s="920"/>
      <c r="WFC103" s="920"/>
      <c r="WFD103" s="920"/>
      <c r="WFE103" s="920"/>
      <c r="WFF103" s="920"/>
      <c r="WFG103" s="920"/>
      <c r="WFH103" s="920"/>
      <c r="WFI103" s="920"/>
      <c r="WFJ103" s="920"/>
      <c r="WFK103" s="920"/>
      <c r="WFL103" s="920"/>
      <c r="WFM103" s="920"/>
      <c r="WFN103" s="920"/>
      <c r="WFO103" s="920"/>
      <c r="WFP103" s="920"/>
      <c r="WFQ103" s="920"/>
      <c r="WFR103" s="920"/>
      <c r="WFS103" s="920"/>
      <c r="WFT103" s="920"/>
      <c r="WFU103" s="920"/>
      <c r="WFV103" s="920"/>
      <c r="WFW103" s="920"/>
      <c r="WFX103" s="920"/>
      <c r="WFY103" s="920"/>
      <c r="WFZ103" s="920"/>
      <c r="WGA103" s="920"/>
      <c r="WGB103" s="920"/>
      <c r="WGC103" s="920"/>
      <c r="WGD103" s="920"/>
      <c r="WGE103" s="920"/>
      <c r="WGF103" s="920"/>
      <c r="WGG103" s="920"/>
      <c r="WGH103" s="920"/>
      <c r="WGI103" s="920"/>
      <c r="WGJ103" s="920"/>
      <c r="WGK103" s="920"/>
      <c r="WGL103" s="920"/>
      <c r="WGM103" s="920"/>
      <c r="WGN103" s="920"/>
      <c r="WGO103" s="920"/>
      <c r="WGP103" s="920"/>
      <c r="WGQ103" s="920"/>
      <c r="WGR103" s="920"/>
      <c r="WGS103" s="920"/>
      <c r="WGT103" s="920"/>
      <c r="WGU103" s="920"/>
      <c r="WGV103" s="920"/>
      <c r="WGW103" s="920"/>
      <c r="WGX103" s="920"/>
      <c r="WGY103" s="920"/>
      <c r="WGZ103" s="920"/>
      <c r="WHA103" s="920"/>
      <c r="WHB103" s="920"/>
      <c r="WHC103" s="920"/>
      <c r="WHD103" s="920"/>
      <c r="WHE103" s="920"/>
      <c r="WHF103" s="920"/>
      <c r="WHG103" s="920"/>
      <c r="WHH103" s="920"/>
      <c r="WHI103" s="920"/>
      <c r="WHJ103" s="920"/>
      <c r="WHK103" s="920"/>
      <c r="WHL103" s="920"/>
      <c r="WHM103" s="920"/>
      <c r="WHN103" s="920"/>
      <c r="WHO103" s="920"/>
      <c r="WHP103" s="920"/>
      <c r="WHQ103" s="920"/>
      <c r="WHR103" s="920"/>
      <c r="WHS103" s="920"/>
      <c r="WHT103" s="920"/>
      <c r="WHU103" s="920"/>
      <c r="WHV103" s="920"/>
      <c r="WHW103" s="920"/>
      <c r="WHX103" s="920"/>
      <c r="WHY103" s="920"/>
      <c r="WHZ103" s="920"/>
      <c r="WIA103" s="920"/>
      <c r="WIB103" s="920"/>
      <c r="WIC103" s="920"/>
      <c r="WID103" s="920"/>
      <c r="WIE103" s="920"/>
      <c r="WIF103" s="920"/>
      <c r="WIG103" s="920"/>
      <c r="WIH103" s="920"/>
      <c r="WII103" s="920"/>
      <c r="WIJ103" s="920"/>
      <c r="WIK103" s="920"/>
      <c r="WIL103" s="920"/>
      <c r="WIM103" s="920"/>
      <c r="WIN103" s="920"/>
      <c r="WIO103" s="920"/>
      <c r="WIP103" s="920"/>
      <c r="WIQ103" s="920"/>
      <c r="WIR103" s="920"/>
      <c r="WIS103" s="920"/>
      <c r="WIT103" s="920"/>
      <c r="WIU103" s="920"/>
      <c r="WIV103" s="920"/>
      <c r="WIW103" s="920"/>
      <c r="WIX103" s="920"/>
      <c r="WIY103" s="920"/>
      <c r="WIZ103" s="920"/>
      <c r="WJA103" s="920"/>
      <c r="WJB103" s="920"/>
      <c r="WJC103" s="920"/>
      <c r="WJD103" s="920"/>
      <c r="WJE103" s="920"/>
      <c r="WJF103" s="920"/>
      <c r="WJG103" s="920"/>
      <c r="WJH103" s="920"/>
      <c r="WJI103" s="920"/>
      <c r="WJJ103" s="920"/>
      <c r="WJK103" s="920"/>
      <c r="WJL103" s="920"/>
      <c r="WJM103" s="920"/>
      <c r="WJN103" s="920"/>
      <c r="WJO103" s="920"/>
      <c r="WJP103" s="920"/>
      <c r="WJQ103" s="920"/>
      <c r="WJR103" s="920"/>
      <c r="WJS103" s="920"/>
      <c r="WJT103" s="920"/>
      <c r="WJU103" s="920"/>
      <c r="WJV103" s="920"/>
      <c r="WJW103" s="920"/>
      <c r="WJX103" s="920"/>
      <c r="WJY103" s="920"/>
      <c r="WJZ103" s="920"/>
      <c r="WKA103" s="920"/>
      <c r="WKB103" s="920"/>
      <c r="WKC103" s="920"/>
      <c r="WKD103" s="920"/>
      <c r="WKE103" s="920"/>
      <c r="WKF103" s="920"/>
      <c r="WKG103" s="920"/>
      <c r="WKH103" s="920"/>
      <c r="WKI103" s="920"/>
      <c r="WKJ103" s="920"/>
      <c r="WKK103" s="920"/>
      <c r="WKL103" s="920"/>
      <c r="WKM103" s="920"/>
      <c r="WKN103" s="920"/>
      <c r="WKO103" s="920"/>
      <c r="WKP103" s="920"/>
      <c r="WKQ103" s="920"/>
      <c r="WKR103" s="920"/>
      <c r="WKS103" s="920"/>
      <c r="WKT103" s="920"/>
      <c r="WKU103" s="920"/>
      <c r="WKV103" s="920"/>
      <c r="WKW103" s="920"/>
      <c r="WKX103" s="920"/>
      <c r="WKY103" s="920"/>
      <c r="WKZ103" s="920"/>
      <c r="WLA103" s="920"/>
      <c r="WLB103" s="920"/>
      <c r="WLC103" s="920"/>
      <c r="WLD103" s="920"/>
      <c r="WLE103" s="920"/>
      <c r="WLF103" s="920"/>
      <c r="WLG103" s="920"/>
      <c r="WLH103" s="920"/>
      <c r="WLI103" s="920"/>
      <c r="WLJ103" s="920"/>
      <c r="WLK103" s="920"/>
      <c r="WLL103" s="920"/>
      <c r="WLM103" s="920"/>
      <c r="WLN103" s="920"/>
      <c r="WLO103" s="920"/>
      <c r="WLP103" s="920"/>
      <c r="WLQ103" s="920"/>
      <c r="WLR103" s="920"/>
      <c r="WLS103" s="920"/>
      <c r="WLT103" s="920"/>
      <c r="WLU103" s="920"/>
      <c r="WLV103" s="920"/>
      <c r="WLW103" s="920"/>
      <c r="WLX103" s="920"/>
      <c r="WLY103" s="920"/>
      <c r="WLZ103" s="920"/>
      <c r="WMA103" s="920"/>
      <c r="WMB103" s="920"/>
      <c r="WMC103" s="920"/>
      <c r="WMD103" s="920"/>
      <c r="WME103" s="920"/>
      <c r="WMF103" s="920"/>
      <c r="WMG103" s="920"/>
      <c r="WMH103" s="920"/>
      <c r="WMI103" s="920"/>
      <c r="WMJ103" s="920"/>
      <c r="WMK103" s="920"/>
      <c r="WML103" s="920"/>
      <c r="WMM103" s="920"/>
      <c r="WMN103" s="920"/>
      <c r="WMO103" s="920"/>
      <c r="WMP103" s="920"/>
      <c r="WMQ103" s="920"/>
      <c r="WMR103" s="920"/>
      <c r="WMS103" s="920"/>
      <c r="WMT103" s="920"/>
      <c r="WMU103" s="920"/>
      <c r="WMV103" s="920"/>
      <c r="WMW103" s="920"/>
      <c r="WMX103" s="920"/>
      <c r="WMY103" s="920"/>
      <c r="WMZ103" s="920"/>
      <c r="WNA103" s="920"/>
      <c r="WNB103" s="920"/>
      <c r="WNC103" s="920"/>
      <c r="WND103" s="920"/>
      <c r="WNE103" s="920"/>
      <c r="WNF103" s="920"/>
      <c r="WNG103" s="920"/>
      <c r="WNH103" s="920"/>
      <c r="WNI103" s="920"/>
      <c r="WNJ103" s="920"/>
      <c r="WNK103" s="920"/>
      <c r="WNL103" s="920"/>
      <c r="WNM103" s="920"/>
      <c r="WNN103" s="920"/>
      <c r="WNO103" s="920"/>
      <c r="WNP103" s="920"/>
      <c r="WNQ103" s="920"/>
      <c r="WNR103" s="920"/>
      <c r="WNS103" s="920"/>
      <c r="WNT103" s="920"/>
      <c r="WNU103" s="920"/>
      <c r="WNV103" s="920"/>
      <c r="WNW103" s="920"/>
      <c r="WNX103" s="920"/>
      <c r="WNY103" s="920"/>
      <c r="WNZ103" s="920"/>
      <c r="WOA103" s="920"/>
      <c r="WOB103" s="920"/>
      <c r="WOC103" s="920"/>
      <c r="WOD103" s="920"/>
      <c r="WOE103" s="920"/>
      <c r="WOF103" s="920"/>
      <c r="WOG103" s="920"/>
      <c r="WOH103" s="920"/>
      <c r="WOI103" s="920"/>
      <c r="WOJ103" s="920"/>
      <c r="WOK103" s="920"/>
      <c r="WOL103" s="920"/>
      <c r="WOM103" s="920"/>
      <c r="WON103" s="920"/>
      <c r="WOO103" s="920"/>
      <c r="WOP103" s="920"/>
      <c r="WOQ103" s="920"/>
      <c r="WOR103" s="920"/>
      <c r="WOS103" s="920"/>
      <c r="WOT103" s="920"/>
      <c r="WOU103" s="920"/>
      <c r="WOV103" s="920"/>
      <c r="WOW103" s="920"/>
      <c r="WOX103" s="920"/>
      <c r="WOY103" s="920"/>
      <c r="WOZ103" s="920"/>
      <c r="WPA103" s="920"/>
      <c r="WPB103" s="920"/>
      <c r="WPC103" s="920"/>
      <c r="WPD103" s="920"/>
      <c r="WPE103" s="920"/>
      <c r="WPF103" s="920"/>
      <c r="WPG103" s="920"/>
      <c r="WPH103" s="920"/>
      <c r="WPI103" s="920"/>
      <c r="WPJ103" s="920"/>
      <c r="WPK103" s="920"/>
      <c r="WPL103" s="920"/>
      <c r="WPM103" s="920"/>
      <c r="WPN103" s="920"/>
      <c r="WPO103" s="920"/>
      <c r="WPP103" s="920"/>
      <c r="WPQ103" s="920"/>
      <c r="WPR103" s="920"/>
      <c r="WPS103" s="920"/>
      <c r="WPT103" s="920"/>
      <c r="WPU103" s="920"/>
      <c r="WPV103" s="920"/>
      <c r="WPW103" s="920"/>
      <c r="WPX103" s="920"/>
      <c r="WPY103" s="920"/>
      <c r="WPZ103" s="920"/>
      <c r="WQA103" s="920"/>
      <c r="WQB103" s="920"/>
      <c r="WQC103" s="920"/>
      <c r="WQD103" s="920"/>
      <c r="WQE103" s="920"/>
      <c r="WQF103" s="920"/>
      <c r="WQG103" s="920"/>
      <c r="WQH103" s="920"/>
      <c r="WQI103" s="920"/>
      <c r="WQJ103" s="920"/>
      <c r="WQK103" s="920"/>
      <c r="WQL103" s="920"/>
      <c r="WQM103" s="920"/>
      <c r="WQN103" s="920"/>
      <c r="WQO103" s="920"/>
      <c r="WQP103" s="920"/>
      <c r="WQQ103" s="920"/>
      <c r="WQR103" s="920"/>
      <c r="WQS103" s="920"/>
      <c r="WQT103" s="920"/>
      <c r="WQU103" s="920"/>
      <c r="WQV103" s="920"/>
      <c r="WQW103" s="920"/>
      <c r="WQX103" s="920"/>
      <c r="WQY103" s="920"/>
      <c r="WQZ103" s="920"/>
      <c r="WRA103" s="920"/>
      <c r="WRB103" s="920"/>
      <c r="WRC103" s="920"/>
      <c r="WRD103" s="920"/>
      <c r="WRE103" s="920"/>
      <c r="WRF103" s="920"/>
      <c r="WRG103" s="920"/>
      <c r="WRH103" s="920"/>
      <c r="WRI103" s="920"/>
      <c r="WRJ103" s="920"/>
      <c r="WRK103" s="920"/>
      <c r="WRL103" s="920"/>
      <c r="WRM103" s="920"/>
      <c r="WRN103" s="920"/>
      <c r="WRO103" s="920"/>
      <c r="WRP103" s="920"/>
      <c r="WRQ103" s="920"/>
      <c r="WRR103" s="920"/>
      <c r="WRS103" s="920"/>
      <c r="WRT103" s="920"/>
      <c r="WRU103" s="920"/>
      <c r="WRV103" s="920"/>
      <c r="WRW103" s="920"/>
      <c r="WRX103" s="920"/>
      <c r="WRY103" s="920"/>
      <c r="WRZ103" s="920"/>
      <c r="WSA103" s="920"/>
      <c r="WSB103" s="920"/>
      <c r="WSC103" s="920"/>
      <c r="WSD103" s="920"/>
      <c r="WSE103" s="920"/>
      <c r="WSF103" s="920"/>
      <c r="WSG103" s="920"/>
      <c r="WSH103" s="920"/>
      <c r="WSI103" s="920"/>
      <c r="WSJ103" s="920"/>
      <c r="WSK103" s="920"/>
      <c r="WSL103" s="920"/>
      <c r="WSM103" s="920"/>
      <c r="WSN103" s="920"/>
      <c r="WSO103" s="920"/>
      <c r="WSP103" s="920"/>
      <c r="WSQ103" s="920"/>
      <c r="WSR103" s="920"/>
      <c r="WSS103" s="920"/>
      <c r="WST103" s="920"/>
      <c r="WSU103" s="920"/>
      <c r="WSV103" s="920"/>
      <c r="WSW103" s="920"/>
      <c r="WSX103" s="920"/>
      <c r="WSY103" s="920"/>
      <c r="WSZ103" s="920"/>
      <c r="WTA103" s="920"/>
      <c r="WTB103" s="920"/>
      <c r="WTC103" s="920"/>
      <c r="WTD103" s="920"/>
      <c r="WTE103" s="920"/>
      <c r="WTF103" s="920"/>
      <c r="WTG103" s="920"/>
      <c r="WTH103" s="920"/>
      <c r="WTI103" s="920"/>
      <c r="WTJ103" s="920"/>
      <c r="WTK103" s="920"/>
      <c r="WTL103" s="920"/>
      <c r="WTM103" s="920"/>
      <c r="WTN103" s="920"/>
      <c r="WTO103" s="920"/>
      <c r="WTP103" s="920"/>
      <c r="WTQ103" s="920"/>
      <c r="WTR103" s="920"/>
      <c r="WTS103" s="920"/>
      <c r="WTT103" s="920"/>
      <c r="WTU103" s="920"/>
      <c r="WTV103" s="920"/>
      <c r="WTW103" s="920"/>
      <c r="WTX103" s="920"/>
      <c r="WTY103" s="920"/>
      <c r="WTZ103" s="920"/>
      <c r="WUA103" s="920"/>
      <c r="WUB103" s="920"/>
      <c r="WUC103" s="920"/>
      <c r="WUD103" s="920"/>
      <c r="WUE103" s="920"/>
      <c r="WUF103" s="920"/>
      <c r="WUG103" s="920"/>
      <c r="WUH103" s="920"/>
      <c r="WUI103" s="920"/>
      <c r="WUJ103" s="920"/>
      <c r="WUK103" s="920"/>
      <c r="WUL103" s="920"/>
      <c r="WUM103" s="920"/>
      <c r="WUN103" s="920"/>
      <c r="WUO103" s="920"/>
      <c r="WUP103" s="920"/>
      <c r="WUQ103" s="920"/>
      <c r="WUR103" s="920"/>
      <c r="WUS103" s="920"/>
      <c r="WUT103" s="920"/>
      <c r="WUU103" s="920"/>
      <c r="WUV103" s="920"/>
      <c r="WUW103" s="920"/>
      <c r="WUX103" s="920"/>
      <c r="WUY103" s="920"/>
      <c r="WUZ103" s="920"/>
      <c r="WVA103" s="920"/>
      <c r="WVB103" s="920"/>
      <c r="WVC103" s="920"/>
      <c r="WVD103" s="920"/>
      <c r="WVE103" s="920"/>
      <c r="WVF103" s="920"/>
      <c r="WVG103" s="920"/>
      <c r="WVH103" s="920"/>
      <c r="WVI103" s="920"/>
      <c r="WVJ103" s="920"/>
      <c r="WVK103" s="920"/>
      <c r="WVL103" s="920"/>
      <c r="WVM103" s="920"/>
      <c r="WVN103" s="920"/>
      <c r="WVO103" s="920"/>
      <c r="WVP103" s="920"/>
      <c r="WVQ103" s="920"/>
      <c r="WVR103" s="920"/>
      <c r="WVS103" s="920"/>
      <c r="WVT103" s="920"/>
      <c r="WVU103" s="920"/>
      <c r="WVV103" s="920"/>
      <c r="WVW103" s="920"/>
      <c r="WVX103" s="920"/>
      <c r="WVY103" s="920"/>
      <c r="WVZ103" s="920"/>
      <c r="WWA103" s="920"/>
      <c r="WWB103" s="920"/>
      <c r="WWC103" s="920"/>
      <c r="WWD103" s="920"/>
      <c r="WWE103" s="920"/>
      <c r="WWF103" s="920"/>
      <c r="WWG103" s="920"/>
      <c r="WWH103" s="920"/>
      <c r="WWI103" s="920"/>
      <c r="WWJ103" s="920"/>
      <c r="WWK103" s="920"/>
      <c r="WWL103" s="920"/>
      <c r="WWM103" s="920"/>
      <c r="WWN103" s="920"/>
      <c r="WWO103" s="920"/>
      <c r="WWP103" s="920"/>
      <c r="WWQ103" s="920"/>
      <c r="WWR103" s="920"/>
      <c r="WWS103" s="920"/>
      <c r="WWT103" s="920"/>
      <c r="WWU103" s="920"/>
      <c r="WWV103" s="920"/>
      <c r="WWW103" s="920"/>
      <c r="WWX103" s="920"/>
      <c r="WWY103" s="920"/>
      <c r="WWZ103" s="920"/>
      <c r="WXA103" s="920"/>
      <c r="WXB103" s="920"/>
      <c r="WXC103" s="920"/>
      <c r="WXD103" s="920"/>
      <c r="WXE103" s="920"/>
      <c r="WXF103" s="920"/>
      <c r="WXG103" s="920"/>
      <c r="WXH103" s="920"/>
      <c r="WXI103" s="920"/>
      <c r="WXJ103" s="920"/>
      <c r="WXK103" s="920"/>
      <c r="WXL103" s="920"/>
      <c r="WXM103" s="920"/>
      <c r="WXN103" s="920"/>
      <c r="WXO103" s="920"/>
      <c r="WXP103" s="920"/>
      <c r="WXQ103" s="920"/>
      <c r="WXR103" s="920"/>
      <c r="WXS103" s="920"/>
      <c r="WXT103" s="920"/>
      <c r="WXU103" s="920"/>
      <c r="WXV103" s="920"/>
      <c r="WXW103" s="920"/>
      <c r="WXX103" s="920"/>
      <c r="WXY103" s="920"/>
      <c r="WXZ103" s="920"/>
      <c r="WYA103" s="920"/>
      <c r="WYB103" s="920"/>
      <c r="WYC103" s="920"/>
      <c r="WYD103" s="920"/>
      <c r="WYE103" s="920"/>
      <c r="WYF103" s="920"/>
      <c r="WYG103" s="920"/>
      <c r="WYH103" s="920"/>
      <c r="WYI103" s="920"/>
      <c r="WYJ103" s="920"/>
      <c r="WYK103" s="920"/>
      <c r="WYL103" s="920"/>
      <c r="WYM103" s="920"/>
      <c r="WYN103" s="920"/>
      <c r="WYO103" s="920"/>
      <c r="WYP103" s="920"/>
      <c r="WYQ103" s="920"/>
      <c r="WYR103" s="920"/>
      <c r="WYS103" s="920"/>
      <c r="WYT103" s="920"/>
      <c r="WYU103" s="920"/>
      <c r="WYV103" s="920"/>
      <c r="WYW103" s="920"/>
      <c r="WYX103" s="920"/>
      <c r="WYY103" s="920"/>
      <c r="WYZ103" s="920"/>
      <c r="WZA103" s="920"/>
      <c r="WZB103" s="920"/>
      <c r="WZC103" s="920"/>
      <c r="WZD103" s="920"/>
      <c r="WZE103" s="920"/>
      <c r="WZF103" s="920"/>
      <c r="WZG103" s="920"/>
      <c r="WZH103" s="920"/>
      <c r="WZI103" s="920"/>
      <c r="WZJ103" s="920"/>
      <c r="WZK103" s="920"/>
      <c r="WZL103" s="920"/>
      <c r="WZM103" s="920"/>
      <c r="WZN103" s="920"/>
      <c r="WZO103" s="920"/>
      <c r="WZP103" s="920"/>
      <c r="WZQ103" s="920"/>
      <c r="WZR103" s="920"/>
      <c r="WZS103" s="920"/>
      <c r="WZT103" s="920"/>
      <c r="WZU103" s="920"/>
      <c r="WZV103" s="920"/>
      <c r="WZW103" s="920"/>
      <c r="WZX103" s="920"/>
      <c r="WZY103" s="920"/>
      <c r="WZZ103" s="920"/>
      <c r="XAA103" s="920"/>
      <c r="XAB103" s="920"/>
      <c r="XAC103" s="920"/>
      <c r="XAD103" s="920"/>
      <c r="XAE103" s="920"/>
      <c r="XAF103" s="920"/>
      <c r="XAG103" s="920"/>
      <c r="XAH103" s="920"/>
      <c r="XAI103" s="920"/>
      <c r="XAJ103" s="920"/>
      <c r="XAK103" s="920"/>
      <c r="XAL103" s="920"/>
      <c r="XAM103" s="920"/>
      <c r="XAN103" s="920"/>
      <c r="XAO103" s="920"/>
      <c r="XAP103" s="920"/>
      <c r="XAQ103" s="920"/>
      <c r="XAR103" s="920"/>
      <c r="XAS103" s="920"/>
      <c r="XAT103" s="920"/>
      <c r="XAU103" s="920"/>
      <c r="XAV103" s="920"/>
      <c r="XAW103" s="920"/>
      <c r="XAX103" s="920"/>
      <c r="XAY103" s="920"/>
      <c r="XAZ103" s="920"/>
      <c r="XBA103" s="920"/>
      <c r="XBB103" s="920"/>
      <c r="XBC103" s="920"/>
      <c r="XBD103" s="920"/>
      <c r="XBE103" s="920"/>
      <c r="XBF103" s="920"/>
      <c r="XBG103" s="920"/>
      <c r="XBH103" s="920"/>
      <c r="XBI103" s="920"/>
      <c r="XBJ103" s="920"/>
      <c r="XBK103" s="920"/>
      <c r="XBL103" s="920"/>
      <c r="XBM103" s="920"/>
      <c r="XBN103" s="920"/>
      <c r="XBO103" s="920"/>
      <c r="XBP103" s="920"/>
      <c r="XBQ103" s="920"/>
      <c r="XBR103" s="920"/>
      <c r="XBS103" s="920"/>
      <c r="XBT103" s="920"/>
      <c r="XBU103" s="920"/>
      <c r="XBV103" s="920"/>
      <c r="XBW103" s="920"/>
      <c r="XBX103" s="920"/>
      <c r="XBY103" s="920"/>
      <c r="XBZ103" s="920"/>
      <c r="XCA103" s="920"/>
      <c r="XCB103" s="920"/>
      <c r="XCC103" s="920"/>
      <c r="XCD103" s="920"/>
      <c r="XCE103" s="920"/>
      <c r="XCF103" s="920"/>
      <c r="XCG103" s="920"/>
      <c r="XCH103" s="920"/>
      <c r="XCI103" s="920"/>
      <c r="XCJ103" s="920"/>
      <c r="XCK103" s="920"/>
      <c r="XCL103" s="920"/>
      <c r="XCM103" s="920"/>
      <c r="XCN103" s="920"/>
      <c r="XCO103" s="920"/>
      <c r="XCP103" s="920"/>
      <c r="XCQ103" s="920"/>
      <c r="XCR103" s="920"/>
      <c r="XCS103" s="920"/>
      <c r="XCT103" s="920"/>
      <c r="XCU103" s="920"/>
      <c r="XCV103" s="920"/>
      <c r="XCW103" s="920"/>
      <c r="XCX103" s="920"/>
      <c r="XCY103" s="920"/>
      <c r="XCZ103" s="920"/>
      <c r="XDA103" s="920"/>
      <c r="XDB103" s="920"/>
      <c r="XDC103" s="920"/>
      <c r="XDD103" s="920"/>
      <c r="XDE103" s="920"/>
      <c r="XDF103" s="920"/>
      <c r="XDG103" s="920"/>
      <c r="XDH103" s="920"/>
      <c r="XDI103" s="920"/>
      <c r="XDJ103" s="920"/>
      <c r="XDK103" s="920"/>
      <c r="XDL103" s="920"/>
      <c r="XDM103" s="920"/>
      <c r="XDN103" s="920"/>
      <c r="XDO103" s="920"/>
      <c r="XDP103" s="920"/>
      <c r="XDQ103" s="920"/>
      <c r="XDR103" s="920"/>
      <c r="XDS103" s="920"/>
      <c r="XDT103" s="920"/>
      <c r="XDU103" s="920"/>
      <c r="XDV103" s="920"/>
      <c r="XDW103" s="920"/>
      <c r="XDX103" s="920"/>
      <c r="XDY103" s="920"/>
      <c r="XDZ103" s="920"/>
      <c r="XEA103" s="920"/>
      <c r="XEB103" s="920"/>
      <c r="XEC103" s="920"/>
      <c r="XED103" s="920"/>
      <c r="XEE103" s="920"/>
      <c r="XEF103" s="920"/>
      <c r="XEG103" s="920"/>
      <c r="XEH103" s="920"/>
      <c r="XEI103" s="920"/>
      <c r="XEJ103" s="920"/>
      <c r="XEK103" s="920"/>
      <c r="XEL103" s="920"/>
      <c r="XEM103" s="920"/>
      <c r="XEN103" s="920"/>
      <c r="XEO103" s="920"/>
      <c r="XEP103" s="920"/>
      <c r="XEQ103" s="920"/>
      <c r="XER103" s="920"/>
      <c r="XES103" s="920"/>
      <c r="XET103" s="920"/>
      <c r="XEU103" s="920"/>
      <c r="XEV103" s="920"/>
      <c r="XEW103" s="920"/>
      <c r="XEX103" s="920"/>
      <c r="XEY103" s="920"/>
      <c r="XEZ103" s="920"/>
      <c r="XFA103" s="920"/>
      <c r="XFB103" s="920"/>
      <c r="XFC103" s="920"/>
      <c r="XFD103" s="920"/>
    </row>
    <row r="104" spans="1:16384" s="404" customFormat="1" ht="21.95" customHeight="1" x14ac:dyDescent="0.25">
      <c r="A104" s="893"/>
    </row>
    <row r="106" spans="1:16384" ht="21.95" customHeight="1" x14ac:dyDescent="0.25">
      <c r="Y106" s="404"/>
    </row>
    <row r="107" spans="1:16384" ht="21.95" customHeight="1" x14ac:dyDescent="0.25">
      <c r="Y107" s="404"/>
    </row>
    <row r="108" spans="1:16384" ht="21.95" customHeight="1" x14ac:dyDescent="0.25">
      <c r="Y108" s="404"/>
    </row>
  </sheetData>
  <autoFilter ref="B5:AK103"/>
  <mergeCells count="11">
    <mergeCell ref="Z4:AC4"/>
    <mergeCell ref="AD4:AG4"/>
    <mergeCell ref="AH4:AK4"/>
    <mergeCell ref="A1:X1"/>
    <mergeCell ref="A4:A5"/>
    <mergeCell ref="B4:E4"/>
    <mergeCell ref="F4:I4"/>
    <mergeCell ref="J4:M4"/>
    <mergeCell ref="N4:Q4"/>
    <mergeCell ref="R4:U4"/>
    <mergeCell ref="V4:Y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A20402" sqref="A20402"/>
    </sheetView>
  </sheetViews>
  <sheetFormatPr defaultRowHeight="15" x14ac:dyDescent="0.25"/>
  <cols>
    <col min="1" max="1" width="17.28515625" style="107" customWidth="1"/>
    <col min="2" max="2" width="31.85546875" customWidth="1"/>
    <col min="3" max="3" width="19" customWidth="1"/>
    <col min="4" max="4" width="5.42578125" style="564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96" t="s">
        <v>868</v>
      </c>
      <c r="B1" s="996"/>
      <c r="C1" s="996"/>
      <c r="D1" s="996"/>
      <c r="E1" s="996"/>
      <c r="F1" s="997"/>
      <c r="G1" s="996"/>
      <c r="H1" s="996"/>
      <c r="I1" s="996"/>
    </row>
    <row r="2" spans="1:9" ht="19.5" thickBot="1" x14ac:dyDescent="0.35">
      <c r="A2" s="881" t="s">
        <v>395</v>
      </c>
      <c r="B2" s="730" t="s">
        <v>13</v>
      </c>
      <c r="C2" s="729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05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53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49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06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06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06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06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06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06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06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06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06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06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06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06">
        <v>45383</v>
      </c>
      <c r="B89" s="56" t="s">
        <v>68</v>
      </c>
      <c r="C89" s="56" t="s">
        <v>69</v>
      </c>
      <c r="D89" s="57">
        <v>2</v>
      </c>
      <c r="E89" s="69" t="s">
        <v>203</v>
      </c>
      <c r="F89" s="77">
        <v>29000</v>
      </c>
      <c r="G89" s="63">
        <f t="shared" si="3"/>
        <v>58000</v>
      </c>
      <c r="H89" s="64" t="s">
        <v>402</v>
      </c>
      <c r="I89" s="56"/>
    </row>
    <row r="90" spans="1:9" ht="15" hidden="1" customHeight="1" x14ac:dyDescent="0.25">
      <c r="A90" s="406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06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06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06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06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06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06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06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06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06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06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06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06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06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06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06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06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06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06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06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06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06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06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06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06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06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06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06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06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06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06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06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06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06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06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06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06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06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06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06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06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06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06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06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06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06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06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06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06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06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06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06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06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06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06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06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06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06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06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06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06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06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06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06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06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06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06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06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06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06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06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06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06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06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06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06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06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06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06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06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06">
        <v>45444</v>
      </c>
      <c r="B170" s="56" t="s">
        <v>68</v>
      </c>
      <c r="C170" s="56" t="s">
        <v>69</v>
      </c>
      <c r="D170" s="57">
        <v>2</v>
      </c>
      <c r="E170" s="69" t="s">
        <v>203</v>
      </c>
      <c r="F170" s="77">
        <v>29000</v>
      </c>
      <c r="G170" s="63">
        <f t="shared" si="11"/>
        <v>58000</v>
      </c>
      <c r="H170" s="64" t="s">
        <v>6677</v>
      </c>
      <c r="I170" s="56"/>
    </row>
    <row r="171" spans="1:9" ht="15" hidden="1" customHeight="1" x14ac:dyDescent="0.25">
      <c r="A171" s="406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06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06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06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06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06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06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06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06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06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06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06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06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06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06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06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06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06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06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06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06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06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06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06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06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06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06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06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06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06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06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06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06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06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06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06">
        <v>45505</v>
      </c>
      <c r="B206" s="56" t="s">
        <v>68</v>
      </c>
      <c r="C206" s="56" t="s">
        <v>69</v>
      </c>
      <c r="D206" s="57">
        <v>2</v>
      </c>
      <c r="E206" s="69" t="s">
        <v>203</v>
      </c>
      <c r="F206" s="77">
        <v>29000</v>
      </c>
      <c r="G206" s="63">
        <f t="shared" si="15"/>
        <v>58000</v>
      </c>
      <c r="H206" s="64" t="s">
        <v>6677</v>
      </c>
      <c r="I206" s="56"/>
    </row>
    <row r="207" spans="1:9" ht="15" hidden="1" customHeight="1" x14ac:dyDescent="0.25">
      <c r="A207" s="406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06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06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06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06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06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06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06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06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06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06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06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06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06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06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06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06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06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06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06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06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06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06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06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06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06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06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06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06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06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06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06">
        <v>45536</v>
      </c>
      <c r="B238" s="410" t="s">
        <v>78</v>
      </c>
      <c r="C238" s="410" t="s">
        <v>79</v>
      </c>
      <c r="D238" s="411">
        <v>9</v>
      </c>
      <c r="E238" s="412" t="s">
        <v>63</v>
      </c>
      <c r="F238" s="432">
        <v>33000</v>
      </c>
      <c r="G238" s="413">
        <f t="shared" si="15"/>
        <v>297000</v>
      </c>
      <c r="H238" s="414" t="s">
        <v>6789</v>
      </c>
      <c r="I238" s="410"/>
    </row>
    <row r="239" spans="1:9" ht="15" hidden="1" customHeight="1" x14ac:dyDescent="0.25">
      <c r="A239" s="406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06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06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06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06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06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06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06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06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06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06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06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06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06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06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06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06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06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06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06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06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06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06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06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06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06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06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06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06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06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06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06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06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06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06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06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06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06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06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06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hidden="1" customHeight="1" x14ac:dyDescent="0.25">
      <c r="A279" s="406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882">
        <v>45301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06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06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06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06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06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06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06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06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06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06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06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06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06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06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06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06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06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06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06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06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06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06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06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06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06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06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06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06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06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06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06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06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06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06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06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06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06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06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06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06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06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06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06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06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06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06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06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06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hidden="1" customHeight="1" x14ac:dyDescent="0.25">
      <c r="A329" s="406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06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06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06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06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06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06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06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06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06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06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06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06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06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06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06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06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06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06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06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06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06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06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06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06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06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06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06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06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06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06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06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06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06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06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06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06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06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06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06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06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06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06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06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06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06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06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06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06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06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06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06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06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06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06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06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06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06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06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06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06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06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06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06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06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06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06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06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06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06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06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06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06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06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06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06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06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06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06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06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06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06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06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06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06" t="s">
        <v>6954</v>
      </c>
      <c r="B413" s="707" t="s">
        <v>6719</v>
      </c>
      <c r="C413" s="708" t="s">
        <v>6720</v>
      </c>
      <c r="D413" s="83">
        <v>2</v>
      </c>
      <c r="E413" s="743" t="s">
        <v>29</v>
      </c>
      <c r="F413" s="744">
        <v>125000</v>
      </c>
      <c r="G413" s="712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06" t="s">
        <v>6954</v>
      </c>
      <c r="B414" s="105" t="s">
        <v>6722</v>
      </c>
      <c r="C414" s="708" t="s">
        <v>6720</v>
      </c>
      <c r="D414" s="105">
        <v>2</v>
      </c>
      <c r="E414" s="105" t="s">
        <v>29</v>
      </c>
      <c r="F414" s="745">
        <v>50000</v>
      </c>
      <c r="G414" s="712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06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06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06" t="s">
        <v>6954</v>
      </c>
      <c r="B417" s="105" t="s">
        <v>6722</v>
      </c>
      <c r="C417" s="708" t="s">
        <v>6720</v>
      </c>
      <c r="D417" s="105">
        <v>1</v>
      </c>
      <c r="E417" s="105" t="s">
        <v>29</v>
      </c>
      <c r="F417" s="745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06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06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06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06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06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06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06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06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06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06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06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06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06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06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06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06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06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06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06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06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06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06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06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06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06" t="s">
        <v>6954</v>
      </c>
      <c r="B442" s="55" t="s">
        <v>7009</v>
      </c>
      <c r="C442" s="56" t="s">
        <v>403</v>
      </c>
      <c r="D442" s="699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06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06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customHeight="1" x14ac:dyDescent="0.25">
      <c r="A445" s="406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customHeight="1" x14ac:dyDescent="0.25">
      <c r="A446" s="406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06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06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06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06" t="s">
        <v>6954</v>
      </c>
      <c r="B450" s="410" t="s">
        <v>7021</v>
      </c>
      <c r="C450" s="410" t="s">
        <v>7022</v>
      </c>
      <c r="D450" s="411">
        <v>1</v>
      </c>
      <c r="E450" s="415" t="s">
        <v>29</v>
      </c>
      <c r="F450" s="432">
        <v>93500</v>
      </c>
      <c r="G450" s="413">
        <f t="shared" ref="G450:G455" si="25">F450*D450</f>
        <v>93500</v>
      </c>
      <c r="H450" s="414" t="s">
        <v>728</v>
      </c>
      <c r="I450" s="410" t="s">
        <v>7041</v>
      </c>
    </row>
    <row r="451" spans="1:9" ht="15" hidden="1" customHeight="1" x14ac:dyDescent="0.25">
      <c r="A451" s="406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06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06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06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06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06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06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06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06" t="s">
        <v>7153</v>
      </c>
      <c r="B459" s="56" t="s">
        <v>68</v>
      </c>
      <c r="C459" s="56" t="s">
        <v>69</v>
      </c>
      <c r="D459" s="57">
        <v>2</v>
      </c>
      <c r="E459" s="69" t="s">
        <v>203</v>
      </c>
      <c r="F459" s="77">
        <v>29000</v>
      </c>
      <c r="G459" s="63">
        <f t="shared" si="24"/>
        <v>58000</v>
      </c>
      <c r="H459" s="64" t="s">
        <v>402</v>
      </c>
      <c r="I459" s="56"/>
    </row>
    <row r="460" spans="1:9" ht="15" hidden="1" customHeight="1" x14ac:dyDescent="0.25">
      <c r="A460" s="406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06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06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06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06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06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06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06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06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06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06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06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06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06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23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06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06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06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06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06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06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06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06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12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06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06" t="s">
        <v>7153</v>
      </c>
      <c r="B483" s="410" t="s">
        <v>95</v>
      </c>
      <c r="C483" s="410" t="s">
        <v>96</v>
      </c>
      <c r="D483" s="411">
        <v>0.5</v>
      </c>
      <c r="E483" s="415" t="s">
        <v>63</v>
      </c>
      <c r="F483" s="439">
        <v>75000</v>
      </c>
      <c r="G483" s="413">
        <f t="shared" si="24"/>
        <v>37500</v>
      </c>
      <c r="H483" s="414" t="s">
        <v>6789</v>
      </c>
      <c r="I483" s="410"/>
    </row>
    <row r="484" spans="1:9" ht="15" hidden="1" customHeight="1" x14ac:dyDescent="0.25">
      <c r="A484" s="406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06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06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06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06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06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06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06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06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06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06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06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882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06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customHeight="1" x14ac:dyDescent="0.25">
      <c r="A498" s="406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06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06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06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06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06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06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06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06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06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06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06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06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06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06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06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06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06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06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06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06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06" t="s">
        <v>7106</v>
      </c>
      <c r="B519" s="105" t="s">
        <v>6722</v>
      </c>
      <c r="C519" s="708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06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06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06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06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06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06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06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06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06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06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06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06" t="s">
        <v>7106</v>
      </c>
      <c r="B531" s="264" t="s">
        <v>7091</v>
      </c>
      <c r="C531" s="65" t="s">
        <v>7116</v>
      </c>
      <c r="D531" s="469">
        <v>1</v>
      </c>
      <c r="E531" s="562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06" t="s">
        <v>7106</v>
      </c>
      <c r="B532" s="264" t="s">
        <v>7091</v>
      </c>
      <c r="C532" s="65" t="s">
        <v>7126</v>
      </c>
      <c r="D532" s="469">
        <v>1</v>
      </c>
      <c r="E532" s="562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06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06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06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06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06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12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06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12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06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06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06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06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06" t="s">
        <v>7106</v>
      </c>
      <c r="B543" s="264" t="s">
        <v>7091</v>
      </c>
      <c r="C543" s="264" t="s">
        <v>7115</v>
      </c>
      <c r="D543" s="469">
        <v>1</v>
      </c>
      <c r="E543" s="562" t="s">
        <v>29</v>
      </c>
      <c r="F543" s="471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06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06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06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06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06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06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06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06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06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06" t="s">
        <v>7221</v>
      </c>
      <c r="B553" s="56" t="s">
        <v>68</v>
      </c>
      <c r="C553" s="56" t="s">
        <v>69</v>
      </c>
      <c r="D553" s="57">
        <v>2</v>
      </c>
      <c r="E553" s="69" t="s">
        <v>203</v>
      </c>
      <c r="F553" s="77">
        <v>29000</v>
      </c>
      <c r="G553" s="63">
        <f t="shared" si="28"/>
        <v>58000</v>
      </c>
      <c r="H553" s="64" t="s">
        <v>402</v>
      </c>
      <c r="I553" s="56"/>
    </row>
    <row r="554" spans="1:9" ht="15" hidden="1" customHeight="1" x14ac:dyDescent="0.25">
      <c r="A554" s="406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06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06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06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06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06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06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06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06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06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06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06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06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06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06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768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06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768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06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768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06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06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06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06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471">
        <f t="shared" ref="G574:G602" si="29">F574*D574</f>
        <v>90000</v>
      </c>
      <c r="H574" s="408" t="s">
        <v>410</v>
      </c>
      <c r="I574" s="56"/>
    </row>
    <row r="575" spans="1:9" ht="15" hidden="1" customHeight="1" x14ac:dyDescent="0.25">
      <c r="A575" s="406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06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06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06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06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06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06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06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06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06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06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06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06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06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06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06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06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06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06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06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06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06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06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06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06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06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06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06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06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06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06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06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06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06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06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06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06" t="s">
        <v>7216</v>
      </c>
      <c r="B611" s="56" t="s">
        <v>7223</v>
      </c>
      <c r="C611" s="451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06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06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06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06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06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06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06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06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77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06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06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77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06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06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06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06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06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06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06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06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06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06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06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06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06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23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06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06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06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06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06" t="s">
        <v>7246</v>
      </c>
      <c r="B639" s="56" t="s">
        <v>990</v>
      </c>
      <c r="C639" s="451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06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06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06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06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06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06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06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06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06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06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06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06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06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06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06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06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06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06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06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06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06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06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06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06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06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06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08" t="s">
        <v>441</v>
      </c>
      <c r="I665" s="264"/>
    </row>
    <row r="666" spans="1:9" ht="15" hidden="1" customHeight="1" x14ac:dyDescent="0.25">
      <c r="A666" s="406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06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08" t="s">
        <v>441</v>
      </c>
      <c r="I667" s="56"/>
    </row>
    <row r="668" spans="1:9" ht="15" hidden="1" customHeight="1" x14ac:dyDescent="0.25">
      <c r="A668" s="406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06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471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06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471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06" t="s">
        <v>7246</v>
      </c>
      <c r="B671" s="410" t="s">
        <v>78</v>
      </c>
      <c r="C671" s="410" t="s">
        <v>79</v>
      </c>
      <c r="D671" s="437">
        <v>8</v>
      </c>
      <c r="E671" s="410" t="s">
        <v>203</v>
      </c>
      <c r="F671" s="439">
        <v>29200</v>
      </c>
      <c r="G671" s="413">
        <f t="shared" si="33"/>
        <v>233600</v>
      </c>
      <c r="H671" s="414" t="s">
        <v>6789</v>
      </c>
      <c r="I671" s="410"/>
    </row>
    <row r="672" spans="1:9" ht="15" hidden="1" customHeight="1" x14ac:dyDescent="0.25">
      <c r="A672" s="406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06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06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06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06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06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06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06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06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06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06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06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06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06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06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06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06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06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06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06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06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06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06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06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06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08" t="s">
        <v>6723</v>
      </c>
      <c r="I696" s="56"/>
    </row>
    <row r="697" spans="1:9" ht="15" hidden="1" customHeight="1" x14ac:dyDescent="0.25">
      <c r="A697" s="406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08" t="s">
        <v>6723</v>
      </c>
      <c r="I697" s="56"/>
    </row>
    <row r="698" spans="1:9" ht="15" hidden="1" customHeight="1" x14ac:dyDescent="0.25">
      <c r="A698" s="406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08" t="s">
        <v>6723</v>
      </c>
      <c r="I698" s="56"/>
    </row>
    <row r="699" spans="1:9" ht="15" hidden="1" customHeight="1" x14ac:dyDescent="0.25">
      <c r="A699" s="406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06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06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06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06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06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06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06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06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06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06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06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06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06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06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06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06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06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06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06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06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06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06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06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06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06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08" t="s">
        <v>470</v>
      </c>
      <c r="I724" s="56"/>
    </row>
    <row r="725" spans="1:9" ht="15" hidden="1" customHeight="1" x14ac:dyDescent="0.25">
      <c r="A725" s="406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06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06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06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06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06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06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06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06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06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06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06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06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06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06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06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06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06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06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06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06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06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06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06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06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06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06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06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06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06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06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06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06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06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06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06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06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06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06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06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06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06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06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06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06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06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06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06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06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06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06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06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06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06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06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06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06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06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08" t="s">
        <v>7132</v>
      </c>
      <c r="I782" s="56"/>
    </row>
    <row r="783" spans="1:9" ht="15" hidden="1" customHeight="1" x14ac:dyDescent="0.25">
      <c r="A783" s="406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08" t="s">
        <v>7132</v>
      </c>
      <c r="I783" s="56"/>
    </row>
    <row r="784" spans="1:9" ht="15" hidden="1" customHeight="1" x14ac:dyDescent="0.25">
      <c r="A784" s="406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08" t="s">
        <v>7132</v>
      </c>
      <c r="I784" s="56"/>
    </row>
    <row r="785" spans="1:9" ht="15" hidden="1" customHeight="1" x14ac:dyDescent="0.25">
      <c r="A785" s="406" t="s">
        <v>7429</v>
      </c>
      <c r="B785" s="56" t="s">
        <v>68</v>
      </c>
      <c r="C785" s="56" t="s">
        <v>69</v>
      </c>
      <c r="D785" s="57">
        <v>2</v>
      </c>
      <c r="E785" s="69" t="s">
        <v>203</v>
      </c>
      <c r="F785" s="77">
        <v>29000</v>
      </c>
      <c r="G785" s="63">
        <f t="shared" si="39"/>
        <v>58000</v>
      </c>
      <c r="H785" s="408" t="s">
        <v>402</v>
      </c>
      <c r="I785" s="56"/>
    </row>
    <row r="786" spans="1:9" ht="15" hidden="1" customHeight="1" x14ac:dyDescent="0.25">
      <c r="A786" s="406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06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06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06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06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06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06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06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06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06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06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06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06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06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06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06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06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06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06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06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06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06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06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06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06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06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06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06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06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06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06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06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06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06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06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06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06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06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06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06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06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06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882">
        <v>45315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06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06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06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06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06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06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06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06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06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08" t="s">
        <v>800</v>
      </c>
      <c r="I837" s="56" t="s">
        <v>7457</v>
      </c>
    </row>
    <row r="838" spans="1:9" ht="15" hidden="1" customHeight="1" x14ac:dyDescent="0.25">
      <c r="A838" s="406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08" t="s">
        <v>800</v>
      </c>
      <c r="I838" s="56" t="s">
        <v>7457</v>
      </c>
    </row>
    <row r="839" spans="1:9" ht="15" hidden="1" customHeight="1" x14ac:dyDescent="0.25">
      <c r="A839" s="406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08" t="s">
        <v>7132</v>
      </c>
      <c r="I839" s="56"/>
    </row>
    <row r="840" spans="1:9" ht="15" hidden="1" customHeight="1" x14ac:dyDescent="0.25">
      <c r="A840" s="406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08" t="s">
        <v>7132</v>
      </c>
      <c r="I840" s="56"/>
    </row>
    <row r="841" spans="1:9" ht="15" hidden="1" customHeight="1" x14ac:dyDescent="0.25">
      <c r="A841" s="406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06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06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06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06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06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06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06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06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06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06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06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06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06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06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06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06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06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06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06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06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06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06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06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06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06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06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06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06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06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06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06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06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06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06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06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06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06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06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06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08" t="s">
        <v>461</v>
      </c>
      <c r="I880" s="56" t="s">
        <v>7725</v>
      </c>
    </row>
    <row r="881" spans="1:9" ht="15" hidden="1" customHeight="1" x14ac:dyDescent="0.25">
      <c r="A881" s="406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08" t="s">
        <v>461</v>
      </c>
      <c r="I881" s="56" t="s">
        <v>7725</v>
      </c>
    </row>
    <row r="882" spans="1:9" ht="15" hidden="1" customHeight="1" x14ac:dyDescent="0.25">
      <c r="A882" s="406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08" t="s">
        <v>461</v>
      </c>
      <c r="I882" s="56" t="s">
        <v>7725</v>
      </c>
    </row>
    <row r="883" spans="1:9" ht="15" hidden="1" customHeight="1" x14ac:dyDescent="0.25">
      <c r="A883" s="406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08" t="s">
        <v>461</v>
      </c>
      <c r="I883" s="56" t="s">
        <v>7725</v>
      </c>
    </row>
    <row r="884" spans="1:9" ht="15" hidden="1" customHeight="1" x14ac:dyDescent="0.25">
      <c r="A884" s="406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08" t="s">
        <v>461</v>
      </c>
      <c r="I884" s="56" t="s">
        <v>7725</v>
      </c>
    </row>
    <row r="885" spans="1:9" ht="15" hidden="1" customHeight="1" x14ac:dyDescent="0.25">
      <c r="A885" s="406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08" t="s">
        <v>461</v>
      </c>
      <c r="I885" s="56" t="s">
        <v>7725</v>
      </c>
    </row>
    <row r="886" spans="1:9" ht="15" hidden="1" customHeight="1" x14ac:dyDescent="0.25">
      <c r="A886" s="406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08" t="s">
        <v>461</v>
      </c>
      <c r="I886" s="56" t="s">
        <v>7725</v>
      </c>
    </row>
    <row r="887" spans="1:9" ht="15" hidden="1" customHeight="1" x14ac:dyDescent="0.25">
      <c r="A887" s="406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08" t="s">
        <v>461</v>
      </c>
      <c r="I887" s="56" t="s">
        <v>7725</v>
      </c>
    </row>
    <row r="888" spans="1:9" ht="15" hidden="1" customHeight="1" x14ac:dyDescent="0.25">
      <c r="A888" s="406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06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06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06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06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06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06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08" t="s">
        <v>420</v>
      </c>
      <c r="I894" s="56" t="s">
        <v>7495</v>
      </c>
    </row>
    <row r="895" spans="1:9" ht="15" hidden="1" customHeight="1" x14ac:dyDescent="0.25">
      <c r="A895" s="406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08" t="s">
        <v>420</v>
      </c>
      <c r="I895" s="56" t="s">
        <v>7495</v>
      </c>
    </row>
    <row r="896" spans="1:9" ht="15" hidden="1" customHeight="1" x14ac:dyDescent="0.25">
      <c r="A896" s="406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08" t="s">
        <v>420</v>
      </c>
      <c r="I896" s="56" t="s">
        <v>7495</v>
      </c>
    </row>
    <row r="897" spans="1:9" ht="15" hidden="1" customHeight="1" x14ac:dyDescent="0.25">
      <c r="A897" s="406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08" t="s">
        <v>420</v>
      </c>
      <c r="I897" s="56" t="s">
        <v>7495</v>
      </c>
    </row>
    <row r="898" spans="1:9" ht="15" hidden="1" customHeight="1" x14ac:dyDescent="0.25">
      <c r="A898" s="406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06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06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06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06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06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06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06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06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06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06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06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06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06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06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06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06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06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06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06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06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06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06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06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06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06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06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06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06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06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06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06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06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06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06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06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08" t="s">
        <v>425</v>
      </c>
      <c r="I933" s="56" t="s">
        <v>7518</v>
      </c>
    </row>
    <row r="934" spans="1:9" ht="15" hidden="1" customHeight="1" x14ac:dyDescent="0.25">
      <c r="A934" s="406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08" t="s">
        <v>425</v>
      </c>
      <c r="I934" s="56" t="s">
        <v>7518</v>
      </c>
    </row>
    <row r="935" spans="1:9" ht="15" hidden="1" customHeight="1" x14ac:dyDescent="0.25">
      <c r="A935" s="406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08" t="s">
        <v>425</v>
      </c>
      <c r="I935" s="56" t="s">
        <v>7518</v>
      </c>
    </row>
    <row r="936" spans="1:9" ht="15" hidden="1" customHeight="1" x14ac:dyDescent="0.25">
      <c r="A936" s="406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08" t="s">
        <v>425</v>
      </c>
      <c r="I936" s="56" t="s">
        <v>7518</v>
      </c>
    </row>
    <row r="937" spans="1:9" ht="15" hidden="1" customHeight="1" x14ac:dyDescent="0.25">
      <c r="A937" s="406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06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06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06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06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23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23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474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hidden="1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23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08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09" t="s">
        <v>6607</v>
      </c>
      <c r="F1060" s="423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12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12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hidden="1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23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12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12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21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98"/>
      <c r="G1251" s="999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1000"/>
      <c r="G1252" s="1001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1000"/>
      <c r="G1253" s="1001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1000"/>
      <c r="G1254" s="1001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1002"/>
      <c r="G1255" s="1003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15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10"/>
      <c r="C1292" s="410"/>
      <c r="D1292" s="411"/>
      <c r="E1292" s="412"/>
      <c r="F1292" s="422"/>
      <c r="G1292" s="422"/>
      <c r="H1292" s="414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16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16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16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16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16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16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09"/>
      <c r="F1456" s="423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24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09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25"/>
      <c r="G1860" s="426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09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09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09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09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09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27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09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09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09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09"/>
      <c r="F2278" s="62"/>
      <c r="G2278" s="101"/>
      <c r="H2278" s="64"/>
      <c r="I2278" s="428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28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28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28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965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967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29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29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29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29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29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29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29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29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29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30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30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30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30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30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29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29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29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31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31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31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15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10"/>
      <c r="C2684" s="410"/>
      <c r="D2684" s="411"/>
      <c r="E2684" s="415"/>
      <c r="F2684" s="432"/>
      <c r="G2684" s="413"/>
      <c r="H2684" s="414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33"/>
      <c r="E2718" s="100"/>
      <c r="F2718" s="434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33"/>
      <c r="E2721" s="100"/>
      <c r="F2721" s="434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33"/>
      <c r="E2726" s="100"/>
      <c r="F2726" s="434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35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33"/>
      <c r="E2830" s="100"/>
      <c r="F2830" s="434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20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20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20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20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20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20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20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20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20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36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15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10"/>
      <c r="C3255" s="410"/>
      <c r="D3255" s="437"/>
      <c r="E3255" s="438"/>
      <c r="F3255" s="439"/>
      <c r="G3255" s="413"/>
      <c r="H3255" s="414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36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40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40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40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40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40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41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07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43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07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44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43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45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45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45"/>
    </row>
    <row r="3599" spans="1:9" ht="15" hidden="1" customHeight="1" x14ac:dyDescent="0.25">
      <c r="A3599" s="227"/>
      <c r="B3599" s="60"/>
      <c r="C3599" s="233"/>
      <c r="D3599" s="120"/>
      <c r="E3599" s="100"/>
      <c r="F3599" s="443"/>
      <c r="G3599" s="63"/>
      <c r="H3599" s="64"/>
      <c r="I3599" s="445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45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45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45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45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45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45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45"/>
    </row>
    <row r="3607" spans="1:9" ht="15" hidden="1" customHeight="1" x14ac:dyDescent="0.25">
      <c r="A3607" s="227"/>
      <c r="B3607" s="60"/>
      <c r="C3607" s="233"/>
      <c r="D3607" s="99"/>
      <c r="E3607" s="100"/>
      <c r="F3607" s="443"/>
      <c r="G3607" s="63"/>
      <c r="H3607" s="107"/>
      <c r="I3607" s="447"/>
    </row>
    <row r="3608" spans="1:9" ht="15" hidden="1" customHeight="1" x14ac:dyDescent="0.25">
      <c r="A3608" s="227"/>
      <c r="B3608" s="71"/>
      <c r="C3608" s="233"/>
      <c r="D3608" s="446"/>
      <c r="E3608"/>
      <c r="F3608" s="62"/>
      <c r="G3608" s="63"/>
      <c r="H3608" s="64"/>
      <c r="I3608" s="447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43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43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43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43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48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49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43"/>
      <c r="G3677" s="63"/>
      <c r="H3677" s="107"/>
      <c r="I3677" s="70"/>
    </row>
    <row r="3678" spans="1:9" ht="15" hidden="1" customHeight="1" x14ac:dyDescent="0.25">
      <c r="A3678" s="227"/>
      <c r="B3678" s="60"/>
      <c r="C3678" s="450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51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50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43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54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52"/>
      <c r="D3694" s="268"/>
      <c r="E3694" s="269"/>
      <c r="F3694" s="453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50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43"/>
      <c r="G3709" s="101"/>
      <c r="H3709" s="64"/>
      <c r="I3709" s="70"/>
    </row>
    <row r="3710" spans="1:9" ht="15" hidden="1" customHeight="1" x14ac:dyDescent="0.25">
      <c r="A3710" s="227"/>
      <c r="B3710" s="60"/>
      <c r="C3710" s="450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43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43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50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50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55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43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56"/>
      <c r="H3799" s="457"/>
      <c r="I3799" s="70"/>
    </row>
    <row r="3800" spans="1:9" ht="15" hidden="1" customHeight="1" x14ac:dyDescent="0.25">
      <c r="A3800" s="227"/>
      <c r="B3800" s="125"/>
      <c r="C3800" s="71"/>
      <c r="D3800" s="129"/>
      <c r="E3800" s="409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43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43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43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50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43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43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50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43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43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43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43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43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43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43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43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43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43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43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43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58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43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15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10"/>
      <c r="C4259" s="410"/>
      <c r="D4259" s="459"/>
      <c r="E4259" s="412"/>
      <c r="F4259" s="439"/>
      <c r="G4259" s="413"/>
      <c r="H4259" s="414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43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09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43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50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09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09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09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09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09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959"/>
      <c r="G4667" s="962"/>
      <c r="H4667" s="965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960"/>
      <c r="G4668" s="963"/>
      <c r="H4668" s="966"/>
      <c r="I4668" s="56"/>
    </row>
    <row r="4669" spans="1:9" hidden="1" x14ac:dyDescent="0.25">
      <c r="A4669" s="227"/>
      <c r="B4669" s="56"/>
      <c r="C4669" s="56"/>
      <c r="D4669" s="83"/>
      <c r="E4669" s="72"/>
      <c r="F4669" s="960"/>
      <c r="G4669" s="963"/>
      <c r="H4669" s="966"/>
      <c r="I4669" s="70"/>
    </row>
    <row r="4670" spans="1:9" hidden="1" x14ac:dyDescent="0.25">
      <c r="A4670" s="227"/>
      <c r="B4670" s="56"/>
      <c r="C4670" s="56"/>
      <c r="D4670" s="83"/>
      <c r="E4670" s="72"/>
      <c r="F4670" s="961"/>
      <c r="G4670" s="964"/>
      <c r="H4670" s="967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43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16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16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09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43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43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10"/>
      <c r="C4851" s="410"/>
      <c r="D4851" s="411"/>
      <c r="E4851" s="412"/>
      <c r="F4851" s="413"/>
      <c r="G4851" s="460"/>
      <c r="H4851" s="414"/>
      <c r="I4851" s="56"/>
    </row>
    <row r="4852" spans="1:9" ht="15" hidden="1" customHeight="1" x14ac:dyDescent="0.25">
      <c r="A4852" s="227"/>
      <c r="B4852" s="461"/>
      <c r="C4852" s="462"/>
      <c r="D4852" s="411"/>
      <c r="E4852" s="412"/>
      <c r="F4852" s="413"/>
      <c r="G4852" s="422"/>
      <c r="H4852" s="414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43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09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09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58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43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16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463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43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43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464"/>
      <c r="F5308" s="131"/>
      <c r="G5308" s="97"/>
      <c r="H5308" s="420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09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43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43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43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43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43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43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43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43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43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43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43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43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43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43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43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465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465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23"/>
      <c r="H5704" s="992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23"/>
      <c r="H5705" s="992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20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993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994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994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995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43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43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43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43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15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10"/>
      <c r="C5811" s="410"/>
      <c r="D5811" s="411"/>
      <c r="E5811" s="466"/>
      <c r="F5811" s="413"/>
      <c r="G5811" s="413"/>
      <c r="H5811" s="414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43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35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35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35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43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15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15"/>
    </row>
    <row r="6007" spans="1:9" ht="15" hidden="1" customHeight="1" x14ac:dyDescent="0.25">
      <c r="A6007" s="227"/>
      <c r="B6007" s="461"/>
      <c r="C6007" s="462"/>
      <c r="D6007" s="411"/>
      <c r="E6007" s="412"/>
      <c r="F6007" s="413"/>
      <c r="G6007" s="413"/>
      <c r="H6007" s="414"/>
      <c r="I6007" s="70"/>
    </row>
    <row r="6008" spans="1:9" ht="15" hidden="1" customHeight="1" x14ac:dyDescent="0.25">
      <c r="A6008" s="227"/>
      <c r="B6008" s="410"/>
      <c r="C6008" s="410"/>
      <c r="D6008" s="411"/>
      <c r="E6008" s="412"/>
      <c r="F6008" s="413"/>
      <c r="G6008" s="413"/>
      <c r="H6008" s="414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07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23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467"/>
      <c r="C6090" s="468"/>
      <c r="D6090" s="469"/>
      <c r="E6090" s="470"/>
      <c r="F6090" s="471"/>
      <c r="G6090" s="63"/>
      <c r="H6090" s="64"/>
      <c r="I6090" s="65"/>
    </row>
    <row r="6091" spans="1:9" ht="15" hidden="1" customHeight="1" x14ac:dyDescent="0.25">
      <c r="A6091" s="227"/>
      <c r="B6091" s="467"/>
      <c r="C6091" s="472"/>
      <c r="D6091" s="469"/>
      <c r="E6091" s="470"/>
      <c r="F6091" s="471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469"/>
      <c r="E6125" s="84"/>
      <c r="F6125" s="471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43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20"/>
      <c r="I6166" s="473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473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474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43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20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20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43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20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20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20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43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20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20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20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20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20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20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20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08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20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20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475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476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477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478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478"/>
      <c r="D6670" s="479"/>
      <c r="E6670" s="100"/>
      <c r="F6670" s="434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480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08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08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08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10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10"/>
      <c r="C6691" s="410"/>
      <c r="D6691" s="411"/>
      <c r="E6691" s="412"/>
      <c r="F6691" s="432"/>
      <c r="G6691" s="481"/>
      <c r="H6691" s="414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482"/>
      <c r="C6705" s="483"/>
      <c r="D6705" s="278"/>
      <c r="E6705" s="286"/>
      <c r="F6705" s="484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08"/>
      <c r="I6764" s="428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08"/>
      <c r="I6765" s="428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28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08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08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28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28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28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43"/>
      <c r="G6801" s="97"/>
      <c r="H6801" s="408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08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08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08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08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08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08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08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08"/>
      <c r="I6816" s="56"/>
    </row>
    <row r="6817" spans="1:9" hidden="1" x14ac:dyDescent="0.25">
      <c r="A6817" s="227"/>
      <c r="B6817" s="68"/>
      <c r="C6817" s="56"/>
      <c r="D6817" s="106"/>
      <c r="E6817" s="72"/>
      <c r="F6817" s="485"/>
      <c r="G6817" s="97"/>
      <c r="H6817" s="408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29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29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29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28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08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09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29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29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28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29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29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28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486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29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29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29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29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29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59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59"/>
    </row>
    <row r="7047" spans="1:9" hidden="1" x14ac:dyDescent="0.25">
      <c r="A7047" s="227"/>
      <c r="B7047" s="410"/>
      <c r="C7047" s="410"/>
      <c r="D7047" s="437"/>
      <c r="E7047" s="487"/>
      <c r="F7047" s="439"/>
      <c r="G7047" s="413"/>
      <c r="H7047" s="414"/>
      <c r="I7047" s="56"/>
    </row>
    <row r="7048" spans="1:9" hidden="1" x14ac:dyDescent="0.25">
      <c r="A7048" s="227"/>
      <c r="B7048" s="410"/>
      <c r="C7048" s="410"/>
      <c r="D7048" s="437"/>
      <c r="E7048" s="487"/>
      <c r="F7048" s="439"/>
      <c r="G7048" s="413"/>
      <c r="H7048" s="414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29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29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488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29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29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489"/>
      <c r="G7227" s="97"/>
      <c r="H7227" s="420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43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43"/>
      <c r="G7283" s="63"/>
      <c r="H7283" s="64"/>
      <c r="I7283" s="429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09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43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43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490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43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10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10"/>
      <c r="C7501" s="410"/>
      <c r="D7501" s="411"/>
      <c r="E7501" s="410"/>
      <c r="F7501" s="413"/>
      <c r="G7501" s="413"/>
      <c r="H7501" s="414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35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43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43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10"/>
      <c r="C8101" s="410"/>
      <c r="D8101" s="411"/>
      <c r="E8101" s="410"/>
      <c r="F8101" s="413"/>
      <c r="G8101" s="413"/>
      <c r="H8101" s="414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21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16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43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491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491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491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491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493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492"/>
      <c r="C8596" s="454"/>
      <c r="D8596" s="268"/>
      <c r="E8596" s="454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09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09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09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10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10"/>
    </row>
    <row r="8935" spans="1:9" hidden="1" x14ac:dyDescent="0.25">
      <c r="A8935" s="227"/>
      <c r="B8935" s="410"/>
      <c r="C8935" s="410"/>
      <c r="D8935" s="415"/>
      <c r="E8935" s="410"/>
      <c r="F8935" s="494"/>
      <c r="G8935" s="413"/>
      <c r="H8935" s="459"/>
      <c r="I8935" s="73"/>
    </row>
    <row r="8936" spans="1:9" hidden="1" x14ac:dyDescent="0.25">
      <c r="A8936" s="227"/>
      <c r="B8936" s="410"/>
      <c r="C8936" s="410"/>
      <c r="D8936" s="415"/>
      <c r="E8936" s="410"/>
      <c r="F8936" s="494"/>
      <c r="G8936" s="413"/>
      <c r="H8936" s="459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495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10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10"/>
    </row>
    <row r="8959" spans="1:9" hidden="1" x14ac:dyDescent="0.25">
      <c r="A8959" s="227"/>
      <c r="B8959" s="410"/>
      <c r="C8959" s="410"/>
      <c r="D8959" s="415"/>
      <c r="E8959" s="410"/>
      <c r="F8959" s="494"/>
      <c r="G8959" s="413"/>
      <c r="H8959" s="459"/>
      <c r="I8959" s="70"/>
    </row>
    <row r="8960" spans="1:9" hidden="1" x14ac:dyDescent="0.25">
      <c r="A8960" s="227"/>
      <c r="B8960" s="410"/>
      <c r="C8960" s="410"/>
      <c r="D8960" s="415"/>
      <c r="E8960" s="410"/>
      <c r="F8960" s="494"/>
      <c r="G8960" s="413"/>
      <c r="H8960" s="459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496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496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495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495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09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495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09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495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21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495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495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43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43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495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43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495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15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15"/>
    </row>
    <row r="9360" spans="1:9" hidden="1" x14ac:dyDescent="0.25">
      <c r="A9360" s="227"/>
      <c r="B9360" s="461"/>
      <c r="C9360" s="497"/>
      <c r="D9360" s="411"/>
      <c r="E9360" s="410"/>
      <c r="F9360" s="413"/>
      <c r="G9360" s="413"/>
      <c r="H9360" s="414"/>
      <c r="I9360" s="70"/>
    </row>
    <row r="9361" spans="1:9" hidden="1" x14ac:dyDescent="0.25">
      <c r="A9361" s="227"/>
      <c r="B9361" s="410"/>
      <c r="C9361" s="410"/>
      <c r="D9361" s="411"/>
      <c r="E9361" s="410"/>
      <c r="F9361" s="413"/>
      <c r="G9361" s="413"/>
      <c r="H9361" s="414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495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43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495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495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43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495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495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498"/>
      <c r="C9528" s="499"/>
      <c r="D9528" s="411"/>
      <c r="E9528" s="410"/>
      <c r="F9528" s="413"/>
      <c r="G9528" s="413"/>
      <c r="H9528" s="414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495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495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495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43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495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43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495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43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495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43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495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495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00"/>
      <c r="C9853" s="56"/>
      <c r="D9853" s="57"/>
      <c r="E9853" s="421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495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495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10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10"/>
    </row>
    <row r="9905" spans="1:9" hidden="1" x14ac:dyDescent="0.25">
      <c r="A9905" s="227"/>
      <c r="B9905" s="410"/>
      <c r="C9905" s="410"/>
      <c r="D9905" s="415"/>
      <c r="E9905" s="410"/>
      <c r="F9905" s="413"/>
      <c r="G9905" s="413"/>
      <c r="H9905" s="414"/>
      <c r="I9905" s="56"/>
    </row>
    <row r="9906" spans="1:9" hidden="1" x14ac:dyDescent="0.25">
      <c r="A9906" s="227"/>
      <c r="B9906" s="410"/>
      <c r="C9906" s="410"/>
      <c r="D9906" s="410"/>
      <c r="E9906" s="410"/>
      <c r="F9906" s="501"/>
      <c r="G9906" s="413"/>
      <c r="H9906" s="414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495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495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495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495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495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495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495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495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495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43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43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495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495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43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16"/>
      <c r="F10276" s="502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16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16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09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09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43"/>
      <c r="G10300" s="63"/>
      <c r="H10300" s="64"/>
      <c r="I10300" s="56"/>
    </row>
    <row r="10301" spans="1:9" hidden="1" x14ac:dyDescent="0.25">
      <c r="A10301" s="227"/>
      <c r="B10301" s="60"/>
      <c r="C10301" s="495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495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495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43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16"/>
      <c r="F10317" s="502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16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43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495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495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495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495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495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495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43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43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495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495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495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495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495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495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495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10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10"/>
      <c r="C10894" s="410"/>
      <c r="D10894" s="503"/>
      <c r="E10894" s="410"/>
      <c r="F10894" s="439"/>
      <c r="G10894" s="413"/>
      <c r="H10894" s="459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09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09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09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09"/>
      <c r="F11098" s="77"/>
      <c r="G11098" s="63"/>
      <c r="H11098" s="64"/>
      <c r="I11098" s="504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09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09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09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04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04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09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09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09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09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464"/>
      <c r="F11378" s="131"/>
      <c r="G11378" s="97"/>
      <c r="H11378" s="420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10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10"/>
    </row>
    <row r="11406" spans="1:9" hidden="1" x14ac:dyDescent="0.25">
      <c r="A11406" s="227"/>
      <c r="B11406" s="410"/>
      <c r="C11406" s="410"/>
      <c r="D11406" s="411"/>
      <c r="E11406" s="415"/>
      <c r="F11406" s="505"/>
      <c r="G11406" s="413"/>
      <c r="H11406" s="414"/>
      <c r="I11406" s="410"/>
    </row>
    <row r="11407" spans="1:9" hidden="1" x14ac:dyDescent="0.25">
      <c r="A11407" s="227"/>
      <c r="B11407" s="506"/>
      <c r="C11407" s="410"/>
      <c r="D11407" s="411"/>
      <c r="E11407" s="415"/>
      <c r="F11407" s="505"/>
      <c r="G11407" s="413"/>
      <c r="H11407" s="414"/>
      <c r="I11407" s="410"/>
    </row>
    <row r="11408" spans="1:9" hidden="1" x14ac:dyDescent="0.25">
      <c r="A11408" s="227"/>
      <c r="B11408" s="506"/>
      <c r="C11408" s="410"/>
      <c r="D11408" s="411"/>
      <c r="E11408" s="415"/>
      <c r="F11408" s="507"/>
      <c r="G11408" s="413"/>
      <c r="H11408" s="414"/>
      <c r="I11408" s="410"/>
    </row>
    <row r="11409" spans="1:9" hidden="1" x14ac:dyDescent="0.25">
      <c r="A11409" s="227"/>
      <c r="B11409" s="506"/>
      <c r="C11409" s="410"/>
      <c r="D11409" s="411"/>
      <c r="E11409" s="415"/>
      <c r="F11409" s="508"/>
      <c r="G11409" s="413"/>
      <c r="H11409" s="414"/>
      <c r="I11409" s="410"/>
    </row>
    <row r="11410" spans="1:9" hidden="1" x14ac:dyDescent="0.25">
      <c r="A11410" s="227"/>
      <c r="B11410" s="506"/>
      <c r="C11410" s="410"/>
      <c r="D11410" s="411"/>
      <c r="E11410" s="415"/>
      <c r="F11410" s="509"/>
      <c r="G11410" s="413"/>
      <c r="H11410" s="414"/>
      <c r="I11410" s="410"/>
    </row>
    <row r="11411" spans="1:9" hidden="1" x14ac:dyDescent="0.25">
      <c r="A11411" s="227"/>
      <c r="B11411" s="498"/>
      <c r="C11411" s="410"/>
      <c r="D11411" s="411"/>
      <c r="E11411" s="415"/>
      <c r="F11411" s="509"/>
      <c r="G11411" s="413"/>
      <c r="H11411" s="414"/>
      <c r="I11411" s="410"/>
    </row>
    <row r="11412" spans="1:9" hidden="1" x14ac:dyDescent="0.25">
      <c r="A11412" s="227"/>
      <c r="B11412" s="410"/>
      <c r="C11412" s="410"/>
      <c r="D11412" s="411"/>
      <c r="E11412" s="415"/>
      <c r="F11412" s="509"/>
      <c r="G11412" s="413"/>
      <c r="H11412" s="414"/>
      <c r="I11412" s="410"/>
    </row>
    <row r="11413" spans="1:9" hidden="1" x14ac:dyDescent="0.25">
      <c r="A11413" s="227"/>
      <c r="B11413" s="410"/>
      <c r="C11413" s="410"/>
      <c r="D11413" s="411"/>
      <c r="E11413" s="415"/>
      <c r="F11413" s="505"/>
      <c r="G11413" s="413"/>
      <c r="H11413" s="414"/>
      <c r="I11413" s="410"/>
    </row>
    <row r="11414" spans="1:9" hidden="1" x14ac:dyDescent="0.25">
      <c r="A11414" s="227"/>
      <c r="B11414" s="410"/>
      <c r="C11414" s="410"/>
      <c r="D11414" s="411"/>
      <c r="E11414" s="415"/>
      <c r="F11414" s="505"/>
      <c r="G11414" s="413"/>
      <c r="H11414" s="414"/>
      <c r="I11414" s="56"/>
    </row>
    <row r="11415" spans="1:9" hidden="1" x14ac:dyDescent="0.25">
      <c r="A11415" s="227"/>
      <c r="B11415" s="410"/>
      <c r="C11415" s="410"/>
      <c r="D11415" s="411"/>
      <c r="E11415" s="415"/>
      <c r="F11415" s="509"/>
      <c r="G11415" s="413"/>
      <c r="H11415" s="414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43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464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464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493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10"/>
      <c r="C11818" s="454"/>
      <c r="D11818" s="716"/>
      <c r="E11818" s="493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10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10"/>
      <c r="C11937" s="410"/>
      <c r="D11937" s="688"/>
      <c r="E11937" s="410"/>
      <c r="F11937" s="413"/>
      <c r="G11937" s="413"/>
      <c r="H11937" s="414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43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493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10"/>
      <c r="C12257" s="454"/>
      <c r="D12257" s="716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10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10"/>
      <c r="C12336" s="410"/>
      <c r="D12336" s="415"/>
      <c r="E12336" s="410"/>
      <c r="F12336" s="413"/>
      <c r="G12336" s="413"/>
      <c r="H12336" s="414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695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699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13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699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699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00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13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699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699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50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00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00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699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13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13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13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00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00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00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00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51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13"/>
      <c r="E12681" s="416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50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13"/>
      <c r="E12717" s="416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58"/>
      <c r="D12728" s="705"/>
      <c r="E12728" s="706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05"/>
      <c r="E12729" s="706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58"/>
      <c r="D12743" s="57"/>
      <c r="E12743" s="706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06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699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699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699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699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699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04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04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04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07"/>
      <c r="C12823" s="708"/>
      <c r="D12823" s="709"/>
      <c r="E12823" s="710"/>
      <c r="F12823" s="711"/>
      <c r="G12823" s="712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10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13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699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54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54"/>
      <c r="D12865" s="714"/>
      <c r="E12865" s="715"/>
      <c r="F12865" s="270"/>
      <c r="G12865" s="271"/>
      <c r="H12865" s="512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13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49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594"/>
      <c r="D13048" s="106"/>
      <c r="E13048" s="409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51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09"/>
      <c r="F13068" s="718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09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09"/>
      <c r="F13070" s="485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09"/>
      <c r="F13071" s="485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09"/>
      <c r="F13072" s="485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09"/>
      <c r="F13073" s="485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09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594"/>
      <c r="D13075" s="106"/>
      <c r="E13075" s="409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594"/>
      <c r="D13076" s="106"/>
      <c r="E13076" s="409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594"/>
      <c r="D13077" s="106"/>
      <c r="E13077" s="409"/>
      <c r="F13077" s="485"/>
      <c r="G13077" s="63"/>
      <c r="H13077" s="126"/>
      <c r="I13077" s="126"/>
    </row>
    <row r="13078" spans="1:9" hidden="1" x14ac:dyDescent="0.25">
      <c r="A13078" s="227"/>
      <c r="B13078" s="124"/>
      <c r="C13078" s="594"/>
      <c r="D13078" s="106"/>
      <c r="E13078" s="409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594"/>
      <c r="D13080" s="106"/>
      <c r="E13080" s="409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09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594"/>
      <c r="D13082" s="709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594"/>
      <c r="D13083" s="106"/>
      <c r="E13083" s="409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594"/>
      <c r="D13084" s="106"/>
      <c r="E13084" s="409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09"/>
      <c r="F13085" s="719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09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09"/>
      <c r="F13087" s="485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09"/>
      <c r="F13088" s="485"/>
      <c r="G13088" s="63"/>
      <c r="H13088" s="126"/>
      <c r="I13088" s="126"/>
    </row>
    <row r="13089" spans="1:9" hidden="1" x14ac:dyDescent="0.25">
      <c r="A13089" s="227"/>
      <c r="B13089" s="71"/>
      <c r="C13089" s="594"/>
      <c r="D13089" s="106"/>
      <c r="E13089" s="409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09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09"/>
      <c r="F13091" s="485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09"/>
      <c r="F13092" s="485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09"/>
      <c r="F13093" s="485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09"/>
      <c r="F13094" s="485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09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09"/>
      <c r="F13096" s="485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09"/>
      <c r="F13097" s="485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09"/>
      <c r="F13098" s="485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09"/>
      <c r="F13099" s="485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09"/>
      <c r="F13100" s="485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09"/>
      <c r="F13101" s="485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09"/>
      <c r="F13102" s="485"/>
      <c r="G13102" s="63"/>
      <c r="H13102" s="126"/>
      <c r="I13102" s="126"/>
    </row>
    <row r="13103" spans="1:9" hidden="1" x14ac:dyDescent="0.25">
      <c r="A13103" s="227"/>
      <c r="B13103" s="720"/>
      <c r="C13103" s="589"/>
      <c r="D13103" s="699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09"/>
      <c r="F13104" s="485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09"/>
      <c r="F13105" s="485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09"/>
      <c r="F13106" s="485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09"/>
      <c r="F13107" s="485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09"/>
      <c r="F13108" s="204"/>
      <c r="G13108" s="63"/>
      <c r="H13108" s="126"/>
      <c r="I13108" s="126"/>
    </row>
    <row r="13109" spans="1:9" hidden="1" x14ac:dyDescent="0.25">
      <c r="A13109" s="227"/>
      <c r="B13109" s="521"/>
      <c r="C13109" s="292"/>
      <c r="D13109" s="106"/>
      <c r="E13109" s="409"/>
      <c r="F13109" s="485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09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21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09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09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09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22"/>
      <c r="D13115" s="106"/>
      <c r="E13115" s="409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594"/>
      <c r="D13116" s="106"/>
      <c r="E13116" s="409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09"/>
      <c r="F13117" s="485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09"/>
      <c r="F13118" s="485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09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09"/>
      <c r="F13120" s="485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09"/>
      <c r="F13121" s="485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09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09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09"/>
      <c r="F13124" s="204"/>
      <c r="G13124" s="204"/>
      <c r="H13124" s="126"/>
      <c r="I13124" s="126"/>
    </row>
    <row r="13125" spans="1:9" hidden="1" x14ac:dyDescent="0.25">
      <c r="A13125" s="227"/>
      <c r="B13125" s="720"/>
      <c r="C13125" s="723"/>
      <c r="D13125" s="106"/>
      <c r="E13125" s="409"/>
      <c r="F13125" s="485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09"/>
      <c r="F13126" s="485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09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09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09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09"/>
      <c r="F13130" s="485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09"/>
      <c r="F13131" s="485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09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15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12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10"/>
      <c r="C13300" s="454"/>
      <c r="D13300" s="268"/>
      <c r="E13300" s="269"/>
      <c r="F13300" s="271"/>
      <c r="G13300" s="271"/>
      <c r="H13300" s="516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493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10"/>
      <c r="C13356" s="454"/>
      <c r="D13356" s="268"/>
      <c r="E13356" s="269"/>
      <c r="F13356" s="517"/>
      <c r="G13356" s="517"/>
      <c r="H13356" s="512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59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10"/>
      <c r="C13394" s="410"/>
      <c r="D13394" s="411"/>
      <c r="E13394" s="466"/>
      <c r="F13394" s="460"/>
      <c r="G13394" s="413"/>
      <c r="H13394" s="518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493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10"/>
      <c r="C13418" s="454"/>
      <c r="D13418" s="268"/>
      <c r="E13418" s="269"/>
      <c r="F13418" s="517"/>
      <c r="G13418" s="517"/>
      <c r="H13418" s="512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19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19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20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36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12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10"/>
      <c r="C13600" s="454"/>
      <c r="D13600" s="268"/>
      <c r="E13600" s="269"/>
      <c r="F13600" s="453"/>
      <c r="G13600" s="271"/>
      <c r="H13600" s="512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21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12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10"/>
      <c r="C13694" s="454"/>
      <c r="D13694" s="268"/>
      <c r="E13694" s="269"/>
      <c r="F13694" s="453"/>
      <c r="G13694" s="271"/>
      <c r="H13694" s="516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22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22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12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10"/>
      <c r="C13801" s="454"/>
      <c r="D13801" s="268"/>
      <c r="E13801" s="269"/>
      <c r="F13801" s="453"/>
      <c r="G13801" s="271"/>
      <c r="H13801" s="512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12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10"/>
      <c r="C13845" s="454"/>
      <c r="D13845" s="268"/>
      <c r="E13845" s="269"/>
      <c r="F13845" s="523"/>
      <c r="G13845" s="517"/>
      <c r="H13845" s="516"/>
      <c r="I13845" s="107"/>
    </row>
    <row r="13846" spans="1:9" hidden="1" x14ac:dyDescent="0.25">
      <c r="A13846" s="227"/>
      <c r="B13846" s="56"/>
      <c r="C13846" s="71"/>
      <c r="D13846" s="522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12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10"/>
      <c r="C13852" s="493"/>
      <c r="D13852" s="268"/>
      <c r="E13852" s="269"/>
      <c r="F13852" s="271"/>
      <c r="G13852" s="271"/>
      <c r="H13852" s="512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36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36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24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469"/>
      <c r="E14202" s="56"/>
      <c r="F14202" s="471"/>
      <c r="G14202" s="204"/>
      <c r="H14202" s="525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469"/>
      <c r="E14274" s="56"/>
      <c r="F14274" s="471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20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20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20"/>
      <c r="I14311" s="527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20"/>
      <c r="I14312" s="281"/>
    </row>
    <row r="14313" spans="1:9" hidden="1" x14ac:dyDescent="0.25">
      <c r="A14313" s="227"/>
      <c r="B14313" s="510"/>
      <c r="C14313" s="454"/>
      <c r="D14313" s="268"/>
      <c r="E14313" s="269"/>
      <c r="F14313" s="453"/>
      <c r="G14313" s="271"/>
      <c r="H14313" s="526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20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20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12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10"/>
      <c r="C14334" s="454"/>
      <c r="D14334" s="268"/>
      <c r="E14334" s="269"/>
      <c r="F14334" s="453"/>
      <c r="G14334" s="517"/>
      <c r="H14334" s="512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469"/>
      <c r="E14339" s="56"/>
      <c r="F14339" s="471"/>
      <c r="G14339" s="204"/>
      <c r="H14339" s="525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20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20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20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20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20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54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10"/>
      <c r="C14461" s="528"/>
      <c r="D14461" s="454"/>
      <c r="E14461" s="454"/>
      <c r="F14461" s="529"/>
      <c r="G14461" s="517"/>
      <c r="H14461" s="512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20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20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469"/>
      <c r="E14590" s="56"/>
      <c r="F14590" s="471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485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10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10"/>
    </row>
    <row r="14828" spans="1:9" hidden="1" x14ac:dyDescent="0.25">
      <c r="A14828" s="227"/>
      <c r="B14828" s="410"/>
      <c r="C14828" s="410"/>
      <c r="D14828" s="411"/>
      <c r="E14828" s="466"/>
      <c r="F14828" s="460"/>
      <c r="G14828" s="413"/>
      <c r="H14828" s="459"/>
      <c r="I14828" s="56"/>
    </row>
    <row r="14829" spans="1:9" hidden="1" x14ac:dyDescent="0.25">
      <c r="A14829" s="227"/>
      <c r="B14829" s="498"/>
      <c r="C14829" s="415"/>
      <c r="D14829" s="411"/>
      <c r="E14829" s="412"/>
      <c r="F14829" s="413"/>
      <c r="G14829" s="413"/>
      <c r="H14829" s="459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09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54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10"/>
      <c r="C14864" s="454"/>
      <c r="D14864" s="268"/>
      <c r="E14864" s="269"/>
      <c r="F14864" s="453"/>
      <c r="G14864" s="271"/>
      <c r="H14864" s="512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10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10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30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31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31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31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09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32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10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27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10"/>
      <c r="C15002" s="454"/>
      <c r="D15002" s="268"/>
      <c r="E15002" s="533"/>
      <c r="F15002" s="271"/>
      <c r="G15002" s="271"/>
      <c r="H15002" s="512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12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10"/>
      <c r="C15050" s="454"/>
      <c r="D15050" s="454"/>
      <c r="E15050" s="493"/>
      <c r="F15050" s="517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54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10"/>
      <c r="C15137" s="454"/>
      <c r="D15137" s="454"/>
      <c r="E15137" s="493"/>
      <c r="F15137" s="517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34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34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34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15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10"/>
      <c r="C15393" s="410"/>
      <c r="D15393" s="411"/>
      <c r="E15393" s="466"/>
      <c r="F15393" s="413"/>
      <c r="G15393" s="413"/>
      <c r="H15393" s="459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493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493"/>
    </row>
    <row r="15428" spans="1:9" hidden="1" x14ac:dyDescent="0.25">
      <c r="A15428" s="227"/>
      <c r="B15428" s="510"/>
      <c r="C15428" s="454"/>
      <c r="D15428" s="268"/>
      <c r="E15428" s="269"/>
      <c r="F15428" s="517"/>
      <c r="G15428" s="271"/>
      <c r="H15428" s="272"/>
      <c r="I15428" s="70"/>
    </row>
    <row r="15429" spans="1:9" hidden="1" x14ac:dyDescent="0.25">
      <c r="A15429" s="227"/>
      <c r="B15429" s="510"/>
      <c r="C15429" s="454"/>
      <c r="D15429" s="268"/>
      <c r="E15429" s="269"/>
      <c r="F15429" s="517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08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08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08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08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08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08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08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08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10"/>
      <c r="C15707" s="410"/>
      <c r="D15707" s="411"/>
      <c r="E15707" s="466"/>
      <c r="F15707" s="413"/>
      <c r="G15707" s="413"/>
      <c r="H15707" s="459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08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493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10"/>
      <c r="C15793" s="454"/>
      <c r="D15793" s="268"/>
      <c r="E15793" s="269"/>
      <c r="F15793" s="517"/>
      <c r="G15793" s="517"/>
      <c r="H15793" s="516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37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15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38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39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40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39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38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40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39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40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40"/>
      <c r="I15891" s="537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41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39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39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39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39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39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39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39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39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39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39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39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39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38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39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38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40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39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39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40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41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39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39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39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39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39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39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39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39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39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39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42"/>
      <c r="G15932" s="63"/>
      <c r="H15932" s="538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43"/>
      <c r="G15933" s="63"/>
      <c r="H15933" s="539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39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39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39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38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40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39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39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39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39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39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39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39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39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39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39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39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469"/>
      <c r="E16138" s="544"/>
      <c r="F16138" s="471"/>
      <c r="G16138" s="470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39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39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39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39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39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39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39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39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39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39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39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39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15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10"/>
      <c r="C16278" s="410"/>
      <c r="D16278" s="411"/>
      <c r="E16278" s="466"/>
      <c r="F16278" s="432"/>
      <c r="G16278" s="413"/>
      <c r="H16278" s="414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04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04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04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10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10"/>
    </row>
    <row r="16356" spans="1:9" hidden="1" x14ac:dyDescent="0.25">
      <c r="A16356" s="227"/>
      <c r="B16356" s="410"/>
      <c r="C16356" s="499"/>
      <c r="D16356" s="411"/>
      <c r="E16356" s="466"/>
      <c r="F16356" s="413"/>
      <c r="G16356" s="413"/>
      <c r="H16356" s="414"/>
      <c r="I16356" s="410"/>
    </row>
    <row r="16357" spans="1:9" hidden="1" x14ac:dyDescent="0.25">
      <c r="A16357" s="227"/>
      <c r="B16357" s="410"/>
      <c r="C16357" s="499"/>
      <c r="D16357" s="411"/>
      <c r="E16357" s="466"/>
      <c r="F16357" s="413"/>
      <c r="G16357" s="460"/>
      <c r="H16357" s="414"/>
      <c r="I16357" s="410"/>
    </row>
    <row r="16358" spans="1:9" hidden="1" x14ac:dyDescent="0.25">
      <c r="A16358" s="227"/>
      <c r="B16358" s="506"/>
      <c r="C16358" s="415"/>
      <c r="D16358" s="411"/>
      <c r="E16358" s="466"/>
      <c r="F16358" s="413"/>
      <c r="G16358" s="413"/>
      <c r="H16358" s="414"/>
      <c r="I16358" s="70"/>
    </row>
    <row r="16359" spans="1:9" hidden="1" x14ac:dyDescent="0.25">
      <c r="A16359" s="227"/>
      <c r="B16359" s="410"/>
      <c r="C16359" s="410"/>
      <c r="D16359" s="411"/>
      <c r="E16359" s="466"/>
      <c r="F16359" s="460"/>
      <c r="G16359" s="460"/>
      <c r="H16359" s="414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04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493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10"/>
      <c r="C16433" s="454"/>
      <c r="D16433" s="268"/>
      <c r="E16433" s="269"/>
      <c r="F16433" s="517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45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04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13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46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46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474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15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10"/>
      <c r="C16983" s="410"/>
      <c r="D16983" s="410"/>
      <c r="E16983" s="415"/>
      <c r="F16983" s="501"/>
      <c r="G16983" s="460"/>
      <c r="H16983" s="414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493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10"/>
      <c r="C17073" s="454"/>
      <c r="D17073" s="268"/>
      <c r="E17073" s="269"/>
      <c r="F17073" s="517"/>
      <c r="G17073" s="271"/>
      <c r="H17073" s="512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15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10"/>
      <c r="C17125" s="410"/>
      <c r="D17125" s="410"/>
      <c r="E17125" s="415"/>
      <c r="F17125" s="501"/>
      <c r="G17125" s="460"/>
      <c r="H17125" s="414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47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48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493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10"/>
      <c r="C17182" s="454"/>
      <c r="D17182" s="268"/>
      <c r="E17182" s="269"/>
      <c r="F17182" s="517"/>
      <c r="G17182" s="271"/>
      <c r="H17182" s="512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48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13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45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45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44"/>
      <c r="F17439" s="471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464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49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49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49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49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15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15"/>
    </row>
    <row r="17599" spans="1:9" hidden="1" x14ac:dyDescent="0.25">
      <c r="A17599" s="227"/>
      <c r="B17599" s="410"/>
      <c r="C17599" s="410"/>
      <c r="D17599" s="411"/>
      <c r="E17599" s="466"/>
      <c r="F17599" s="413"/>
      <c r="G17599" s="413"/>
      <c r="H17599" s="414"/>
      <c r="I17599" s="415"/>
    </row>
    <row r="17600" spans="1:9" hidden="1" x14ac:dyDescent="0.25">
      <c r="A17600" s="227"/>
      <c r="B17600" s="410"/>
      <c r="C17600" s="410"/>
      <c r="D17600" s="411"/>
      <c r="E17600" s="466"/>
      <c r="F17600" s="413"/>
      <c r="G17600" s="413"/>
      <c r="H17600" s="414"/>
      <c r="I17600" s="415"/>
    </row>
    <row r="17601" spans="1:9" hidden="1" x14ac:dyDescent="0.25">
      <c r="A17601" s="227"/>
      <c r="B17601" s="410"/>
      <c r="C17601" s="410"/>
      <c r="D17601" s="411"/>
      <c r="E17601" s="466"/>
      <c r="F17601" s="413"/>
      <c r="G17601" s="413"/>
      <c r="H17601" s="414"/>
      <c r="I17601" s="70"/>
    </row>
    <row r="17602" spans="1:9" hidden="1" x14ac:dyDescent="0.25">
      <c r="A17602" s="227"/>
      <c r="B17602" s="410"/>
      <c r="C17602" s="410"/>
      <c r="D17602" s="411"/>
      <c r="E17602" s="412"/>
      <c r="F17602" s="413"/>
      <c r="G17602" s="460"/>
      <c r="H17602" s="414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49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499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15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49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49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49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49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49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49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49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49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15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10"/>
      <c r="C17854" s="410"/>
      <c r="D17854" s="411"/>
      <c r="E17854" s="550"/>
      <c r="F17854" s="413"/>
      <c r="G17854" s="413"/>
      <c r="H17854" s="414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49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49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49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49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49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24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23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49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23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23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23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23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23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23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49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23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23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23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23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23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49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49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49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49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10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51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480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480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52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10"/>
      <c r="C18544" s="410"/>
      <c r="D18544" s="437"/>
      <c r="E18544" s="415"/>
      <c r="F18544" s="413"/>
      <c r="G18544" s="413"/>
      <c r="H18544" s="414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08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08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08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15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498"/>
      <c r="C18716" s="410"/>
      <c r="D18716" s="411"/>
      <c r="E18716" s="466"/>
      <c r="F18716" s="413"/>
      <c r="G18716" s="413"/>
      <c r="H18716" s="414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10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10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53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53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54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54"/>
    </row>
    <row r="18830" spans="1:9" hidden="1" x14ac:dyDescent="0.25">
      <c r="A18830" s="227"/>
      <c r="B18830" s="56"/>
      <c r="C18830" s="56"/>
      <c r="D18830" s="83"/>
      <c r="E18830" s="146"/>
      <c r="F18830" s="423"/>
      <c r="G18830" s="63"/>
      <c r="H18830" s="64"/>
      <c r="I18830" s="554"/>
    </row>
    <row r="18831" spans="1:9" hidden="1" x14ac:dyDescent="0.25">
      <c r="A18831" s="227"/>
      <c r="B18831" s="56"/>
      <c r="C18831" s="56"/>
      <c r="D18831" s="57"/>
      <c r="E18831" s="146"/>
      <c r="F18831" s="423"/>
      <c r="G18831" s="63"/>
      <c r="H18831" s="64"/>
      <c r="I18831" s="554"/>
    </row>
    <row r="18832" spans="1:9" hidden="1" x14ac:dyDescent="0.25">
      <c r="A18832" s="227"/>
      <c r="B18832" s="56"/>
      <c r="C18832" s="56"/>
      <c r="D18832" s="57"/>
      <c r="E18832" s="146"/>
      <c r="F18832" s="423"/>
      <c r="G18832" s="63"/>
      <c r="H18832" s="64"/>
      <c r="I18832" s="554"/>
    </row>
    <row r="18833" spans="1:9" hidden="1" x14ac:dyDescent="0.25">
      <c r="A18833" s="227"/>
      <c r="B18833" s="56"/>
      <c r="C18833" s="56"/>
      <c r="D18833" s="57"/>
      <c r="E18833" s="146"/>
      <c r="F18833" s="423"/>
      <c r="G18833" s="204"/>
      <c r="H18833" s="64"/>
      <c r="I18833" s="554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54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54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54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54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53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54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54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54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54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54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54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54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54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54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53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10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54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54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54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54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54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54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54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54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54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53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15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10"/>
      <c r="C18933" s="410"/>
      <c r="D18933" s="437"/>
      <c r="E18933" s="415"/>
      <c r="F18933" s="413"/>
      <c r="G18933" s="413"/>
      <c r="H18933" s="414"/>
      <c r="I18933" s="70"/>
    </row>
    <row r="18934" spans="1:9" hidden="1" x14ac:dyDescent="0.25">
      <c r="A18934" s="227"/>
      <c r="B18934" s="68"/>
      <c r="C18934" s="75"/>
      <c r="D18934" s="57"/>
      <c r="E18934" s="409"/>
      <c r="F18934" s="423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54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54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54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54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54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54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54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54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54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54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54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54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54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54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54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54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54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54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54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54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54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28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28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28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54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54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29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29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29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29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54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54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54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54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54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54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54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54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54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54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54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54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29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29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54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54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09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07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55"/>
      <c r="E19359" s="556"/>
      <c r="F19359" s="557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55"/>
      <c r="E19363" s="556"/>
      <c r="F19363" s="557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29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29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29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29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29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58"/>
      <c r="D19395" s="559"/>
      <c r="E19395" s="286"/>
      <c r="F19395" s="484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60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61"/>
      <c r="E19414" s="562"/>
      <c r="F19414" s="563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61"/>
      <c r="E19415" s="562"/>
      <c r="F19415" s="563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29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29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29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29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29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61"/>
      <c r="E19441" s="562"/>
      <c r="F19441" s="563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59"/>
      <c r="E19448" s="286"/>
      <c r="F19448" s="484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29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29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29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29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29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29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29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29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29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29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29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61"/>
      <c r="E19638" s="562"/>
      <c r="F19638" s="563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61"/>
      <c r="E19685" s="562"/>
      <c r="F19685" s="563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61"/>
      <c r="E19689" s="562"/>
      <c r="F19689" s="563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20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61"/>
      <c r="E19728" s="562"/>
      <c r="F19728" s="563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61"/>
      <c r="E19746" s="562"/>
      <c r="F19746" s="563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61"/>
      <c r="E19791" s="86"/>
      <c r="F19791" s="563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15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10"/>
      <c r="C19885" s="410"/>
      <c r="D19885" s="437"/>
      <c r="E19885" s="415"/>
      <c r="F19885" s="439"/>
      <c r="G19885" s="413"/>
      <c r="H19885" s="414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61"/>
      <c r="E19910" s="562"/>
      <c r="F19910" s="563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61"/>
      <c r="E19950" s="562"/>
      <c r="F19950" s="563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61"/>
      <c r="E19962" s="562"/>
      <c r="F19962" s="563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15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10"/>
      <c r="C19966" s="410"/>
      <c r="D19966" s="437"/>
      <c r="E19966" s="415"/>
      <c r="F19966" s="439"/>
      <c r="G19966" s="413"/>
      <c r="H19966" s="414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480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61"/>
      <c r="E19994" s="562"/>
      <c r="F19994" s="563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61"/>
      <c r="E20021" s="562"/>
      <c r="F20021" s="563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61"/>
      <c r="E20025" s="562"/>
      <c r="F20025" s="563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61"/>
      <c r="E20026" s="562"/>
      <c r="F20026" s="563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61"/>
      <c r="E20054" s="562"/>
      <c r="F20054" s="563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61"/>
      <c r="E20086" s="562"/>
      <c r="F20086" s="563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08"/>
      <c r="I20088" s="70"/>
    </row>
    <row r="20089" spans="1:9" hidden="1" x14ac:dyDescent="0.25">
      <c r="A20089" s="227"/>
      <c r="B20089" s="56"/>
      <c r="C20089" s="56"/>
      <c r="D20089" s="561"/>
      <c r="E20089" s="562"/>
      <c r="F20089" s="563"/>
      <c r="G20089" s="101"/>
      <c r="H20089" s="408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08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08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08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61"/>
      <c r="E20153" s="562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62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61"/>
      <c r="E20199" s="562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62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15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15"/>
    </row>
    <row r="20232" spans="1:9" hidden="1" x14ac:dyDescent="0.25">
      <c r="A20232" s="227"/>
      <c r="B20232" s="410"/>
      <c r="C20232" s="410"/>
      <c r="D20232" s="411"/>
      <c r="E20232" s="412"/>
      <c r="F20232" s="413"/>
      <c r="G20232" s="422"/>
      <c r="H20232" s="414"/>
      <c r="I20232" s="70"/>
    </row>
    <row r="20233" spans="1:9" hidden="1" x14ac:dyDescent="0.25">
      <c r="A20233" s="227"/>
      <c r="B20233" s="506"/>
      <c r="C20233" s="410"/>
      <c r="D20233" s="410"/>
      <c r="E20233" s="412"/>
      <c r="F20233" s="501"/>
      <c r="G20233" s="422"/>
      <c r="H20233" s="414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535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B20384" s="68"/>
      <c r="C20384" s="56"/>
      <c r="D20384" s="57"/>
      <c r="E20384" s="72"/>
      <c r="F20384" s="76"/>
      <c r="G20384" s="63"/>
      <c r="H20384" s="64"/>
      <c r="I20384" s="70"/>
    </row>
    <row r="20385" spans="2:9" x14ac:dyDescent="0.25">
      <c r="B20385" s="56"/>
      <c r="C20385" s="56"/>
      <c r="D20385" s="83"/>
      <c r="E20385" s="72"/>
      <c r="F20385" s="62"/>
      <c r="G20385" s="63"/>
      <c r="H20385" s="64"/>
      <c r="I20385" s="70"/>
    </row>
    <row r="20386" spans="2:9" x14ac:dyDescent="0.25">
      <c r="B20386" s="56"/>
      <c r="C20386" s="71"/>
      <c r="D20386" s="57"/>
      <c r="E20386" s="86"/>
      <c r="F20386" s="62"/>
      <c r="G20386" s="63"/>
      <c r="H20386" s="64"/>
      <c r="I20386" s="70"/>
    </row>
    <row r="20387" spans="2:9" x14ac:dyDescent="0.25">
      <c r="B20387" s="56"/>
      <c r="C20387" s="71"/>
      <c r="D20387" s="57"/>
      <c r="E20387" s="86"/>
      <c r="F20387" s="76"/>
      <c r="G20387" s="63"/>
      <c r="H20387" s="64"/>
      <c r="I20387" s="70"/>
    </row>
    <row r="20388" spans="2:9" x14ac:dyDescent="0.25">
      <c r="B20388" s="56"/>
      <c r="C20388" s="56"/>
      <c r="D20388" s="57"/>
      <c r="E20388" s="86"/>
      <c r="F20388" s="76"/>
      <c r="G20388" s="63"/>
      <c r="H20388" s="64"/>
      <c r="I20388" s="70"/>
    </row>
    <row r="20389" spans="2:9" x14ac:dyDescent="0.25">
      <c r="B20389" s="56"/>
      <c r="C20389" s="56"/>
      <c r="D20389" s="57"/>
      <c r="E20389" s="66"/>
      <c r="F20389" s="76"/>
      <c r="G20389" s="204"/>
      <c r="H20389" s="64"/>
      <c r="I20389" s="70"/>
    </row>
    <row r="20390" spans="2:9" x14ac:dyDescent="0.25">
      <c r="B20390" s="55"/>
      <c r="C20390" s="75"/>
      <c r="D20390" s="57"/>
      <c r="E20390" s="72"/>
      <c r="F20390" s="76"/>
      <c r="G20390" s="63"/>
      <c r="H20390" s="64"/>
      <c r="I20390" s="70"/>
    </row>
    <row r="20391" spans="2:9" x14ac:dyDescent="0.25">
      <c r="B20391" s="56"/>
      <c r="C20391" s="254"/>
      <c r="D20391" s="57"/>
      <c r="E20391" s="86"/>
      <c r="F20391" s="62"/>
      <c r="G20391" s="63"/>
      <c r="H20391" s="64"/>
      <c r="I20391" s="70"/>
    </row>
    <row r="20392" spans="2:9" x14ac:dyDescent="0.25">
      <c r="B20392" s="60"/>
      <c r="C20392" s="124"/>
      <c r="D20392" s="57"/>
      <c r="E20392" s="72"/>
      <c r="F20392" s="76"/>
      <c r="G20392" s="63"/>
      <c r="H20392" s="64"/>
      <c r="I20392" s="70"/>
    </row>
    <row r="20393" spans="2:9" x14ac:dyDescent="0.25">
      <c r="B20393" s="56"/>
      <c r="C20393" s="71"/>
      <c r="D20393" s="57"/>
      <c r="E20393" s="86"/>
      <c r="F20393" s="62"/>
      <c r="G20393" s="101"/>
      <c r="H20393" s="64"/>
      <c r="I20393" s="70"/>
    </row>
    <row r="20394" spans="2:9" x14ac:dyDescent="0.25">
      <c r="B20394" s="56"/>
      <c r="C20394" s="71"/>
      <c r="D20394" s="57"/>
      <c r="E20394" s="86"/>
      <c r="F20394" s="76"/>
      <c r="G20394" s="63"/>
      <c r="H20394" s="64"/>
      <c r="I20394" s="70"/>
    </row>
    <row r="20395" spans="2:9" x14ac:dyDescent="0.25">
      <c r="B20395" s="95"/>
      <c r="C20395" s="71"/>
      <c r="D20395" s="57"/>
      <c r="E20395" s="66"/>
      <c r="F20395" s="76"/>
      <c r="G20395" s="63"/>
      <c r="H20395" s="64"/>
      <c r="I20395" s="70"/>
    </row>
    <row r="20396" spans="2:9" x14ac:dyDescent="0.25">
      <c r="B20396" s="71"/>
      <c r="C20396" s="71"/>
      <c r="D20396" s="57"/>
      <c r="E20396" s="66"/>
      <c r="F20396" s="76"/>
      <c r="G20396" s="63"/>
      <c r="H20396" s="64"/>
      <c r="I20396" s="70"/>
    </row>
    <row r="20397" spans="2:9" x14ac:dyDescent="0.25">
      <c r="B20397" s="68"/>
      <c r="C20397" s="71"/>
      <c r="D20397" s="57"/>
      <c r="E20397" s="86"/>
      <c r="F20397" s="62"/>
      <c r="G20397" s="63"/>
      <c r="H20397" s="64"/>
      <c r="I20397" s="70"/>
    </row>
    <row r="20398" spans="2:9" x14ac:dyDescent="0.25">
      <c r="B20398" s="55"/>
      <c r="C20398" s="56"/>
      <c r="D20398" s="106"/>
      <c r="E20398" s="66"/>
      <c r="F20398" s="62"/>
      <c r="G20398" s="63"/>
      <c r="H20398" s="64"/>
      <c r="I20398" s="70"/>
    </row>
    <row r="20399" spans="2:9" x14ac:dyDescent="0.25">
      <c r="B20399" s="74"/>
      <c r="C20399" s="75"/>
      <c r="D20399" s="57"/>
      <c r="E20399" s="86"/>
      <c r="F20399" s="62"/>
      <c r="G20399" s="63"/>
      <c r="H20399" s="64"/>
      <c r="I20399" s="70"/>
    </row>
    <row r="20400" spans="2:9" x14ac:dyDescent="0.25">
      <c r="B20400" s="95"/>
      <c r="C20400" s="56"/>
      <c r="D20400" s="57"/>
      <c r="E20400" s="66"/>
      <c r="F20400" s="76"/>
      <c r="G20400" s="63"/>
      <c r="H20400" s="64"/>
      <c r="I20400" s="70"/>
    </row>
    <row r="20401" spans="2:9" x14ac:dyDescent="0.25">
      <c r="B20401" s="56"/>
      <c r="C20401" s="56"/>
      <c r="D20401" s="83"/>
      <c r="E20401" s="72"/>
      <c r="F20401" s="76"/>
      <c r="G20401" s="63"/>
      <c r="H20401" s="64"/>
      <c r="I20401" s="70"/>
    </row>
    <row r="20402" spans="2:9" x14ac:dyDescent="0.25">
      <c r="B20402" s="55"/>
      <c r="C20402" s="56"/>
      <c r="D20402" s="106"/>
      <c r="E20402" s="72"/>
      <c r="F20402" s="62"/>
      <c r="G20402" s="63"/>
      <c r="H20402" s="64"/>
      <c r="I20402" s="70"/>
    </row>
    <row r="20403" spans="2:9" x14ac:dyDescent="0.25">
      <c r="B20403" s="55"/>
      <c r="C20403" s="56"/>
      <c r="D20403" s="106"/>
      <c r="E20403" s="72"/>
      <c r="F20403" s="62"/>
      <c r="G20403" s="63"/>
      <c r="H20403" s="64"/>
      <c r="I20403" s="70"/>
    </row>
    <row r="20404" spans="2:9" x14ac:dyDescent="0.25">
      <c r="B20404" s="56"/>
      <c r="C20404" s="71"/>
      <c r="D20404" s="83"/>
      <c r="E20404" s="72"/>
      <c r="F20404" s="76"/>
      <c r="G20404" s="63"/>
      <c r="H20404" s="64"/>
      <c r="I20404" s="70"/>
    </row>
    <row r="20405" spans="2:9" x14ac:dyDescent="0.25">
      <c r="B20405" s="74"/>
      <c r="C20405" s="56"/>
      <c r="D20405" s="57"/>
      <c r="E20405" s="72"/>
      <c r="F20405" s="62"/>
      <c r="G20405" s="63"/>
      <c r="H20405" s="64"/>
      <c r="I20405" s="70"/>
    </row>
    <row r="20406" spans="2:9" x14ac:dyDescent="0.25">
      <c r="B20406" s="56"/>
      <c r="C20406" s="56"/>
      <c r="D20406" s="57"/>
      <c r="E20406" s="66"/>
      <c r="F20406" s="76"/>
      <c r="G20406" s="63"/>
      <c r="H20406" s="64"/>
      <c r="I20406" s="70"/>
    </row>
    <row r="20407" spans="2:9" x14ac:dyDescent="0.25">
      <c r="B20407" s="56"/>
      <c r="C20407" s="56"/>
      <c r="D20407" s="57"/>
      <c r="E20407" s="86"/>
      <c r="F20407" s="67"/>
      <c r="G20407" s="101"/>
      <c r="H20407" s="64"/>
      <c r="I20407" s="70"/>
    </row>
    <row r="20408" spans="2:9" x14ac:dyDescent="0.25">
      <c r="B20408" s="56"/>
      <c r="C20408" s="56"/>
      <c r="D20408" s="57"/>
      <c r="E20408" s="86"/>
      <c r="F20408" s="67"/>
      <c r="G20408" s="101"/>
      <c r="H20408" s="64"/>
      <c r="I20408" s="70"/>
    </row>
    <row r="20409" spans="2:9" x14ac:dyDescent="0.25">
      <c r="B20409" s="56"/>
      <c r="C20409" s="56"/>
      <c r="D20409" s="83"/>
      <c r="E20409" s="72"/>
      <c r="F20409" s="76"/>
      <c r="G20409" s="63"/>
      <c r="H20409" s="64"/>
      <c r="I20409" s="70"/>
    </row>
    <row r="20410" spans="2:9" x14ac:dyDescent="0.25">
      <c r="B20410" s="81"/>
      <c r="C20410" s="75"/>
      <c r="D20410" s="57"/>
      <c r="E20410" s="86"/>
      <c r="F20410" s="62"/>
      <c r="G20410" s="63"/>
      <c r="H20410" s="64"/>
      <c r="I20410" s="70"/>
    </row>
    <row r="20411" spans="2:9" x14ac:dyDescent="0.25">
      <c r="B20411" s="68"/>
      <c r="C20411" s="68"/>
      <c r="D20411" s="57"/>
      <c r="E20411" s="86"/>
      <c r="F20411" s="76"/>
      <c r="G20411" s="63"/>
      <c r="H20411" s="64"/>
      <c r="I20411" s="70"/>
    </row>
    <row r="20412" spans="2:9" x14ac:dyDescent="0.25">
      <c r="B20412" s="56"/>
      <c r="C20412" s="56"/>
      <c r="D20412" s="57"/>
      <c r="E20412" s="86"/>
      <c r="F20412" s="62"/>
      <c r="G20412" s="63"/>
      <c r="H20412" s="107"/>
      <c r="I20412" s="70"/>
    </row>
    <row r="20413" spans="2:9" x14ac:dyDescent="0.25">
      <c r="B20413" s="68"/>
      <c r="C20413" s="56"/>
      <c r="D20413" s="57"/>
      <c r="E20413" s="86"/>
      <c r="F20413" s="62"/>
      <c r="G20413" s="63"/>
      <c r="H20413" s="107"/>
      <c r="I20413" s="70"/>
    </row>
    <row r="20414" spans="2:9" x14ac:dyDescent="0.25">
      <c r="B20414" s="68"/>
      <c r="C20414" s="81"/>
      <c r="D20414" s="57"/>
      <c r="E20414" s="66"/>
      <c r="F20414" s="76"/>
      <c r="G20414" s="63"/>
      <c r="H20414" s="64"/>
      <c r="I20414" s="70"/>
    </row>
    <row r="20415" spans="2:9" x14ac:dyDescent="0.25">
      <c r="B20415" s="56"/>
      <c r="C20415" s="56"/>
      <c r="D20415" s="57"/>
      <c r="E20415" s="86"/>
      <c r="F20415" s="62"/>
      <c r="G20415" s="101"/>
      <c r="H20415" s="64"/>
      <c r="I20415" s="70"/>
    </row>
    <row r="20416" spans="2:9" x14ac:dyDescent="0.25">
      <c r="B20416" s="56"/>
      <c r="C20416" s="56"/>
      <c r="D20416" s="57"/>
      <c r="E20416" s="86"/>
      <c r="F20416" s="62"/>
      <c r="G20416" s="101"/>
      <c r="H20416" s="64"/>
      <c r="I20416" s="70"/>
    </row>
    <row r="20417" spans="2:9" x14ac:dyDescent="0.25">
      <c r="B20417" s="56"/>
      <c r="C20417" s="56"/>
      <c r="D20417" s="57"/>
      <c r="E20417" s="66"/>
      <c r="F20417" s="76"/>
      <c r="G20417" s="101"/>
      <c r="H20417" s="64"/>
      <c r="I20417" s="70"/>
    </row>
    <row r="20418" spans="2:9" x14ac:dyDescent="0.25">
      <c r="B20418" s="68"/>
      <c r="C20418" s="56"/>
      <c r="D20418" s="57"/>
      <c r="E20418" s="66"/>
      <c r="F20418" s="76"/>
      <c r="G20418" s="101"/>
      <c r="H20418" s="64"/>
      <c r="I20418" s="70"/>
    </row>
    <row r="20419" spans="2:9" x14ac:dyDescent="0.25">
      <c r="B20419" s="56"/>
      <c r="C20419" s="56"/>
      <c r="D20419" s="57"/>
      <c r="E20419" s="66"/>
      <c r="F20419" s="76"/>
      <c r="G20419" s="101"/>
      <c r="H20419" s="64"/>
      <c r="I20419" s="70"/>
    </row>
    <row r="20420" spans="2:9" x14ac:dyDescent="0.25">
      <c r="B20420" s="60"/>
      <c r="C20420" s="152"/>
      <c r="D20420" s="57"/>
      <c r="E20420" s="72"/>
      <c r="F20420" s="76"/>
      <c r="G20420" s="101"/>
      <c r="H20420" s="64"/>
      <c r="I20420" s="70"/>
    </row>
    <row r="20421" spans="2:9" x14ac:dyDescent="0.25">
      <c r="B20421" s="68"/>
      <c r="C20421" s="81"/>
      <c r="D20421" s="57"/>
      <c r="E20421" s="66"/>
      <c r="F20421" s="76"/>
      <c r="G20421" s="101"/>
      <c r="H20421" s="64"/>
      <c r="I20421" s="70"/>
    </row>
    <row r="20422" spans="2:9" x14ac:dyDescent="0.25">
      <c r="B20422" s="68"/>
      <c r="C20422" s="56"/>
      <c r="D20422" s="57"/>
      <c r="E20422" s="72"/>
      <c r="F20422" s="63"/>
      <c r="G20422" s="101"/>
      <c r="H20422" s="64"/>
      <c r="I20422" s="70"/>
    </row>
    <row r="20423" spans="2:9" x14ac:dyDescent="0.25">
      <c r="B20423" s="74"/>
      <c r="C20423" s="56"/>
      <c r="D20423" s="57"/>
      <c r="E20423" s="72"/>
      <c r="F20423" s="62"/>
      <c r="G20423" s="101"/>
      <c r="H20423" s="64"/>
      <c r="I20423" s="70"/>
    </row>
    <row r="20424" spans="2:9" x14ac:dyDescent="0.25">
      <c r="B20424" s="81"/>
      <c r="C20424" s="75"/>
      <c r="D20424" s="57"/>
      <c r="E20424" s="86"/>
      <c r="F20424" s="62"/>
      <c r="G20424" s="101"/>
      <c r="H20424" s="64"/>
      <c r="I20424" s="70"/>
    </row>
    <row r="20425" spans="2:9" x14ac:dyDescent="0.25">
      <c r="B20425" s="68"/>
      <c r="C20425" s="71"/>
      <c r="D20425" s="57"/>
      <c r="E20425" s="86"/>
      <c r="F20425" s="62"/>
      <c r="G20425" s="101"/>
      <c r="H20425" s="64"/>
      <c r="I20425" s="70"/>
    </row>
    <row r="20426" spans="2:9" x14ac:dyDescent="0.25">
      <c r="B20426" s="56"/>
      <c r="C20426" s="56"/>
      <c r="D20426" s="57"/>
      <c r="E20426" s="86"/>
      <c r="F20426" s="62"/>
      <c r="G20426" s="62"/>
      <c r="H20426" s="64"/>
      <c r="I20426" s="70"/>
    </row>
    <row r="20427" spans="2:9" x14ac:dyDescent="0.25">
      <c r="B20427" s="55"/>
      <c r="C20427" s="74"/>
      <c r="D20427" s="57"/>
      <c r="E20427" s="66"/>
      <c r="F20427" s="62"/>
      <c r="G20427" s="101"/>
      <c r="H20427" s="64"/>
      <c r="I20427" s="70"/>
    </row>
    <row r="20428" spans="2:9" x14ac:dyDescent="0.25">
      <c r="B20428" s="56"/>
      <c r="C20428" s="56"/>
      <c r="D20428" s="57"/>
      <c r="E20428" s="66"/>
      <c r="F20428" s="76"/>
      <c r="G20428" s="63"/>
      <c r="H20428" s="64"/>
      <c r="I20428" s="56"/>
    </row>
    <row r="20429" spans="2:9" x14ac:dyDescent="0.25">
      <c r="B20429" s="68"/>
      <c r="C20429" s="68"/>
      <c r="D20429" s="57"/>
      <c r="E20429" s="66"/>
      <c r="F20429" s="96"/>
      <c r="G20429" s="63"/>
      <c r="H20429" s="64"/>
      <c r="I20429" s="56"/>
    </row>
    <row r="20430" spans="2:9" x14ac:dyDescent="0.25">
      <c r="B20430" s="56"/>
      <c r="C20430" s="56"/>
      <c r="D20430" s="56"/>
      <c r="E20430" s="56"/>
      <c r="F20430" s="56"/>
      <c r="G20430" s="63"/>
      <c r="H20430" s="64"/>
      <c r="I20430" s="56"/>
    </row>
    <row r="20431" spans="2:9" x14ac:dyDescent="0.25">
      <c r="B20431" s="95"/>
      <c r="C20431" s="56"/>
      <c r="D20431" s="56"/>
      <c r="E20431" s="66"/>
      <c r="F20431" s="58"/>
      <c r="G20431" s="63"/>
      <c r="H20431" s="107"/>
      <c r="I20431" s="56"/>
    </row>
    <row r="20432" spans="2:9" x14ac:dyDescent="0.25">
      <c r="B20432" s="95"/>
      <c r="C20432" s="56"/>
      <c r="D20432" s="56"/>
      <c r="E20432" s="66"/>
      <c r="F20432" s="58"/>
      <c r="G20432" s="63"/>
      <c r="H20432" s="107"/>
      <c r="I20432" s="56"/>
    </row>
    <row r="20433" spans="2:9" x14ac:dyDescent="0.25">
      <c r="B20433" s="95"/>
      <c r="C20433" s="56"/>
      <c r="D20433" s="56"/>
      <c r="E20433" s="66"/>
      <c r="F20433" s="58"/>
      <c r="G20433" s="63"/>
      <c r="H20433" s="107"/>
      <c r="I20433" s="56"/>
    </row>
    <row r="20434" spans="2:9" x14ac:dyDescent="0.25">
      <c r="B20434" s="95"/>
      <c r="C20434" s="56"/>
      <c r="D20434" s="56"/>
      <c r="E20434" s="66"/>
      <c r="F20434" s="58"/>
      <c r="G20434" s="63"/>
      <c r="H20434" s="107"/>
      <c r="I20434" s="56"/>
    </row>
    <row r="20435" spans="2:9" x14ac:dyDescent="0.25">
      <c r="B20435" s="74"/>
      <c r="C20435" s="56"/>
      <c r="D20435" s="56"/>
      <c r="E20435" s="66"/>
      <c r="F20435" s="58"/>
      <c r="G20435" s="63"/>
      <c r="H20435" s="107"/>
      <c r="I20435" s="70"/>
    </row>
    <row r="20436" spans="2:9" x14ac:dyDescent="0.25">
      <c r="B20436" s="56"/>
      <c r="C20436" s="71"/>
      <c r="D20436" s="57"/>
      <c r="E20436" s="86"/>
      <c r="F20436" s="76"/>
      <c r="G20436" s="63"/>
      <c r="H20436" s="107"/>
      <c r="I20436" s="70"/>
    </row>
    <row r="20437" spans="2:9" x14ac:dyDescent="0.25">
      <c r="B20437" s="56"/>
      <c r="C20437" s="56"/>
      <c r="D20437" s="57"/>
      <c r="E20437" s="66"/>
      <c r="F20437" s="76"/>
      <c r="G20437" s="63"/>
      <c r="H20437" s="64"/>
      <c r="I20437" s="64"/>
    </row>
    <row r="20438" spans="2:9" x14ac:dyDescent="0.25">
      <c r="B20438" s="55"/>
      <c r="C20438" s="75"/>
      <c r="D20438" s="83"/>
      <c r="E20438" s="72"/>
      <c r="F20438" s="77"/>
      <c r="G20438" s="101"/>
      <c r="H20438" s="64"/>
      <c r="I20438" s="70"/>
    </row>
    <row r="20439" spans="2:9" x14ac:dyDescent="0.25">
      <c r="B20439" s="74"/>
      <c r="C20439" s="71"/>
      <c r="D20439" s="57"/>
      <c r="E20439" s="86"/>
      <c r="F20439" s="62"/>
      <c r="G20439" s="62"/>
      <c r="H20439" s="64"/>
      <c r="I20439" s="70"/>
    </row>
    <row r="20440" spans="2:9" x14ac:dyDescent="0.25">
      <c r="B20440" s="56"/>
      <c r="C20440" s="71"/>
      <c r="D20440" s="57"/>
      <c r="E20440" s="86"/>
      <c r="F20440" s="62"/>
      <c r="G20440" s="101"/>
      <c r="H20440" s="64"/>
      <c r="I20440" s="70"/>
    </row>
    <row r="20441" spans="2:9" x14ac:dyDescent="0.25">
      <c r="B20441" s="68"/>
      <c r="C20441" s="71"/>
      <c r="D20441" s="57"/>
      <c r="E20441" s="86"/>
      <c r="F20441" s="62"/>
      <c r="G20441" s="101"/>
      <c r="H20441" s="64"/>
      <c r="I20441" s="70"/>
    </row>
    <row r="20442" spans="2:9" x14ac:dyDescent="0.25">
      <c r="B20442" s="56"/>
      <c r="C20442" s="71"/>
      <c r="D20442" s="57"/>
      <c r="E20442" s="66"/>
      <c r="F20442" s="62"/>
      <c r="G20442" s="63"/>
      <c r="H20442" s="64"/>
      <c r="I20442" s="70"/>
    </row>
    <row r="20443" spans="2:9" x14ac:dyDescent="0.25">
      <c r="B20443" s="68"/>
      <c r="C20443" s="71"/>
      <c r="D20443" s="57"/>
      <c r="E20443" s="86"/>
      <c r="F20443" s="62"/>
      <c r="G20443" s="62"/>
      <c r="H20443" s="64"/>
      <c r="I20443" s="70"/>
    </row>
    <row r="20444" spans="2:9" x14ac:dyDescent="0.25">
      <c r="B20444" s="71"/>
      <c r="C20444" s="71"/>
      <c r="D20444" s="57"/>
      <c r="E20444" s="72"/>
      <c r="F20444" s="76"/>
      <c r="G20444" s="63"/>
      <c r="H20444" s="64"/>
      <c r="I20444" s="70"/>
    </row>
    <row r="20445" spans="2:9" x14ac:dyDescent="0.25">
      <c r="B20445" s="55"/>
      <c r="C20445" s="56"/>
      <c r="D20445" s="57"/>
      <c r="E20445" s="86"/>
      <c r="F20445" s="62"/>
      <c r="G20445" s="101"/>
      <c r="H20445" s="64"/>
      <c r="I20445" s="70"/>
    </row>
    <row r="20446" spans="2:9" x14ac:dyDescent="0.25">
      <c r="B20446" s="56"/>
      <c r="C20446" s="56"/>
      <c r="D20446" s="57"/>
      <c r="E20446" s="86"/>
      <c r="F20446" s="62"/>
      <c r="G20446" s="101"/>
      <c r="H20446" s="64"/>
      <c r="I20446" s="70"/>
    </row>
    <row r="20447" spans="2:9" x14ac:dyDescent="0.25">
      <c r="B20447" s="56"/>
      <c r="C20447" s="179"/>
      <c r="D20447" s="57"/>
      <c r="E20447" s="66"/>
      <c r="F20447" s="76"/>
      <c r="G20447" s="101"/>
      <c r="H20447" s="64"/>
      <c r="I20447" s="70"/>
    </row>
    <row r="20448" spans="2:9" x14ac:dyDescent="0.25">
      <c r="B20448" s="56"/>
      <c r="C20448" s="56"/>
      <c r="D20448" s="57"/>
      <c r="E20448" s="72"/>
      <c r="F20448" s="62"/>
      <c r="G20448" s="63"/>
      <c r="H20448" s="64"/>
      <c r="I20448" s="70"/>
    </row>
    <row r="20449" spans="2:9" x14ac:dyDescent="0.25">
      <c r="B20449" s="56"/>
      <c r="C20449" s="56"/>
      <c r="D20449" s="57"/>
      <c r="E20449" s="72"/>
      <c r="F20449" s="62"/>
      <c r="G20449" s="63"/>
      <c r="H20449" s="64"/>
      <c r="I20449" s="70"/>
    </row>
    <row r="20450" spans="2:9" x14ac:dyDescent="0.25">
      <c r="B20450" s="56"/>
      <c r="C20450" s="56"/>
      <c r="D20450" s="57"/>
      <c r="E20450" s="72"/>
      <c r="F20450" s="62"/>
      <c r="G20450" s="63"/>
      <c r="H20450" s="64"/>
      <c r="I20450" s="70"/>
    </row>
    <row r="20451" spans="2:9" x14ac:dyDescent="0.25">
      <c r="B20451" s="74"/>
      <c r="C20451" s="71"/>
      <c r="D20451" s="57"/>
      <c r="E20451" s="86"/>
      <c r="F20451" s="62"/>
      <c r="G20451" s="62"/>
      <c r="H20451" s="64"/>
      <c r="I20451" s="70"/>
    </row>
    <row r="20452" spans="2:9" x14ac:dyDescent="0.25">
      <c r="B20452" s="56"/>
      <c r="C20452" s="71"/>
      <c r="D20452" s="57"/>
      <c r="E20452" s="86"/>
      <c r="F20452" s="62"/>
      <c r="G20452" s="101"/>
      <c r="H20452" s="64"/>
      <c r="I20452" s="70"/>
    </row>
    <row r="20453" spans="2:9" x14ac:dyDescent="0.25">
      <c r="B20453" s="60"/>
      <c r="C20453" s="152"/>
      <c r="D20453" s="57"/>
      <c r="E20453" s="86"/>
      <c r="F20453" s="62"/>
      <c r="G20453" s="63"/>
      <c r="H20453" s="64"/>
      <c r="I20453" s="70"/>
    </row>
    <row r="20454" spans="2:9" x14ac:dyDescent="0.25">
      <c r="B20454" s="56"/>
      <c r="C20454" s="71"/>
      <c r="D20454" s="57"/>
      <c r="E20454" s="86"/>
      <c r="F20454" s="62"/>
      <c r="G20454" s="101"/>
      <c r="H20454" s="64"/>
      <c r="I20454" s="70"/>
    </row>
    <row r="20455" spans="2:9" x14ac:dyDescent="0.25">
      <c r="B20455" s="95"/>
      <c r="C20455" s="71"/>
      <c r="D20455" s="56"/>
      <c r="E20455" s="86"/>
      <c r="F20455" s="58"/>
      <c r="G20455" s="63"/>
      <c r="H20455" s="64"/>
      <c r="I20455" s="70"/>
    </row>
    <row r="20456" spans="2:9" x14ac:dyDescent="0.25">
      <c r="B20456" s="56"/>
      <c r="C20456" s="71"/>
      <c r="D20456" s="57"/>
      <c r="E20456" s="86"/>
      <c r="F20456" s="76"/>
      <c r="G20456" s="63"/>
      <c r="H20456" s="64"/>
      <c r="I20456" s="70"/>
    </row>
    <row r="20457" spans="2:9" x14ac:dyDescent="0.25">
      <c r="B20457" s="56"/>
      <c r="C20457" s="71"/>
      <c r="D20457" s="83"/>
      <c r="E20457" s="72"/>
      <c r="F20457" s="77"/>
      <c r="G20457" s="101"/>
      <c r="H20457" s="64"/>
      <c r="I20457" s="126"/>
    </row>
    <row r="20458" spans="2:9" x14ac:dyDescent="0.25">
      <c r="B20458" s="56"/>
      <c r="C20458" s="56"/>
      <c r="D20458" s="57"/>
      <c r="E20458" s="66"/>
      <c r="F20458" s="76"/>
      <c r="G20458" s="63"/>
      <c r="H20458" s="64"/>
      <c r="I20458" s="126"/>
    </row>
    <row r="20459" spans="2:9" x14ac:dyDescent="0.25">
      <c r="B20459" s="68"/>
      <c r="C20459" s="71"/>
      <c r="D20459" s="57"/>
      <c r="E20459" s="86"/>
      <c r="F20459" s="62"/>
      <c r="G20459" s="63"/>
      <c r="H20459" s="107"/>
      <c r="I20459" s="126"/>
    </row>
    <row r="20460" spans="2:9" x14ac:dyDescent="0.25">
      <c r="B20460" s="56"/>
      <c r="C20460" s="56"/>
      <c r="D20460" s="57"/>
      <c r="E20460" s="72"/>
      <c r="F20460" s="62"/>
      <c r="G20460" s="101"/>
      <c r="H20460" s="64"/>
      <c r="I20460" s="126"/>
    </row>
    <row r="20461" spans="2:9" x14ac:dyDescent="0.25">
      <c r="B20461" s="56"/>
      <c r="C20461" s="56"/>
      <c r="D20461" s="57"/>
      <c r="E20461" s="72"/>
      <c r="F20461" s="63"/>
      <c r="G20461" s="63"/>
      <c r="H20461" s="64"/>
      <c r="I20461" s="56"/>
    </row>
    <row r="20462" spans="2:9" x14ac:dyDescent="0.25">
      <c r="B20462" s="56"/>
      <c r="C20462" s="56"/>
      <c r="D20462" s="57"/>
      <c r="E20462" s="72"/>
      <c r="F20462" s="62"/>
      <c r="G20462" s="63"/>
      <c r="H20462" s="64"/>
      <c r="I20462" s="56"/>
    </row>
    <row r="20463" spans="2:9" x14ac:dyDescent="0.25">
      <c r="B20463" s="56"/>
      <c r="C20463" s="56"/>
      <c r="D20463" s="72"/>
      <c r="E20463" s="65"/>
      <c r="F20463" s="86"/>
      <c r="G20463" s="86"/>
      <c r="H20463" s="56"/>
      <c r="I20463" s="56"/>
    </row>
    <row r="20464" spans="2:9" x14ac:dyDescent="0.25">
      <c r="I20464" s="56"/>
    </row>
    <row r="20465" spans="2:9" x14ac:dyDescent="0.25">
      <c r="B20465" s="56"/>
      <c r="C20465" s="56"/>
      <c r="D20465" s="72"/>
      <c r="E20465" s="65"/>
      <c r="F20465" s="86"/>
      <c r="G20465" s="86"/>
      <c r="H20465" s="56"/>
      <c r="I20465" s="56"/>
    </row>
    <row r="20466" spans="2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2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2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2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2:9" x14ac:dyDescent="0.25">
      <c r="B20470" s="56"/>
      <c r="C20470" s="56"/>
      <c r="D20470" s="72"/>
      <c r="E20470" s="65"/>
      <c r="F20470" s="86"/>
      <c r="G20470" s="86"/>
      <c r="H20470" s="56"/>
    </row>
    <row r="20471" spans="2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Pump NKR 71 Ory"/>
        <filter val="Waterpump Grandmax Bierkens"/>
        <filter val="Waterpump NKR 71 Ory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02" customWidth="1"/>
    <col min="2" max="2" width="34.140625" customWidth="1"/>
    <col min="3" max="3" width="28.5703125" customWidth="1"/>
    <col min="4" max="4" width="4.5703125" style="564" customWidth="1"/>
    <col min="5" max="5" width="4.7109375" customWidth="1"/>
    <col min="6" max="6" width="13.42578125" style="603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1004" t="s">
        <v>3</v>
      </c>
      <c r="B1" s="1006" t="s">
        <v>2833</v>
      </c>
      <c r="C1" s="1006"/>
      <c r="D1" s="1006"/>
      <c r="E1" s="1006"/>
      <c r="F1" s="1007"/>
      <c r="G1" s="1006"/>
      <c r="H1" s="1008"/>
      <c r="I1" s="565"/>
      <c r="J1" s="565"/>
      <c r="K1" s="566"/>
    </row>
    <row r="2" spans="1:11" ht="18.75" x14ac:dyDescent="0.3">
      <c r="A2" s="1005"/>
      <c r="B2" s="567" t="s">
        <v>13</v>
      </c>
      <c r="C2" s="568" t="s">
        <v>14</v>
      </c>
      <c r="D2" s="569" t="s">
        <v>15</v>
      </c>
      <c r="E2" s="568"/>
      <c r="F2" s="570" t="s">
        <v>18</v>
      </c>
      <c r="G2" s="568" t="s">
        <v>869</v>
      </c>
      <c r="H2" s="571" t="s">
        <v>2834</v>
      </c>
      <c r="I2" s="572" t="s">
        <v>2835</v>
      </c>
      <c r="J2" s="572" t="s">
        <v>2836</v>
      </c>
      <c r="K2" s="573" t="s">
        <v>2837</v>
      </c>
    </row>
    <row r="3" spans="1:11" x14ac:dyDescent="0.25">
      <c r="A3" s="574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35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574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35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4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35">
        <v>44621</v>
      </c>
      <c r="I5" s="56" t="s">
        <v>2849</v>
      </c>
      <c r="K5" s="65" t="s">
        <v>2847</v>
      </c>
    </row>
    <row r="6" spans="1:11" x14ac:dyDescent="0.25">
      <c r="A6" s="574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35">
        <v>44621</v>
      </c>
      <c r="I6" s="56" t="s">
        <v>2852</v>
      </c>
      <c r="K6" s="65" t="s">
        <v>2847</v>
      </c>
    </row>
    <row r="7" spans="1:11" x14ac:dyDescent="0.25">
      <c r="A7" s="574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07">
        <v>1535000</v>
      </c>
      <c r="G7" s="107" t="s">
        <v>413</v>
      </c>
      <c r="H7" s="535">
        <v>44621</v>
      </c>
      <c r="I7" s="56" t="s">
        <v>2854</v>
      </c>
      <c r="K7" s="65" t="s">
        <v>2847</v>
      </c>
    </row>
    <row r="8" spans="1:11" x14ac:dyDescent="0.25">
      <c r="A8" s="574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35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574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35">
        <v>44652</v>
      </c>
    </row>
    <row r="10" spans="1:11" x14ac:dyDescent="0.25">
      <c r="A10" s="574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35">
        <v>44652</v>
      </c>
    </row>
    <row r="11" spans="1:11" x14ac:dyDescent="0.25">
      <c r="A11" s="574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35">
        <v>44652</v>
      </c>
    </row>
    <row r="12" spans="1:11" x14ac:dyDescent="0.25">
      <c r="A12" s="574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35">
        <v>44652</v>
      </c>
    </row>
    <row r="13" spans="1:11" x14ac:dyDescent="0.25">
      <c r="A13" s="574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35">
        <v>44652</v>
      </c>
    </row>
    <row r="14" spans="1:11" x14ac:dyDescent="0.25">
      <c r="A14" s="574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35">
        <v>44652</v>
      </c>
    </row>
    <row r="15" spans="1:11" x14ac:dyDescent="0.25">
      <c r="A15" s="574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35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4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35">
        <v>44713</v>
      </c>
      <c r="I16" s="56" t="s">
        <v>2869</v>
      </c>
      <c r="K16" s="65" t="s">
        <v>2867</v>
      </c>
    </row>
    <row r="17" spans="1:11" x14ac:dyDescent="0.25">
      <c r="A17" s="574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35">
        <v>44713</v>
      </c>
      <c r="I17" s="127" t="s">
        <v>2871</v>
      </c>
    </row>
    <row r="18" spans="1:11" x14ac:dyDescent="0.25">
      <c r="A18" s="574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35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4">
        <v>17</v>
      </c>
      <c r="B19" s="56" t="s">
        <v>2747</v>
      </c>
      <c r="C19" s="56" t="s">
        <v>2875</v>
      </c>
      <c r="D19" s="57">
        <v>1</v>
      </c>
      <c r="E19" s="409" t="s">
        <v>26</v>
      </c>
      <c r="F19" s="62">
        <v>1825000</v>
      </c>
      <c r="G19" s="107" t="s">
        <v>648</v>
      </c>
      <c r="H19" s="535">
        <v>44743</v>
      </c>
      <c r="I19" s="56" t="s">
        <v>2876</v>
      </c>
      <c r="J19" s="56" t="s">
        <v>2877</v>
      </c>
      <c r="K19" s="442">
        <v>44536</v>
      </c>
    </row>
    <row r="20" spans="1:11" x14ac:dyDescent="0.25">
      <c r="A20" s="574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35">
        <v>44743</v>
      </c>
      <c r="I20" s="127" t="s">
        <v>2879</v>
      </c>
      <c r="J20" s="56" t="s">
        <v>2880</v>
      </c>
    </row>
    <row r="21" spans="1:11" x14ac:dyDescent="0.25">
      <c r="A21" s="574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35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4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35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4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35">
        <v>44866</v>
      </c>
    </row>
    <row r="24" spans="1:11" x14ac:dyDescent="0.25">
      <c r="A24" s="574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35">
        <v>44866</v>
      </c>
      <c r="I24" s="56" t="s">
        <v>2889</v>
      </c>
    </row>
    <row r="25" spans="1:11" x14ac:dyDescent="0.25">
      <c r="A25" s="574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35">
        <v>44866</v>
      </c>
      <c r="I25" s="56" t="s">
        <v>2889</v>
      </c>
    </row>
    <row r="26" spans="1:11" x14ac:dyDescent="0.25">
      <c r="A26" s="574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35">
        <v>44866</v>
      </c>
      <c r="I26" s="56" t="s">
        <v>2889</v>
      </c>
    </row>
    <row r="27" spans="1:11" x14ac:dyDescent="0.25">
      <c r="A27" s="574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35">
        <v>44866</v>
      </c>
      <c r="I27" s="56" t="s">
        <v>2889</v>
      </c>
    </row>
    <row r="28" spans="1:11" x14ac:dyDescent="0.25">
      <c r="A28" s="574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35">
        <v>44896</v>
      </c>
      <c r="I28" s="127" t="s">
        <v>2894</v>
      </c>
      <c r="J28" s="56" t="s">
        <v>2895</v>
      </c>
      <c r="K28" s="442">
        <v>43837</v>
      </c>
    </row>
    <row r="29" spans="1:11" x14ac:dyDescent="0.25">
      <c r="A29" s="574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35">
        <v>44896</v>
      </c>
      <c r="I29" s="56" t="s">
        <v>2897</v>
      </c>
      <c r="J29" s="56" t="s">
        <v>2846</v>
      </c>
      <c r="K29" s="442">
        <v>44383</v>
      </c>
    </row>
    <row r="30" spans="1:11" x14ac:dyDescent="0.25">
      <c r="A30" s="574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35">
        <v>44896</v>
      </c>
    </row>
    <row r="31" spans="1:11" x14ac:dyDescent="0.25">
      <c r="A31" s="574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574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574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574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574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574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574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574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574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574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574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574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42">
        <v>44502</v>
      </c>
      <c r="N42">
        <v>8</v>
      </c>
      <c r="O42" t="s">
        <v>2917</v>
      </c>
    </row>
    <row r="43" spans="1:15" x14ac:dyDescent="0.25">
      <c r="A43" s="574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574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5">
        <v>1500000</v>
      </c>
      <c r="G44" s="107" t="s">
        <v>468</v>
      </c>
      <c r="H44" s="107" t="s">
        <v>2915</v>
      </c>
    </row>
    <row r="45" spans="1:15" x14ac:dyDescent="0.25">
      <c r="A45" s="574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5">
        <v>1500000</v>
      </c>
      <c r="G45" s="107" t="s">
        <v>468</v>
      </c>
      <c r="H45" s="107" t="s">
        <v>2915</v>
      </c>
    </row>
    <row r="46" spans="1:15" x14ac:dyDescent="0.25">
      <c r="A46" s="574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5">
        <v>1500000</v>
      </c>
      <c r="G46" s="107" t="s">
        <v>468</v>
      </c>
      <c r="H46" s="107" t="s">
        <v>2915</v>
      </c>
    </row>
    <row r="47" spans="1:15" x14ac:dyDescent="0.25">
      <c r="A47" s="574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5">
        <v>1500000</v>
      </c>
      <c r="G47" s="107" t="s">
        <v>468</v>
      </c>
      <c r="H47" s="107" t="s">
        <v>2915</v>
      </c>
    </row>
    <row r="48" spans="1:15" x14ac:dyDescent="0.25">
      <c r="A48" s="574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5">
        <v>1500000</v>
      </c>
      <c r="G48" s="107" t="s">
        <v>468</v>
      </c>
      <c r="H48" s="107" t="s">
        <v>2915</v>
      </c>
    </row>
    <row r="49" spans="1:13" x14ac:dyDescent="0.25">
      <c r="A49" s="574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5">
        <v>1500000</v>
      </c>
      <c r="G49" s="107" t="s">
        <v>468</v>
      </c>
      <c r="H49" s="107" t="s">
        <v>2915</v>
      </c>
    </row>
    <row r="50" spans="1:13" x14ac:dyDescent="0.25">
      <c r="A50" s="574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5">
        <v>1500000</v>
      </c>
      <c r="G50" s="107" t="s">
        <v>468</v>
      </c>
      <c r="H50" s="107" t="s">
        <v>2915</v>
      </c>
    </row>
    <row r="51" spans="1:13" x14ac:dyDescent="0.25">
      <c r="A51" s="574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5">
        <v>1535000</v>
      </c>
      <c r="G51" s="107" t="s">
        <v>468</v>
      </c>
      <c r="H51" s="107" t="s">
        <v>2915</v>
      </c>
    </row>
    <row r="52" spans="1:13" x14ac:dyDescent="0.25">
      <c r="A52" s="574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5">
        <v>1535000</v>
      </c>
      <c r="G52" s="107" t="s">
        <v>468</v>
      </c>
      <c r="H52" s="107" t="s">
        <v>2915</v>
      </c>
    </row>
    <row r="53" spans="1:13" x14ac:dyDescent="0.25">
      <c r="A53" s="574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5">
        <v>1535000</v>
      </c>
      <c r="G53" s="107" t="s">
        <v>468</v>
      </c>
      <c r="H53" s="107" t="s">
        <v>2915</v>
      </c>
    </row>
    <row r="54" spans="1:13" x14ac:dyDescent="0.25">
      <c r="A54" s="574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574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574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574">
        <v>55</v>
      </c>
      <c r="B57" s="56" t="s">
        <v>1318</v>
      </c>
      <c r="C57" s="576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574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5">
        <v>1500000</v>
      </c>
      <c r="G58" s="107" t="s">
        <v>418</v>
      </c>
      <c r="H58" s="107" t="s">
        <v>2915</v>
      </c>
    </row>
    <row r="59" spans="1:13" x14ac:dyDescent="0.25">
      <c r="A59" s="574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5">
        <v>1500000</v>
      </c>
      <c r="G59" s="107" t="s">
        <v>418</v>
      </c>
      <c r="H59" s="107" t="s">
        <v>2915</v>
      </c>
    </row>
    <row r="60" spans="1:13" x14ac:dyDescent="0.25">
      <c r="A60" s="574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5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574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574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574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07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574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574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574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574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574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574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574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574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574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574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574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574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574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574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574">
        <v>76</v>
      </c>
      <c r="B78" s="56" t="s">
        <v>2747</v>
      </c>
      <c r="C78" s="56" t="s">
        <v>2972</v>
      </c>
      <c r="D78" s="57">
        <v>1</v>
      </c>
      <c r="E78" s="409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4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574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42">
        <v>44509</v>
      </c>
    </row>
    <row r="81" spans="1:11" x14ac:dyDescent="0.25">
      <c r="A81" s="574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42">
        <v>44509</v>
      </c>
    </row>
    <row r="82" spans="1:11" x14ac:dyDescent="0.25">
      <c r="A82" s="574">
        <v>80</v>
      </c>
      <c r="B82" s="65" t="s">
        <v>2985</v>
      </c>
      <c r="C82" s="200" t="s">
        <v>2986</v>
      </c>
      <c r="D82" s="57">
        <v>1</v>
      </c>
      <c r="E82" s="409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574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574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574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574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574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574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574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574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4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574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07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4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574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574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574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35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574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35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574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35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574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35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74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35">
        <v>44683</v>
      </c>
      <c r="I100" s="127" t="s">
        <v>3019</v>
      </c>
      <c r="J100" s="56" t="s">
        <v>2912</v>
      </c>
      <c r="K100" s="442">
        <v>44385</v>
      </c>
    </row>
    <row r="101" spans="1:12" x14ac:dyDescent="0.25">
      <c r="A101" s="574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35">
        <v>44775</v>
      </c>
    </row>
    <row r="102" spans="1:12" x14ac:dyDescent="0.25">
      <c r="A102" s="574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35">
        <v>44775</v>
      </c>
    </row>
    <row r="103" spans="1:12" x14ac:dyDescent="0.25">
      <c r="A103" s="574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35">
        <v>44775</v>
      </c>
    </row>
    <row r="104" spans="1:12" x14ac:dyDescent="0.25">
      <c r="A104" s="574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35">
        <v>44775</v>
      </c>
    </row>
    <row r="105" spans="1:12" x14ac:dyDescent="0.25">
      <c r="A105" s="574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35">
        <v>44806</v>
      </c>
    </row>
    <row r="106" spans="1:12" x14ac:dyDescent="0.25">
      <c r="A106" s="574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35">
        <v>44806</v>
      </c>
      <c r="L106">
        <v>2</v>
      </c>
    </row>
    <row r="107" spans="1:12" x14ac:dyDescent="0.25">
      <c r="A107" s="574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35">
        <v>44806</v>
      </c>
    </row>
    <row r="108" spans="1:12" x14ac:dyDescent="0.25">
      <c r="A108" s="574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35">
        <v>44806</v>
      </c>
    </row>
    <row r="109" spans="1:12" x14ac:dyDescent="0.25">
      <c r="A109" s="574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35">
        <v>44806</v>
      </c>
    </row>
    <row r="110" spans="1:12" x14ac:dyDescent="0.25">
      <c r="A110" s="574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35">
        <v>44806</v>
      </c>
    </row>
    <row r="111" spans="1:12" x14ac:dyDescent="0.25">
      <c r="A111" s="574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35">
        <v>44806</v>
      </c>
    </row>
    <row r="112" spans="1:12" x14ac:dyDescent="0.25">
      <c r="A112" s="574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35">
        <v>44806</v>
      </c>
    </row>
    <row r="113" spans="1:11" x14ac:dyDescent="0.25">
      <c r="A113" s="574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35">
        <v>44775</v>
      </c>
    </row>
    <row r="114" spans="1:11" x14ac:dyDescent="0.25">
      <c r="A114" s="574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35">
        <v>44897</v>
      </c>
    </row>
    <row r="115" spans="1:11" x14ac:dyDescent="0.25">
      <c r="A115" s="574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35">
        <v>44897</v>
      </c>
    </row>
    <row r="116" spans="1:11" x14ac:dyDescent="0.25">
      <c r="A116" s="574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35">
        <v>44897</v>
      </c>
    </row>
    <row r="117" spans="1:11" x14ac:dyDescent="0.25">
      <c r="A117" s="574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35">
        <v>44897</v>
      </c>
    </row>
    <row r="118" spans="1:11" x14ac:dyDescent="0.25">
      <c r="A118" s="574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35">
        <v>44897</v>
      </c>
    </row>
    <row r="119" spans="1:11" x14ac:dyDescent="0.25">
      <c r="A119" s="574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35">
        <v>44897</v>
      </c>
    </row>
    <row r="120" spans="1:11" x14ac:dyDescent="0.25">
      <c r="A120" s="574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5">
        <v>44897</v>
      </c>
    </row>
    <row r="121" spans="1:11" x14ac:dyDescent="0.25">
      <c r="A121" s="574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5">
        <v>44897</v>
      </c>
    </row>
    <row r="122" spans="1:11" x14ac:dyDescent="0.25">
      <c r="A122" s="574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35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574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35">
        <v>44897</v>
      </c>
      <c r="I123" s="127" t="s">
        <v>3047</v>
      </c>
      <c r="J123" s="56" t="s">
        <v>2846</v>
      </c>
      <c r="K123" s="442">
        <v>44449</v>
      </c>
    </row>
    <row r="124" spans="1:11" x14ac:dyDescent="0.25">
      <c r="A124" s="574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35">
        <v>44897</v>
      </c>
      <c r="I124" s="127" t="s">
        <v>3049</v>
      </c>
      <c r="J124" s="56" t="s">
        <v>3050</v>
      </c>
      <c r="K124" s="442">
        <v>44449</v>
      </c>
    </row>
    <row r="125" spans="1:11" x14ac:dyDescent="0.25">
      <c r="A125" s="574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574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574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574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574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574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574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574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574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574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574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574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574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574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574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574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574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74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74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42">
        <v>44348</v>
      </c>
    </row>
    <row r="144" spans="1:13" x14ac:dyDescent="0.25">
      <c r="A144" s="574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4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42">
        <v>44292</v>
      </c>
    </row>
    <row r="145" spans="1:11" x14ac:dyDescent="0.25">
      <c r="A145" s="574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07">
        <v>1900000</v>
      </c>
      <c r="G145" s="107" t="s">
        <v>479</v>
      </c>
      <c r="H145" s="107" t="s">
        <v>3084</v>
      </c>
    </row>
    <row r="146" spans="1:11" x14ac:dyDescent="0.25">
      <c r="A146" s="574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574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574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574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574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574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35">
        <v>44564</v>
      </c>
    </row>
    <row r="152" spans="1:11" x14ac:dyDescent="0.25">
      <c r="A152" s="574">
        <v>151</v>
      </c>
      <c r="B152" s="410" t="s">
        <v>2902</v>
      </c>
      <c r="C152" s="415" t="s">
        <v>3100</v>
      </c>
      <c r="D152" s="411">
        <v>1</v>
      </c>
      <c r="E152" s="466" t="s">
        <v>29</v>
      </c>
      <c r="F152" s="577">
        <v>1320000</v>
      </c>
      <c r="G152" s="107" t="s">
        <v>401</v>
      </c>
      <c r="H152" s="535">
        <v>44564</v>
      </c>
      <c r="I152" s="127" t="s">
        <v>3101</v>
      </c>
      <c r="J152" s="56" t="s">
        <v>2841</v>
      </c>
      <c r="K152" s="442">
        <v>44298</v>
      </c>
    </row>
    <row r="153" spans="1:11" x14ac:dyDescent="0.25">
      <c r="A153" s="574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35">
        <v>44564</v>
      </c>
      <c r="I153" s="127" t="s">
        <v>3103</v>
      </c>
      <c r="J153" s="56" t="s">
        <v>2846</v>
      </c>
      <c r="K153" s="442">
        <v>44510</v>
      </c>
    </row>
    <row r="154" spans="1:11" x14ac:dyDescent="0.25">
      <c r="A154" s="574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35">
        <v>44564</v>
      </c>
      <c r="I154" s="127" t="s">
        <v>3105</v>
      </c>
      <c r="K154" s="442">
        <v>44510</v>
      </c>
    </row>
    <row r="155" spans="1:11" x14ac:dyDescent="0.25">
      <c r="A155" s="574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35">
        <v>44564</v>
      </c>
    </row>
    <row r="156" spans="1:11" x14ac:dyDescent="0.25">
      <c r="A156" s="574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35">
        <v>44654</v>
      </c>
    </row>
    <row r="157" spans="1:11" x14ac:dyDescent="0.25">
      <c r="A157" s="574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35">
        <v>44654</v>
      </c>
    </row>
    <row r="158" spans="1:11" x14ac:dyDescent="0.25">
      <c r="A158" s="574">
        <v>157</v>
      </c>
      <c r="B158" s="68" t="s">
        <v>2902</v>
      </c>
      <c r="C158" s="56" t="s">
        <v>3109</v>
      </c>
      <c r="D158" s="106">
        <v>1</v>
      </c>
      <c r="E158" s="409" t="s">
        <v>29</v>
      </c>
      <c r="F158" s="62">
        <v>1320000</v>
      </c>
      <c r="G158" s="126" t="s">
        <v>491</v>
      </c>
      <c r="H158" s="578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574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578">
        <v>44654</v>
      </c>
      <c r="I159" s="127" t="s">
        <v>3112</v>
      </c>
      <c r="J159" s="56" t="s">
        <v>2846</v>
      </c>
      <c r="K159" s="442">
        <v>44450</v>
      </c>
    </row>
    <row r="160" spans="1:11" x14ac:dyDescent="0.25">
      <c r="A160" s="574">
        <v>159</v>
      </c>
      <c r="B160" s="74" t="s">
        <v>2850</v>
      </c>
      <c r="C160" s="71" t="s">
        <v>3113</v>
      </c>
      <c r="D160" s="106">
        <v>1</v>
      </c>
      <c r="E160" s="409" t="s">
        <v>29</v>
      </c>
      <c r="F160" s="204">
        <v>1535000</v>
      </c>
      <c r="G160" s="126" t="s">
        <v>491</v>
      </c>
      <c r="H160" s="578">
        <v>44654</v>
      </c>
    </row>
    <row r="161" spans="1:13" x14ac:dyDescent="0.25">
      <c r="A161" s="574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35">
        <v>44654</v>
      </c>
      <c r="I161" s="56">
        <v>504204</v>
      </c>
      <c r="K161" s="442">
        <v>44661</v>
      </c>
    </row>
    <row r="162" spans="1:13" x14ac:dyDescent="0.25">
      <c r="A162" s="574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35">
        <v>44654</v>
      </c>
      <c r="I162" s="56">
        <v>5728109</v>
      </c>
      <c r="K162" s="442">
        <v>44661</v>
      </c>
      <c r="L162">
        <v>1</v>
      </c>
    </row>
    <row r="163" spans="1:13" x14ac:dyDescent="0.25">
      <c r="A163" s="574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35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574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35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574">
        <v>164</v>
      </c>
      <c r="B165" s="56" t="s">
        <v>3121</v>
      </c>
      <c r="C165" s="579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35">
        <v>44745</v>
      </c>
    </row>
    <row r="166" spans="1:13" x14ac:dyDescent="0.25">
      <c r="A166" s="574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35">
        <v>44745</v>
      </c>
    </row>
    <row r="167" spans="1:13" x14ac:dyDescent="0.25">
      <c r="A167" s="574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35">
        <v>44745</v>
      </c>
    </row>
    <row r="168" spans="1:13" x14ac:dyDescent="0.25">
      <c r="A168" s="574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35">
        <v>44745</v>
      </c>
    </row>
    <row r="169" spans="1:13" x14ac:dyDescent="0.25">
      <c r="A169" s="574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35">
        <v>44745</v>
      </c>
    </row>
    <row r="170" spans="1:13" x14ac:dyDescent="0.25">
      <c r="A170" s="574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35">
        <v>44745</v>
      </c>
    </row>
    <row r="171" spans="1:13" x14ac:dyDescent="0.25">
      <c r="A171" s="574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35">
        <v>44745</v>
      </c>
    </row>
    <row r="172" spans="1:13" x14ac:dyDescent="0.25">
      <c r="A172" s="574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35">
        <v>44745</v>
      </c>
      <c r="L172">
        <v>1</v>
      </c>
      <c r="M172" t="s">
        <v>2866</v>
      </c>
    </row>
    <row r="173" spans="1:13" x14ac:dyDescent="0.25">
      <c r="A173" s="574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35">
        <v>44745</v>
      </c>
    </row>
    <row r="174" spans="1:13" x14ac:dyDescent="0.25">
      <c r="A174" s="574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35">
        <v>44776</v>
      </c>
    </row>
    <row r="175" spans="1:13" x14ac:dyDescent="0.25">
      <c r="A175" s="574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35">
        <v>44776</v>
      </c>
    </row>
    <row r="176" spans="1:13" x14ac:dyDescent="0.25">
      <c r="A176" s="574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35">
        <v>44776</v>
      </c>
    </row>
    <row r="177" spans="1:10" x14ac:dyDescent="0.25">
      <c r="A177" s="574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35">
        <v>44776</v>
      </c>
    </row>
    <row r="178" spans="1:10" x14ac:dyDescent="0.25">
      <c r="A178" s="574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35">
        <v>44776</v>
      </c>
    </row>
    <row r="179" spans="1:10" x14ac:dyDescent="0.25">
      <c r="A179" s="574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35">
        <v>44776</v>
      </c>
    </row>
    <row r="180" spans="1:10" x14ac:dyDescent="0.25">
      <c r="A180" s="574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35">
        <v>44776</v>
      </c>
    </row>
    <row r="181" spans="1:10" x14ac:dyDescent="0.25">
      <c r="A181" s="574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35">
        <v>44776</v>
      </c>
    </row>
    <row r="182" spans="1:10" x14ac:dyDescent="0.25">
      <c r="A182" s="574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35">
        <v>44776</v>
      </c>
    </row>
    <row r="183" spans="1:10" x14ac:dyDescent="0.25">
      <c r="A183" s="574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35">
        <v>44776</v>
      </c>
    </row>
    <row r="184" spans="1:10" x14ac:dyDescent="0.25">
      <c r="A184" s="574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35">
        <v>44776</v>
      </c>
    </row>
    <row r="185" spans="1:10" x14ac:dyDescent="0.25">
      <c r="A185" s="574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35">
        <v>44776</v>
      </c>
    </row>
    <row r="186" spans="1:10" x14ac:dyDescent="0.25">
      <c r="A186" s="574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35">
        <v>44776</v>
      </c>
    </row>
    <row r="187" spans="1:10" x14ac:dyDescent="0.25">
      <c r="A187" s="574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35">
        <v>44776</v>
      </c>
    </row>
    <row r="188" spans="1:10" x14ac:dyDescent="0.25">
      <c r="A188" s="574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35">
        <v>44776</v>
      </c>
    </row>
    <row r="189" spans="1:10" x14ac:dyDescent="0.25">
      <c r="A189" s="574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35">
        <v>44776</v>
      </c>
    </row>
    <row r="190" spans="1:10" x14ac:dyDescent="0.25">
      <c r="A190" s="574">
        <v>189</v>
      </c>
      <c r="B190" s="56" t="s">
        <v>2902</v>
      </c>
      <c r="C190" s="580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35">
        <v>44807</v>
      </c>
      <c r="J190" s="56" t="s">
        <v>3148</v>
      </c>
    </row>
    <row r="191" spans="1:10" x14ac:dyDescent="0.25">
      <c r="A191" s="574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35">
        <v>44807</v>
      </c>
      <c r="I191" s="127" t="s">
        <v>3150</v>
      </c>
      <c r="J191" s="56" t="s">
        <v>2846</v>
      </c>
    </row>
    <row r="192" spans="1:10" x14ac:dyDescent="0.25">
      <c r="A192" s="574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35">
        <v>44807</v>
      </c>
      <c r="I192" s="127" t="s">
        <v>3152</v>
      </c>
      <c r="J192" s="56" t="s">
        <v>2846</v>
      </c>
    </row>
    <row r="193" spans="1:11" x14ac:dyDescent="0.25">
      <c r="A193" s="574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35">
        <v>44868</v>
      </c>
      <c r="I193" s="127" t="s">
        <v>3154</v>
      </c>
      <c r="J193" s="56" t="s">
        <v>2866</v>
      </c>
    </row>
    <row r="194" spans="1:11" x14ac:dyDescent="0.25">
      <c r="A194" s="574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35">
        <v>44898</v>
      </c>
      <c r="I194" s="127" t="s">
        <v>3156</v>
      </c>
      <c r="J194" s="56" t="s">
        <v>2841</v>
      </c>
    </row>
    <row r="195" spans="1:11" x14ac:dyDescent="0.25">
      <c r="A195" s="574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3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574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574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574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574">
        <v>198</v>
      </c>
      <c r="B199" s="410" t="s">
        <v>2159</v>
      </c>
      <c r="C199" s="410" t="s">
        <v>3165</v>
      </c>
      <c r="D199" s="411">
        <v>1</v>
      </c>
      <c r="E199" s="466" t="s">
        <v>29</v>
      </c>
      <c r="F199" s="413">
        <v>1545000</v>
      </c>
      <c r="G199" s="459" t="s">
        <v>401</v>
      </c>
      <c r="H199" s="459" t="s">
        <v>99</v>
      </c>
      <c r="I199" s="410"/>
      <c r="J199" s="410"/>
    </row>
    <row r="200" spans="1:11" x14ac:dyDescent="0.25">
      <c r="A200" s="574">
        <v>199</v>
      </c>
      <c r="B200" s="410" t="s">
        <v>2159</v>
      </c>
      <c r="C200" s="410" t="s">
        <v>3166</v>
      </c>
      <c r="D200" s="411">
        <v>1</v>
      </c>
      <c r="E200" s="466" t="s">
        <v>29</v>
      </c>
      <c r="F200" s="577">
        <v>1545000</v>
      </c>
      <c r="G200" s="459" t="s">
        <v>401</v>
      </c>
      <c r="H200" s="459" t="s">
        <v>99</v>
      </c>
      <c r="I200" s="410"/>
      <c r="J200" s="410"/>
    </row>
    <row r="201" spans="1:11" x14ac:dyDescent="0.25">
      <c r="A201" s="574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574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574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07">
        <v>1545000</v>
      </c>
      <c r="G203" s="107" t="s">
        <v>453</v>
      </c>
      <c r="H203" s="107" t="s">
        <v>268</v>
      </c>
    </row>
    <row r="204" spans="1:11" x14ac:dyDescent="0.25">
      <c r="A204" s="574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574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574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574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574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42">
        <v>44537</v>
      </c>
    </row>
    <row r="209" spans="1:11" x14ac:dyDescent="0.25">
      <c r="A209" s="574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42">
        <v>44356</v>
      </c>
    </row>
    <row r="210" spans="1:11" x14ac:dyDescent="0.25">
      <c r="A210" s="574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42" t="s">
        <v>3185</v>
      </c>
    </row>
    <row r="211" spans="1:11" x14ac:dyDescent="0.25">
      <c r="A211" s="574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574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574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574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35">
        <v>44205</v>
      </c>
    </row>
    <row r="215" spans="1:11" x14ac:dyDescent="0.25">
      <c r="A215" s="574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574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574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574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574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574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35" t="s">
        <v>3201</v>
      </c>
      <c r="K220" s="56"/>
    </row>
    <row r="221" spans="1:11" x14ac:dyDescent="0.25">
      <c r="A221" s="574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574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574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574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42">
        <v>44754</v>
      </c>
    </row>
    <row r="225" spans="1:11" x14ac:dyDescent="0.25">
      <c r="A225" s="574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574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574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574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574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574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574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35">
        <v>44565</v>
      </c>
    </row>
    <row r="232" spans="1:11" x14ac:dyDescent="0.25">
      <c r="A232" s="574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35">
        <v>44565</v>
      </c>
    </row>
    <row r="233" spans="1:11" x14ac:dyDescent="0.25">
      <c r="A233" s="574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35">
        <v>44716</v>
      </c>
    </row>
    <row r="234" spans="1:11" x14ac:dyDescent="0.25">
      <c r="A234" s="574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35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574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35">
        <v>44716</v>
      </c>
    </row>
    <row r="236" spans="1:11" x14ac:dyDescent="0.25">
      <c r="A236" s="574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35">
        <v>44716</v>
      </c>
    </row>
    <row r="237" spans="1:11" x14ac:dyDescent="0.25">
      <c r="A237" s="574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35">
        <v>44716</v>
      </c>
    </row>
    <row r="238" spans="1:11" x14ac:dyDescent="0.25">
      <c r="A238" s="574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35">
        <v>44716</v>
      </c>
    </row>
    <row r="239" spans="1:11" x14ac:dyDescent="0.25">
      <c r="A239" s="574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35">
        <v>44808</v>
      </c>
      <c r="I239" s="127" t="s">
        <v>3234</v>
      </c>
    </row>
    <row r="240" spans="1:11" x14ac:dyDescent="0.25">
      <c r="A240" s="574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35">
        <v>44808</v>
      </c>
      <c r="I240" s="56" t="s">
        <v>3236</v>
      </c>
    </row>
    <row r="241" spans="1:11" x14ac:dyDescent="0.25">
      <c r="A241" s="574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35">
        <v>44808</v>
      </c>
      <c r="I241" s="56" t="s">
        <v>2301</v>
      </c>
      <c r="J241" s="56" t="s">
        <v>2846</v>
      </c>
    </row>
    <row r="242" spans="1:11" x14ac:dyDescent="0.25">
      <c r="A242" s="574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35">
        <v>44869</v>
      </c>
    </row>
    <row r="243" spans="1:11" x14ac:dyDescent="0.25">
      <c r="A243" s="574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35">
        <v>44869</v>
      </c>
    </row>
    <row r="244" spans="1:11" x14ac:dyDescent="0.25">
      <c r="A244" s="574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35">
        <v>44869</v>
      </c>
    </row>
    <row r="245" spans="1:11" x14ac:dyDescent="0.25">
      <c r="A245" s="574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35">
        <v>44869</v>
      </c>
    </row>
    <row r="246" spans="1:11" x14ac:dyDescent="0.25">
      <c r="A246" s="574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35">
        <v>44869</v>
      </c>
    </row>
    <row r="247" spans="1:11" x14ac:dyDescent="0.25">
      <c r="A247" s="574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35">
        <v>44869</v>
      </c>
    </row>
    <row r="248" spans="1:11" x14ac:dyDescent="0.25">
      <c r="A248" s="574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35">
        <v>44869</v>
      </c>
      <c r="I248" s="127" t="s">
        <v>3239</v>
      </c>
    </row>
    <row r="249" spans="1:11" x14ac:dyDescent="0.25">
      <c r="A249" s="574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35">
        <v>44869</v>
      </c>
    </row>
    <row r="250" spans="1:11" x14ac:dyDescent="0.25">
      <c r="A250" s="574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42">
        <v>44512</v>
      </c>
    </row>
    <row r="251" spans="1:11" x14ac:dyDescent="0.25">
      <c r="A251" s="574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42">
        <v>44383</v>
      </c>
    </row>
    <row r="252" spans="1:11" x14ac:dyDescent="0.25">
      <c r="A252" s="574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42">
        <v>44512</v>
      </c>
    </row>
    <row r="253" spans="1:11" x14ac:dyDescent="0.25">
      <c r="A253" s="574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4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4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574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574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574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35" t="s">
        <v>2176</v>
      </c>
    </row>
    <row r="259" spans="1:9" x14ac:dyDescent="0.25">
      <c r="A259" s="574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35" t="s">
        <v>2176</v>
      </c>
      <c r="I259" s="127"/>
    </row>
    <row r="260" spans="1:9" x14ac:dyDescent="0.25">
      <c r="A260" s="574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574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574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574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574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574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574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574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574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574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574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574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574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574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574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574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574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574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574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574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574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574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574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574">
        <v>282</v>
      </c>
      <c r="B283" s="56" t="s">
        <v>615</v>
      </c>
      <c r="C283" s="451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574">
        <v>283</v>
      </c>
      <c r="B284" s="56" t="s">
        <v>615</v>
      </c>
      <c r="C284" s="451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574">
        <v>284</v>
      </c>
      <c r="B285" s="56" t="s">
        <v>615</v>
      </c>
      <c r="C285" s="451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574">
        <v>285</v>
      </c>
      <c r="B286" s="56" t="s">
        <v>615</v>
      </c>
      <c r="C286" s="451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574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35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574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35">
        <v>44809</v>
      </c>
    </row>
    <row r="289" spans="1:11" x14ac:dyDescent="0.25">
      <c r="A289" s="574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35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574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35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574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35">
        <v>44870</v>
      </c>
      <c r="I291" s="127" t="s">
        <v>3267</v>
      </c>
      <c r="K291" s="65" t="s">
        <v>3268</v>
      </c>
    </row>
    <row r="292" spans="1:11" x14ac:dyDescent="0.25">
      <c r="A292" s="574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574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574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574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574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574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574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574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42">
        <v>44295</v>
      </c>
    </row>
    <row r="300" spans="1:11" x14ac:dyDescent="0.25">
      <c r="A300" s="574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574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574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574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42">
        <v>44208</v>
      </c>
    </row>
    <row r="304" spans="1:11" x14ac:dyDescent="0.25">
      <c r="A304" s="574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42">
        <v>44237</v>
      </c>
    </row>
    <row r="305" spans="1:11" x14ac:dyDescent="0.25">
      <c r="A305" s="574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574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574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574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42">
        <v>44385</v>
      </c>
    </row>
    <row r="309" spans="1:11" x14ac:dyDescent="0.25">
      <c r="A309" s="574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42">
        <v>44683</v>
      </c>
    </row>
    <row r="310" spans="1:11" x14ac:dyDescent="0.25">
      <c r="A310" s="574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42">
        <v>44443</v>
      </c>
    </row>
    <row r="311" spans="1:11" x14ac:dyDescent="0.25">
      <c r="A311" s="574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42">
        <v>44512</v>
      </c>
    </row>
    <row r="312" spans="1:11" x14ac:dyDescent="0.25">
      <c r="A312" s="574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42">
        <v>44512</v>
      </c>
    </row>
    <row r="313" spans="1:11" x14ac:dyDescent="0.25">
      <c r="A313" s="574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574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574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574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574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574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574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574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574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574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574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574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574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574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35">
        <v>44598</v>
      </c>
    </row>
    <row r="327" spans="1:11" x14ac:dyDescent="0.25">
      <c r="A327" s="574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35">
        <v>44598</v>
      </c>
    </row>
    <row r="328" spans="1:11" x14ac:dyDescent="0.25">
      <c r="A328" s="574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35">
        <v>44598</v>
      </c>
    </row>
    <row r="329" spans="1:11" x14ac:dyDescent="0.25">
      <c r="A329" s="574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35">
        <v>44598</v>
      </c>
    </row>
    <row r="330" spans="1:11" x14ac:dyDescent="0.25">
      <c r="A330" s="574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35">
        <v>44598</v>
      </c>
    </row>
    <row r="331" spans="1:11" x14ac:dyDescent="0.25">
      <c r="A331" s="574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35">
        <v>44598</v>
      </c>
    </row>
    <row r="332" spans="1:11" x14ac:dyDescent="0.25">
      <c r="A332" s="574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35">
        <v>44626</v>
      </c>
    </row>
    <row r="333" spans="1:11" x14ac:dyDescent="0.25">
      <c r="A333" s="574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35">
        <v>44657</v>
      </c>
      <c r="I333" s="56" t="s">
        <v>2350</v>
      </c>
      <c r="K333" s="65" t="s">
        <v>3000</v>
      </c>
    </row>
    <row r="334" spans="1:11" x14ac:dyDescent="0.25">
      <c r="A334" s="574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35">
        <v>44657</v>
      </c>
      <c r="I334" s="56" t="s">
        <v>2182</v>
      </c>
      <c r="K334" s="65" t="s">
        <v>3000</v>
      </c>
    </row>
    <row r="335" spans="1:11" x14ac:dyDescent="0.25">
      <c r="A335" s="574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35">
        <v>44657</v>
      </c>
      <c r="I335" s="56" t="s">
        <v>3118</v>
      </c>
      <c r="K335" s="442">
        <v>44897</v>
      </c>
    </row>
    <row r="336" spans="1:11" x14ac:dyDescent="0.25">
      <c r="A336" s="574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35">
        <v>44657</v>
      </c>
    </row>
    <row r="337" spans="1:11" x14ac:dyDescent="0.25">
      <c r="A337" s="574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35">
        <v>44718</v>
      </c>
      <c r="I337" s="127" t="s">
        <v>3309</v>
      </c>
    </row>
    <row r="338" spans="1:11" x14ac:dyDescent="0.25">
      <c r="A338" s="574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35">
        <v>44718</v>
      </c>
      <c r="I338" s="127" t="s">
        <v>3311</v>
      </c>
    </row>
    <row r="339" spans="1:11" x14ac:dyDescent="0.25">
      <c r="A339" s="574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574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574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574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574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574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574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42">
        <v>44691</v>
      </c>
    </row>
    <row r="346" spans="1:11" x14ac:dyDescent="0.25">
      <c r="A346" s="574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574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574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574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36">
        <v>3500000</v>
      </c>
      <c r="G349" s="107" t="s">
        <v>418</v>
      </c>
      <c r="H349" s="107" t="s">
        <v>2259</v>
      </c>
    </row>
    <row r="350" spans="1:11" x14ac:dyDescent="0.25">
      <c r="A350" s="574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574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42">
        <v>44906</v>
      </c>
    </row>
    <row r="352" spans="1:11" x14ac:dyDescent="0.25">
      <c r="A352" s="574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574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574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574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574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574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42">
        <v>44621</v>
      </c>
    </row>
    <row r="358" spans="1:11" x14ac:dyDescent="0.25">
      <c r="A358" s="574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42">
        <v>44808</v>
      </c>
    </row>
    <row r="359" spans="1:11" x14ac:dyDescent="0.25">
      <c r="A359" s="574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574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574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574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574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574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574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574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574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574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574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574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574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574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574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574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574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574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574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574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42">
        <v>44512</v>
      </c>
    </row>
    <row r="379" spans="1:11" x14ac:dyDescent="0.25">
      <c r="A379" s="574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574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574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574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574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574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574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574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574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574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574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574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574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574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574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574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574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574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574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574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574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574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574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42">
        <v>44359</v>
      </c>
    </row>
    <row r="402" spans="1:11" x14ac:dyDescent="0.25">
      <c r="A402" s="574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74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74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574">
        <v>405</v>
      </c>
      <c r="B405" s="56" t="s">
        <v>2264</v>
      </c>
      <c r="C405" s="581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582" t="s">
        <v>2300</v>
      </c>
    </row>
    <row r="406" spans="1:11" x14ac:dyDescent="0.25">
      <c r="A406" s="574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35">
        <v>44568</v>
      </c>
    </row>
    <row r="407" spans="1:11" x14ac:dyDescent="0.25">
      <c r="A407" s="574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35">
        <v>44568</v>
      </c>
    </row>
    <row r="408" spans="1:11" x14ac:dyDescent="0.25">
      <c r="A408" s="574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35">
        <v>44568</v>
      </c>
    </row>
    <row r="409" spans="1:11" x14ac:dyDescent="0.25">
      <c r="A409" s="574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35">
        <v>44568</v>
      </c>
    </row>
    <row r="410" spans="1:11" x14ac:dyDescent="0.25">
      <c r="A410" s="574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35">
        <v>44719</v>
      </c>
    </row>
    <row r="411" spans="1:11" x14ac:dyDescent="0.25">
      <c r="A411" s="574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35">
        <v>44719</v>
      </c>
    </row>
    <row r="412" spans="1:11" x14ac:dyDescent="0.25">
      <c r="A412" s="574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35">
        <v>44719</v>
      </c>
    </row>
    <row r="413" spans="1:11" x14ac:dyDescent="0.25">
      <c r="A413" s="574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35">
        <v>44719</v>
      </c>
    </row>
    <row r="414" spans="1:11" x14ac:dyDescent="0.25">
      <c r="A414" s="574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35">
        <v>44719</v>
      </c>
    </row>
    <row r="415" spans="1:11" x14ac:dyDescent="0.25">
      <c r="A415" s="574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35">
        <v>44719</v>
      </c>
    </row>
    <row r="416" spans="1:11" x14ac:dyDescent="0.25">
      <c r="A416" s="574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35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574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35">
        <v>44872</v>
      </c>
      <c r="I417" s="56" t="s">
        <v>2177</v>
      </c>
      <c r="J417" s="56" t="s">
        <v>2846</v>
      </c>
    </row>
    <row r="418" spans="1:11" x14ac:dyDescent="0.25">
      <c r="A418" s="574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35">
        <v>44872</v>
      </c>
    </row>
    <row r="419" spans="1:11" x14ac:dyDescent="0.25">
      <c r="A419" s="574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35">
        <v>44872</v>
      </c>
      <c r="I419" s="127" t="s">
        <v>3381</v>
      </c>
    </row>
    <row r="420" spans="1:11" x14ac:dyDescent="0.25">
      <c r="A420" s="574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35">
        <v>44872</v>
      </c>
      <c r="I420" s="127" t="s">
        <v>3383</v>
      </c>
    </row>
    <row r="421" spans="1:11" x14ac:dyDescent="0.25">
      <c r="A421" s="574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35">
        <v>44872</v>
      </c>
      <c r="I421" s="127" t="s">
        <v>3105</v>
      </c>
    </row>
    <row r="422" spans="1:11" x14ac:dyDescent="0.25">
      <c r="A422" s="574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35">
        <v>44872</v>
      </c>
    </row>
    <row r="423" spans="1:11" x14ac:dyDescent="0.25">
      <c r="A423" s="574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35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574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574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574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574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574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574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574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574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574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574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574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574">
        <v>435</v>
      </c>
      <c r="B435" s="56" t="s">
        <v>3390</v>
      </c>
      <c r="C435" s="532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574">
        <v>436</v>
      </c>
      <c r="B436" s="56" t="s">
        <v>3390</v>
      </c>
      <c r="C436" s="410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574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574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574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574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574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574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574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574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574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574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574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574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574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574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574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574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574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42">
        <v>44237</v>
      </c>
    </row>
    <row r="454" spans="1:11" x14ac:dyDescent="0.25">
      <c r="A454" s="574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574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574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59" t="s">
        <v>2337</v>
      </c>
      <c r="K456" s="65">
        <v>411557</v>
      </c>
    </row>
    <row r="457" spans="1:11" x14ac:dyDescent="0.25">
      <c r="A457" s="574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583">
        <v>44419</v>
      </c>
    </row>
    <row r="458" spans="1:11" x14ac:dyDescent="0.25">
      <c r="A458" s="574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490" t="s">
        <v>3414</v>
      </c>
    </row>
    <row r="459" spans="1:11" x14ac:dyDescent="0.25">
      <c r="A459" s="574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574">
        <v>460</v>
      </c>
      <c r="B460" s="56" t="s">
        <v>3418</v>
      </c>
      <c r="C460" s="584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35">
        <v>44569</v>
      </c>
    </row>
    <row r="461" spans="1:11" x14ac:dyDescent="0.25">
      <c r="A461" s="574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35">
        <v>44569</v>
      </c>
    </row>
    <row r="462" spans="1:11" x14ac:dyDescent="0.25">
      <c r="A462" s="574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35">
        <v>44659</v>
      </c>
    </row>
    <row r="463" spans="1:11" x14ac:dyDescent="0.25">
      <c r="A463" s="574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35">
        <v>44659</v>
      </c>
    </row>
    <row r="464" spans="1:11" x14ac:dyDescent="0.25">
      <c r="A464" s="574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35">
        <v>44659</v>
      </c>
    </row>
    <row r="465" spans="1:11" x14ac:dyDescent="0.25">
      <c r="A465" s="574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35">
        <v>44659</v>
      </c>
    </row>
    <row r="466" spans="1:11" x14ac:dyDescent="0.25">
      <c r="A466" s="574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35">
        <v>44659</v>
      </c>
    </row>
    <row r="467" spans="1:11" x14ac:dyDescent="0.25">
      <c r="A467" s="574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35">
        <v>44659</v>
      </c>
    </row>
    <row r="468" spans="1:11" x14ac:dyDescent="0.25">
      <c r="A468" s="574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35">
        <v>44689</v>
      </c>
      <c r="I468" s="127" t="s">
        <v>3422</v>
      </c>
    </row>
    <row r="469" spans="1:11" x14ac:dyDescent="0.25">
      <c r="A469" s="574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35">
        <v>44689</v>
      </c>
      <c r="I469" s="127" t="s">
        <v>3424</v>
      </c>
    </row>
    <row r="470" spans="1:11" x14ac:dyDescent="0.25">
      <c r="A470" s="574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35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574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35">
        <v>44812</v>
      </c>
    </row>
    <row r="472" spans="1:11" x14ac:dyDescent="0.25">
      <c r="A472" s="574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35">
        <v>44812</v>
      </c>
    </row>
    <row r="473" spans="1:11" x14ac:dyDescent="0.25">
      <c r="A473" s="574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35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74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35">
        <v>44842</v>
      </c>
    </row>
    <row r="475" spans="1:11" x14ac:dyDescent="0.25">
      <c r="A475" s="574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35">
        <v>44842</v>
      </c>
    </row>
    <row r="476" spans="1:11" x14ac:dyDescent="0.25">
      <c r="A476" s="574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35">
        <v>44903</v>
      </c>
    </row>
    <row r="477" spans="1:11" x14ac:dyDescent="0.25">
      <c r="A477" s="574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35">
        <v>44903</v>
      </c>
    </row>
    <row r="478" spans="1:11" x14ac:dyDescent="0.25">
      <c r="A478" s="574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574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574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574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574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585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574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586">
        <v>3975000</v>
      </c>
      <c r="G484" s="126" t="s">
        <v>3441</v>
      </c>
      <c r="H484" s="126" t="s">
        <v>2363</v>
      </c>
    </row>
    <row r="485" spans="1:11" x14ac:dyDescent="0.25">
      <c r="A485" s="585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574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585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574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2">
        <v>1700000</v>
      </c>
      <c r="G488" s="107" t="s">
        <v>406</v>
      </c>
      <c r="H488" s="107" t="s">
        <v>2367</v>
      </c>
    </row>
    <row r="489" spans="1:11" x14ac:dyDescent="0.25">
      <c r="A489" s="585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3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574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585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574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585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574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585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574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585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42">
        <v>44208</v>
      </c>
    </row>
    <row r="498" spans="1:11" x14ac:dyDescent="0.25">
      <c r="A498" s="574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585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574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585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42">
        <v>44897</v>
      </c>
    </row>
    <row r="502" spans="1:11" x14ac:dyDescent="0.25">
      <c r="A502" s="574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42">
        <v>44897</v>
      </c>
    </row>
    <row r="503" spans="1:11" x14ac:dyDescent="0.25">
      <c r="A503" s="585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42">
        <v>44809</v>
      </c>
    </row>
    <row r="504" spans="1:11" x14ac:dyDescent="0.25">
      <c r="A504" s="574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585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574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585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574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35">
        <v>44570</v>
      </c>
    </row>
    <row r="509" spans="1:11" x14ac:dyDescent="0.25">
      <c r="A509" s="585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35">
        <v>44570</v>
      </c>
    </row>
    <row r="510" spans="1:11" x14ac:dyDescent="0.25">
      <c r="A510" s="574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35">
        <v>44570</v>
      </c>
    </row>
    <row r="511" spans="1:11" x14ac:dyDescent="0.25">
      <c r="A511" s="585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35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574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35">
        <v>44601</v>
      </c>
    </row>
    <row r="513" spans="1:15" x14ac:dyDescent="0.25">
      <c r="A513" s="585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35">
        <v>44601</v>
      </c>
    </row>
    <row r="514" spans="1:15" x14ac:dyDescent="0.25">
      <c r="A514" s="574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35">
        <v>44629</v>
      </c>
    </row>
    <row r="515" spans="1:15" x14ac:dyDescent="0.25">
      <c r="A515" s="585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35">
        <v>44629</v>
      </c>
    </row>
    <row r="516" spans="1:15" x14ac:dyDescent="0.25">
      <c r="A516" s="574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35">
        <v>44629</v>
      </c>
    </row>
    <row r="517" spans="1:15" x14ac:dyDescent="0.25">
      <c r="A517" s="585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35">
        <v>44629</v>
      </c>
    </row>
    <row r="518" spans="1:15" x14ac:dyDescent="0.25">
      <c r="A518" s="574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35">
        <v>44629</v>
      </c>
      <c r="I518" s="127" t="s">
        <v>3475</v>
      </c>
      <c r="J518" s="56" t="s">
        <v>2841</v>
      </c>
      <c r="K518" s="442">
        <v>44654</v>
      </c>
    </row>
    <row r="519" spans="1:15" x14ac:dyDescent="0.25">
      <c r="A519" s="585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35">
        <v>44629</v>
      </c>
      <c r="I519" s="127" t="s">
        <v>3477</v>
      </c>
      <c r="J519" s="56" t="s">
        <v>2841</v>
      </c>
      <c r="K519" s="442">
        <v>44654</v>
      </c>
    </row>
    <row r="520" spans="1:15" x14ac:dyDescent="0.25">
      <c r="A520" s="574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35">
        <v>44629</v>
      </c>
      <c r="I520" s="127" t="s">
        <v>2552</v>
      </c>
    </row>
    <row r="521" spans="1:15" x14ac:dyDescent="0.25">
      <c r="A521" s="574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35">
        <v>44629</v>
      </c>
    </row>
    <row r="522" spans="1:15" x14ac:dyDescent="0.25">
      <c r="A522" s="574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35">
        <v>44629</v>
      </c>
      <c r="I522" s="127" t="s">
        <v>3481</v>
      </c>
    </row>
    <row r="523" spans="1:15" x14ac:dyDescent="0.25">
      <c r="A523" s="574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35">
        <v>44629</v>
      </c>
      <c r="I523" s="127" t="s">
        <v>3483</v>
      </c>
    </row>
    <row r="524" spans="1:15" x14ac:dyDescent="0.25">
      <c r="A524" s="574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35">
        <v>44690</v>
      </c>
    </row>
    <row r="525" spans="1:15" x14ac:dyDescent="0.25">
      <c r="A525" s="574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35">
        <v>44690</v>
      </c>
    </row>
    <row r="526" spans="1:15" x14ac:dyDescent="0.25">
      <c r="A526" s="574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35">
        <v>44690</v>
      </c>
      <c r="N526">
        <v>7</v>
      </c>
      <c r="O526" t="s">
        <v>2917</v>
      </c>
    </row>
    <row r="527" spans="1:15" x14ac:dyDescent="0.25">
      <c r="A527" s="574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35">
        <v>44690</v>
      </c>
    </row>
    <row r="528" spans="1:15" x14ac:dyDescent="0.25">
      <c r="A528" s="574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35">
        <v>44690</v>
      </c>
    </row>
    <row r="529" spans="1:11" x14ac:dyDescent="0.25">
      <c r="A529" s="574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35">
        <v>44690</v>
      </c>
    </row>
    <row r="530" spans="1:11" x14ac:dyDescent="0.25">
      <c r="A530" s="574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35">
        <v>44690</v>
      </c>
    </row>
    <row r="531" spans="1:11" x14ac:dyDescent="0.25">
      <c r="A531" s="574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35">
        <v>44690</v>
      </c>
    </row>
    <row r="532" spans="1:11" x14ac:dyDescent="0.25">
      <c r="A532" s="574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35">
        <v>44690</v>
      </c>
    </row>
    <row r="533" spans="1:11" x14ac:dyDescent="0.25">
      <c r="A533" s="574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35">
        <v>44690</v>
      </c>
      <c r="I533" s="127" t="s">
        <v>3486</v>
      </c>
    </row>
    <row r="534" spans="1:11" x14ac:dyDescent="0.25">
      <c r="A534" s="574">
        <v>534</v>
      </c>
      <c r="B534" s="410" t="s">
        <v>2264</v>
      </c>
      <c r="C534" s="499" t="s">
        <v>3487</v>
      </c>
      <c r="D534" s="411">
        <v>1</v>
      </c>
      <c r="E534" s="466" t="s">
        <v>29</v>
      </c>
      <c r="F534" s="413">
        <v>1700000</v>
      </c>
      <c r="G534" s="459" t="s">
        <v>401</v>
      </c>
      <c r="H534" s="587">
        <v>44690</v>
      </c>
      <c r="I534" s="127" t="s">
        <v>3488</v>
      </c>
      <c r="K534" s="65" t="s">
        <v>99</v>
      </c>
    </row>
    <row r="535" spans="1:11" x14ac:dyDescent="0.25">
      <c r="A535" s="574">
        <v>535</v>
      </c>
      <c r="B535" s="410" t="s">
        <v>2264</v>
      </c>
      <c r="C535" s="499" t="s">
        <v>3489</v>
      </c>
      <c r="D535" s="411">
        <v>1</v>
      </c>
      <c r="E535" s="466" t="s">
        <v>29</v>
      </c>
      <c r="F535" s="413">
        <v>1700000</v>
      </c>
      <c r="G535" s="459" t="s">
        <v>401</v>
      </c>
      <c r="H535" s="587">
        <v>44690</v>
      </c>
      <c r="I535" s="127" t="s">
        <v>3490</v>
      </c>
      <c r="K535" s="65" t="s">
        <v>99</v>
      </c>
    </row>
    <row r="536" spans="1:11" x14ac:dyDescent="0.25">
      <c r="A536" s="574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35">
        <v>44721</v>
      </c>
    </row>
    <row r="537" spans="1:11" x14ac:dyDescent="0.25">
      <c r="A537" s="574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35">
        <v>44721</v>
      </c>
    </row>
    <row r="538" spans="1:11" x14ac:dyDescent="0.25">
      <c r="A538" s="574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35">
        <v>44721</v>
      </c>
    </row>
    <row r="539" spans="1:11" x14ac:dyDescent="0.25">
      <c r="A539" s="574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35">
        <v>44721</v>
      </c>
    </row>
    <row r="540" spans="1:11" x14ac:dyDescent="0.25">
      <c r="A540" s="574">
        <v>540</v>
      </c>
      <c r="B540" s="510" t="s">
        <v>58</v>
      </c>
      <c r="C540" s="454" t="s">
        <v>2406</v>
      </c>
      <c r="D540" s="268">
        <v>1</v>
      </c>
      <c r="E540" s="269" t="s">
        <v>29</v>
      </c>
      <c r="F540" s="271">
        <v>3975000</v>
      </c>
      <c r="G540" s="512" t="s">
        <v>3441</v>
      </c>
      <c r="H540" s="588">
        <v>44813</v>
      </c>
      <c r="J540" s="56" t="s">
        <v>2846</v>
      </c>
    </row>
    <row r="541" spans="1:11" x14ac:dyDescent="0.25">
      <c r="A541" s="574">
        <v>541</v>
      </c>
      <c r="B541" s="125" t="s">
        <v>58</v>
      </c>
      <c r="C541" s="71" t="s">
        <v>2407</v>
      </c>
      <c r="D541" s="106">
        <v>1</v>
      </c>
      <c r="E541" s="409" t="s">
        <v>29</v>
      </c>
      <c r="F541" s="63">
        <v>3975000</v>
      </c>
      <c r="G541" s="126" t="s">
        <v>418</v>
      </c>
      <c r="H541" s="578">
        <v>44813</v>
      </c>
    </row>
    <row r="542" spans="1:11" x14ac:dyDescent="0.25">
      <c r="A542" s="574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35">
        <v>44813</v>
      </c>
    </row>
    <row r="543" spans="1:11" x14ac:dyDescent="0.25">
      <c r="A543" s="574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35">
        <v>44813</v>
      </c>
    </row>
    <row r="544" spans="1:11" x14ac:dyDescent="0.25">
      <c r="A544" s="574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35">
        <v>44813</v>
      </c>
    </row>
    <row r="545" spans="1:9" x14ac:dyDescent="0.25">
      <c r="A545" s="574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35">
        <v>44813</v>
      </c>
    </row>
    <row r="546" spans="1:9" x14ac:dyDescent="0.25">
      <c r="A546" s="574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35">
        <v>44813</v>
      </c>
    </row>
    <row r="547" spans="1:9" x14ac:dyDescent="0.25">
      <c r="A547" s="574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35">
        <v>44813</v>
      </c>
    </row>
    <row r="548" spans="1:9" x14ac:dyDescent="0.25">
      <c r="A548" s="574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35">
        <v>44813</v>
      </c>
    </row>
    <row r="549" spans="1:9" x14ac:dyDescent="0.25">
      <c r="A549" s="574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35">
        <v>44813</v>
      </c>
    </row>
    <row r="550" spans="1:9" x14ac:dyDescent="0.25">
      <c r="A550" s="574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35">
        <v>44813</v>
      </c>
    </row>
    <row r="551" spans="1:9" x14ac:dyDescent="0.25">
      <c r="A551" s="574">
        <v>551</v>
      </c>
      <c r="B551" s="68" t="s">
        <v>615</v>
      </c>
      <c r="C551" s="474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35">
        <v>44813</v>
      </c>
    </row>
    <row r="552" spans="1:9" x14ac:dyDescent="0.25">
      <c r="A552" s="574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35">
        <v>44843</v>
      </c>
      <c r="I552" s="56" t="s">
        <v>3244</v>
      </c>
    </row>
    <row r="553" spans="1:9" x14ac:dyDescent="0.25">
      <c r="A553" s="574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35">
        <v>44843</v>
      </c>
      <c r="I553" s="56" t="s">
        <v>2177</v>
      </c>
    </row>
    <row r="554" spans="1:9" x14ac:dyDescent="0.25">
      <c r="A554" s="574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35">
        <v>44843</v>
      </c>
    </row>
    <row r="555" spans="1:9" x14ac:dyDescent="0.25">
      <c r="A555" s="574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35">
        <v>44843</v>
      </c>
    </row>
    <row r="556" spans="1:9" x14ac:dyDescent="0.25">
      <c r="A556" s="574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35">
        <v>44843</v>
      </c>
    </row>
    <row r="557" spans="1:9" x14ac:dyDescent="0.25">
      <c r="A557" s="574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35">
        <v>44843</v>
      </c>
    </row>
    <row r="558" spans="1:9" x14ac:dyDescent="0.25">
      <c r="A558" s="574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574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574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574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574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574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574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574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574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574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574">
        <v>568</v>
      </c>
      <c r="B568" s="71" t="s">
        <v>2310</v>
      </c>
      <c r="C568" s="589" t="s">
        <v>2429</v>
      </c>
      <c r="D568" s="106">
        <v>1</v>
      </c>
      <c r="E568" s="409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574">
        <v>569</v>
      </c>
      <c r="B569" s="71" t="s">
        <v>2310</v>
      </c>
      <c r="C569" s="71" t="s">
        <v>2430</v>
      </c>
      <c r="D569" s="106">
        <v>1</v>
      </c>
      <c r="E569" s="409" t="s">
        <v>29</v>
      </c>
      <c r="F569" s="485">
        <v>3700000</v>
      </c>
      <c r="G569" s="126" t="s">
        <v>418</v>
      </c>
      <c r="H569" s="126" t="s">
        <v>2428</v>
      </c>
    </row>
    <row r="570" spans="1:8" x14ac:dyDescent="0.25">
      <c r="A570" s="574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574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574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574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574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574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574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574">
        <v>577</v>
      </c>
      <c r="B577" s="454" t="s">
        <v>2264</v>
      </c>
      <c r="C577" s="454" t="s">
        <v>3508</v>
      </c>
      <c r="D577" s="493">
        <v>1</v>
      </c>
      <c r="E577" s="454" t="s">
        <v>29</v>
      </c>
      <c r="F577" s="590">
        <v>1700000</v>
      </c>
      <c r="G577" s="512" t="s">
        <v>478</v>
      </c>
      <c r="H577" s="512" t="s">
        <v>2437</v>
      </c>
    </row>
    <row r="578" spans="1:11" x14ac:dyDescent="0.25">
      <c r="A578" s="574">
        <v>578</v>
      </c>
      <c r="B578" s="454" t="s">
        <v>2264</v>
      </c>
      <c r="C578" s="454" t="s">
        <v>3509</v>
      </c>
      <c r="D578" s="493">
        <v>1</v>
      </c>
      <c r="E578" s="454" t="s">
        <v>29</v>
      </c>
      <c r="F578" s="590">
        <v>1700000</v>
      </c>
      <c r="G578" s="512" t="s">
        <v>478</v>
      </c>
      <c r="H578" s="512" t="s">
        <v>2437</v>
      </c>
    </row>
    <row r="579" spans="1:11" x14ac:dyDescent="0.25">
      <c r="A579" s="574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574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574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574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574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574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574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42">
        <v>44872</v>
      </c>
    </row>
    <row r="586" spans="1:11" x14ac:dyDescent="0.25">
      <c r="A586" s="574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574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574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574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574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574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574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574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574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574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574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574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574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574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574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574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574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574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574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574">
        <v>605</v>
      </c>
      <c r="B605" s="68" t="s">
        <v>615</v>
      </c>
      <c r="C605" s="474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574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574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574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574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574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574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574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574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574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574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574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574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574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574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574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574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574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574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574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574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574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574">
        <v>627</v>
      </c>
      <c r="B627" s="454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12" t="s">
        <v>2485</v>
      </c>
    </row>
    <row r="628" spans="1:9" x14ac:dyDescent="0.25">
      <c r="A628" s="574">
        <v>628</v>
      </c>
      <c r="B628" s="454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12" t="s">
        <v>2485</v>
      </c>
    </row>
    <row r="629" spans="1:9" x14ac:dyDescent="0.25">
      <c r="A629" s="574">
        <v>629</v>
      </c>
      <c r="B629" s="454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12" t="s">
        <v>2485</v>
      </c>
    </row>
    <row r="630" spans="1:9" x14ac:dyDescent="0.25">
      <c r="A630" s="574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574">
        <v>631</v>
      </c>
      <c r="B631" s="454" t="s">
        <v>2486</v>
      </c>
      <c r="C631" s="268">
        <v>105716030</v>
      </c>
      <c r="D631" s="454">
        <v>1</v>
      </c>
      <c r="E631" s="493" t="s">
        <v>29</v>
      </c>
      <c r="F631" s="271">
        <v>1800000</v>
      </c>
      <c r="G631" s="272" t="s">
        <v>800</v>
      </c>
      <c r="H631" s="512" t="s">
        <v>2485</v>
      </c>
    </row>
    <row r="632" spans="1:9" x14ac:dyDescent="0.25">
      <c r="A632" s="574">
        <v>632</v>
      </c>
      <c r="B632" s="581" t="s">
        <v>2486</v>
      </c>
      <c r="C632" s="591">
        <v>106099822</v>
      </c>
      <c r="D632" s="581">
        <v>1</v>
      </c>
      <c r="E632" s="592" t="s">
        <v>29</v>
      </c>
      <c r="F632" s="593">
        <v>1800000</v>
      </c>
      <c r="G632" s="582" t="s">
        <v>583</v>
      </c>
      <c r="H632" s="582" t="s">
        <v>2485</v>
      </c>
    </row>
    <row r="633" spans="1:9" x14ac:dyDescent="0.25">
      <c r="A633" s="574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574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574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574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574">
        <v>637</v>
      </c>
      <c r="B637" s="71" t="s">
        <v>2310</v>
      </c>
      <c r="C637" s="594" t="s">
        <v>2489</v>
      </c>
      <c r="D637" s="106">
        <v>1</v>
      </c>
      <c r="E637" s="409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574">
        <v>638</v>
      </c>
      <c r="B638" s="71" t="s">
        <v>2310</v>
      </c>
      <c r="C638" s="71" t="s">
        <v>2490</v>
      </c>
      <c r="D638" s="106">
        <v>1</v>
      </c>
      <c r="E638" s="409" t="s">
        <v>29</v>
      </c>
      <c r="F638" s="485">
        <v>3700000</v>
      </c>
      <c r="G638" s="126" t="s">
        <v>3526</v>
      </c>
      <c r="H638" s="126" t="s">
        <v>2488</v>
      </c>
    </row>
    <row r="639" spans="1:9" x14ac:dyDescent="0.25">
      <c r="A639" s="574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35">
        <v>44571</v>
      </c>
      <c r="I639" s="56" t="s">
        <v>2243</v>
      </c>
    </row>
    <row r="640" spans="1:9" x14ac:dyDescent="0.25">
      <c r="A640" s="574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35">
        <v>44571</v>
      </c>
    </row>
    <row r="641" spans="1:11" x14ac:dyDescent="0.25">
      <c r="A641" s="574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35">
        <v>44571</v>
      </c>
    </row>
    <row r="642" spans="1:11" x14ac:dyDescent="0.25">
      <c r="A642" s="574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35">
        <v>44571</v>
      </c>
    </row>
    <row r="643" spans="1:11" x14ac:dyDescent="0.25">
      <c r="A643" s="574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35">
        <v>44571</v>
      </c>
    </row>
    <row r="644" spans="1:11" x14ac:dyDescent="0.25">
      <c r="A644" s="574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35">
        <v>44571</v>
      </c>
    </row>
    <row r="645" spans="1:11" x14ac:dyDescent="0.25">
      <c r="A645" s="574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35">
        <v>44630</v>
      </c>
      <c r="I645" s="56" t="s">
        <v>3530</v>
      </c>
    </row>
    <row r="646" spans="1:11" x14ac:dyDescent="0.25">
      <c r="A646" s="574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35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4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35">
        <v>44661</v>
      </c>
    </row>
    <row r="648" spans="1:11" x14ac:dyDescent="0.25">
      <c r="A648" s="574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35">
        <v>44661</v>
      </c>
    </row>
    <row r="649" spans="1:11" x14ac:dyDescent="0.25">
      <c r="A649" s="574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35">
        <v>44661</v>
      </c>
    </row>
    <row r="650" spans="1:11" x14ac:dyDescent="0.25">
      <c r="A650" s="574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35">
        <v>44661</v>
      </c>
    </row>
    <row r="651" spans="1:11" x14ac:dyDescent="0.25">
      <c r="A651" s="574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35">
        <v>44691</v>
      </c>
    </row>
    <row r="652" spans="1:11" x14ac:dyDescent="0.25">
      <c r="A652" s="574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35">
        <v>44691</v>
      </c>
    </row>
    <row r="653" spans="1:11" x14ac:dyDescent="0.25">
      <c r="A653" s="574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35">
        <v>44691</v>
      </c>
    </row>
    <row r="654" spans="1:11" x14ac:dyDescent="0.25">
      <c r="A654" s="574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35">
        <v>44691</v>
      </c>
    </row>
    <row r="655" spans="1:11" x14ac:dyDescent="0.25">
      <c r="A655" s="574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35">
        <v>44691</v>
      </c>
    </row>
    <row r="656" spans="1:11" x14ac:dyDescent="0.25">
      <c r="A656" s="574">
        <v>656</v>
      </c>
      <c r="B656" s="56" t="s">
        <v>2486</v>
      </c>
      <c r="C656" s="595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35">
        <v>44722</v>
      </c>
    </row>
    <row r="657" spans="1:11" x14ac:dyDescent="0.25">
      <c r="A657" s="574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35">
        <v>44722</v>
      </c>
    </row>
    <row r="658" spans="1:11" x14ac:dyDescent="0.25">
      <c r="A658" s="574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35">
        <v>44722</v>
      </c>
    </row>
    <row r="659" spans="1:11" x14ac:dyDescent="0.25">
      <c r="A659" s="574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35">
        <v>44722</v>
      </c>
    </row>
    <row r="660" spans="1:11" x14ac:dyDescent="0.25">
      <c r="A660" s="574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35">
        <v>44722</v>
      </c>
    </row>
    <row r="661" spans="1:11" x14ac:dyDescent="0.25">
      <c r="A661" s="574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35">
        <v>44752</v>
      </c>
    </row>
    <row r="662" spans="1:11" x14ac:dyDescent="0.25">
      <c r="A662" s="574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35">
        <v>44844</v>
      </c>
      <c r="I662" s="127" t="s">
        <v>3535</v>
      </c>
      <c r="J662" s="56" t="s">
        <v>2846</v>
      </c>
      <c r="K662" s="442">
        <v>44690</v>
      </c>
    </row>
    <row r="663" spans="1:11" x14ac:dyDescent="0.25">
      <c r="A663" s="574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35">
        <v>44844</v>
      </c>
    </row>
    <row r="664" spans="1:11" x14ac:dyDescent="0.25">
      <c r="A664" s="574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35">
        <v>44844</v>
      </c>
      <c r="I664" s="127" t="s">
        <v>3538</v>
      </c>
      <c r="J664" s="56" t="s">
        <v>2841</v>
      </c>
      <c r="K664" s="442">
        <v>44845</v>
      </c>
    </row>
    <row r="665" spans="1:11" x14ac:dyDescent="0.25">
      <c r="A665" s="574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35">
        <v>44844</v>
      </c>
      <c r="I665" s="56" t="s">
        <v>3540</v>
      </c>
      <c r="J665" s="56" t="s">
        <v>2841</v>
      </c>
      <c r="K665" s="442">
        <v>44844</v>
      </c>
    </row>
    <row r="666" spans="1:11" x14ac:dyDescent="0.25">
      <c r="A666" s="574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35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574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35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574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35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574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35">
        <v>44844</v>
      </c>
    </row>
    <row r="670" spans="1:11" x14ac:dyDescent="0.25">
      <c r="A670" s="574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35">
        <v>44844</v>
      </c>
    </row>
    <row r="671" spans="1:11" x14ac:dyDescent="0.25">
      <c r="A671" s="574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35">
        <v>44844</v>
      </c>
    </row>
    <row r="672" spans="1:11" x14ac:dyDescent="0.25">
      <c r="A672" s="574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35">
        <v>44844</v>
      </c>
    </row>
    <row r="673" spans="1:8" x14ac:dyDescent="0.25">
      <c r="A673" s="574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35">
        <v>44844</v>
      </c>
    </row>
    <row r="674" spans="1:8" x14ac:dyDescent="0.25">
      <c r="A674" s="574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35">
        <v>44844</v>
      </c>
    </row>
    <row r="675" spans="1:8" x14ac:dyDescent="0.25">
      <c r="A675" s="574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35">
        <v>44844</v>
      </c>
    </row>
    <row r="676" spans="1:8" x14ac:dyDescent="0.25">
      <c r="A676" s="574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5">
        <v>44844</v>
      </c>
    </row>
    <row r="677" spans="1:8" x14ac:dyDescent="0.25">
      <c r="A677" s="574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5">
        <v>44844</v>
      </c>
    </row>
    <row r="678" spans="1:8" x14ac:dyDescent="0.25">
      <c r="A678" s="574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5">
        <v>44844</v>
      </c>
    </row>
    <row r="679" spans="1:8" x14ac:dyDescent="0.25">
      <c r="A679" s="574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5">
        <v>44844</v>
      </c>
    </row>
    <row r="680" spans="1:8" x14ac:dyDescent="0.25">
      <c r="A680" s="574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5">
        <v>44844</v>
      </c>
    </row>
    <row r="681" spans="1:8" x14ac:dyDescent="0.25">
      <c r="A681" s="574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35">
        <v>44844</v>
      </c>
    </row>
    <row r="682" spans="1:8" x14ac:dyDescent="0.25">
      <c r="A682" s="574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35">
        <v>44844</v>
      </c>
    </row>
    <row r="683" spans="1:8" x14ac:dyDescent="0.25">
      <c r="A683" s="574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35">
        <v>44844</v>
      </c>
    </row>
    <row r="684" spans="1:8" x14ac:dyDescent="0.25">
      <c r="A684" s="574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35">
        <v>44844</v>
      </c>
    </row>
    <row r="685" spans="1:8" x14ac:dyDescent="0.25">
      <c r="A685" s="574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35">
        <v>44844</v>
      </c>
    </row>
    <row r="686" spans="1:8" x14ac:dyDescent="0.25">
      <c r="A686" s="574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35">
        <v>44844</v>
      </c>
    </row>
    <row r="687" spans="1:8" x14ac:dyDescent="0.25">
      <c r="A687" s="574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35">
        <v>44844</v>
      </c>
    </row>
    <row r="688" spans="1:8" x14ac:dyDescent="0.25">
      <c r="A688" s="574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35">
        <v>44844</v>
      </c>
    </row>
    <row r="689" spans="1:10" x14ac:dyDescent="0.25">
      <c r="A689" s="574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35">
        <v>44844</v>
      </c>
    </row>
    <row r="690" spans="1:10" x14ac:dyDescent="0.25">
      <c r="A690" s="574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35">
        <v>44844</v>
      </c>
    </row>
    <row r="691" spans="1:10" x14ac:dyDescent="0.25">
      <c r="A691" s="574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5">
        <v>44844</v>
      </c>
    </row>
    <row r="692" spans="1:10" x14ac:dyDescent="0.25">
      <c r="A692" s="574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5">
        <v>44844</v>
      </c>
    </row>
    <row r="693" spans="1:10" x14ac:dyDescent="0.25">
      <c r="A693" s="574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5">
        <v>44844</v>
      </c>
    </row>
    <row r="694" spans="1:10" x14ac:dyDescent="0.25">
      <c r="A694" s="574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5">
        <v>44844</v>
      </c>
    </row>
    <row r="695" spans="1:10" x14ac:dyDescent="0.25">
      <c r="A695" s="574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35">
        <v>44905</v>
      </c>
      <c r="I695" s="56" t="s">
        <v>3556</v>
      </c>
      <c r="J695" s="56" t="s">
        <v>2841</v>
      </c>
    </row>
    <row r="696" spans="1:10" x14ac:dyDescent="0.25">
      <c r="A696" s="574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35">
        <v>44905</v>
      </c>
    </row>
    <row r="697" spans="1:10" x14ac:dyDescent="0.25">
      <c r="A697" s="574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574">
        <v>698</v>
      </c>
      <c r="B698" s="56" t="s">
        <v>2486</v>
      </c>
      <c r="C698" s="56">
        <v>106100057</v>
      </c>
      <c r="D698" s="57">
        <v>1</v>
      </c>
      <c r="E698" s="549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574">
        <v>699</v>
      </c>
      <c r="B699" s="56" t="s">
        <v>2486</v>
      </c>
      <c r="C699" s="56">
        <v>106100062</v>
      </c>
      <c r="D699" s="57">
        <v>1</v>
      </c>
      <c r="E699" s="549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574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574">
        <v>701</v>
      </c>
      <c r="B701" s="56" t="s">
        <v>2486</v>
      </c>
      <c r="C701" s="56">
        <v>106100166</v>
      </c>
      <c r="D701" s="57">
        <v>1</v>
      </c>
      <c r="E701" s="549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574">
        <v>702</v>
      </c>
      <c r="B702" s="410" t="s">
        <v>61</v>
      </c>
      <c r="C702" s="410" t="s">
        <v>2529</v>
      </c>
      <c r="D702" s="411">
        <v>1</v>
      </c>
      <c r="E702" s="466" t="s">
        <v>29</v>
      </c>
      <c r="F702" s="413">
        <v>2100000</v>
      </c>
      <c r="G702" s="414" t="s">
        <v>2530</v>
      </c>
      <c r="H702" s="459" t="s">
        <v>2527</v>
      </c>
    </row>
    <row r="703" spans="1:10" x14ac:dyDescent="0.25">
      <c r="A703" s="574">
        <v>703</v>
      </c>
      <c r="B703" s="410" t="s">
        <v>61</v>
      </c>
      <c r="C703" s="410" t="s">
        <v>2531</v>
      </c>
      <c r="D703" s="411">
        <v>1</v>
      </c>
      <c r="E703" s="466" t="s">
        <v>29</v>
      </c>
      <c r="F703" s="413">
        <v>2100000</v>
      </c>
      <c r="G703" s="414" t="s">
        <v>2530</v>
      </c>
      <c r="H703" s="459" t="s">
        <v>2527</v>
      </c>
    </row>
    <row r="704" spans="1:10" x14ac:dyDescent="0.25">
      <c r="A704" s="574">
        <v>704</v>
      </c>
      <c r="B704" s="410" t="s">
        <v>61</v>
      </c>
      <c r="C704" s="410" t="s">
        <v>2532</v>
      </c>
      <c r="D704" s="411">
        <v>1</v>
      </c>
      <c r="E704" s="466" t="s">
        <v>29</v>
      </c>
      <c r="F704" s="413">
        <v>2100000</v>
      </c>
      <c r="G704" s="414" t="s">
        <v>2530</v>
      </c>
      <c r="H704" s="459" t="s">
        <v>2527</v>
      </c>
    </row>
    <row r="705" spans="1:11" x14ac:dyDescent="0.25">
      <c r="A705" s="574">
        <v>705</v>
      </c>
      <c r="B705" s="410" t="s">
        <v>61</v>
      </c>
      <c r="C705" s="410" t="s">
        <v>2495</v>
      </c>
      <c r="D705" s="411">
        <v>1</v>
      </c>
      <c r="E705" s="412" t="s">
        <v>29</v>
      </c>
      <c r="F705" s="413">
        <v>2100000</v>
      </c>
      <c r="G705" s="414" t="s">
        <v>2530</v>
      </c>
      <c r="H705" s="459" t="s">
        <v>2527</v>
      </c>
    </row>
    <row r="706" spans="1:11" x14ac:dyDescent="0.25">
      <c r="A706" s="574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74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574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574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574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574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574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574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574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42">
        <v>44564</v>
      </c>
    </row>
    <row r="715" spans="1:11" x14ac:dyDescent="0.25">
      <c r="A715" s="574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574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574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574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574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574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574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74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574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574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574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574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574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574">
        <v>728</v>
      </c>
      <c r="B728" s="581" t="s">
        <v>1195</v>
      </c>
      <c r="C728" s="581" t="s">
        <v>3580</v>
      </c>
      <c r="D728" s="591">
        <v>1</v>
      </c>
      <c r="E728" s="596" t="s">
        <v>29</v>
      </c>
      <c r="F728" s="593">
        <v>1400000</v>
      </c>
      <c r="G728" s="582" t="s">
        <v>478</v>
      </c>
      <c r="H728" s="582" t="s">
        <v>2550</v>
      </c>
    </row>
    <row r="729" spans="1:11" x14ac:dyDescent="0.25">
      <c r="A729" s="574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574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574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574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574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574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574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574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574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23">
        <v>1700000</v>
      </c>
      <c r="G737" s="64" t="s">
        <v>2560</v>
      </c>
      <c r="H737" s="64" t="s">
        <v>286</v>
      </c>
    </row>
    <row r="738" spans="1:11" x14ac:dyDescent="0.25">
      <c r="A738" s="574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23">
        <v>1700000</v>
      </c>
      <c r="G738" s="64" t="s">
        <v>2560</v>
      </c>
      <c r="H738" s="64" t="s">
        <v>286</v>
      </c>
    </row>
    <row r="739" spans="1:11" x14ac:dyDescent="0.25">
      <c r="A739" s="574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574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574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574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574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574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574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574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574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574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574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574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574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574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74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574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574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574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574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574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574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574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574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574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574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574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574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574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574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574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574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35">
        <v>44572</v>
      </c>
      <c r="I769" s="56" t="s">
        <v>3616</v>
      </c>
    </row>
    <row r="770" spans="1:11" x14ac:dyDescent="0.25">
      <c r="A770" s="574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35">
        <v>44603</v>
      </c>
    </row>
    <row r="771" spans="1:11" x14ac:dyDescent="0.25">
      <c r="A771" s="574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35">
        <v>44603</v>
      </c>
    </row>
    <row r="772" spans="1:11" x14ac:dyDescent="0.25">
      <c r="A772" s="574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35">
        <v>44603</v>
      </c>
    </row>
    <row r="773" spans="1:11" x14ac:dyDescent="0.25">
      <c r="A773" s="574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35">
        <v>44603</v>
      </c>
    </row>
    <row r="774" spans="1:11" x14ac:dyDescent="0.25">
      <c r="A774" s="574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35">
        <v>44603</v>
      </c>
    </row>
    <row r="775" spans="1:11" x14ac:dyDescent="0.25">
      <c r="A775" s="574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35">
        <v>44603</v>
      </c>
    </row>
    <row r="776" spans="1:11" x14ac:dyDescent="0.25">
      <c r="A776" s="574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35">
        <v>44603</v>
      </c>
    </row>
    <row r="777" spans="1:11" x14ac:dyDescent="0.25">
      <c r="A777" s="574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35">
        <v>44603</v>
      </c>
    </row>
    <row r="778" spans="1:11" x14ac:dyDescent="0.25">
      <c r="A778" s="574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35">
        <v>44603</v>
      </c>
    </row>
    <row r="779" spans="1:11" x14ac:dyDescent="0.25">
      <c r="A779" s="574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35">
        <v>44662</v>
      </c>
      <c r="I779" s="127" t="s">
        <v>2103</v>
      </c>
      <c r="J779" s="56" t="s">
        <v>2841</v>
      </c>
    </row>
    <row r="780" spans="1:11" x14ac:dyDescent="0.25">
      <c r="A780" s="574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35">
        <v>44692</v>
      </c>
    </row>
    <row r="781" spans="1:11" x14ac:dyDescent="0.25">
      <c r="A781" s="574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35">
        <v>44692</v>
      </c>
    </row>
    <row r="782" spans="1:11" x14ac:dyDescent="0.25">
      <c r="A782" s="574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35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574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35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574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35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574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35">
        <v>44692</v>
      </c>
    </row>
    <row r="786" spans="1:11" x14ac:dyDescent="0.25">
      <c r="A786" s="574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35">
        <v>44692</v>
      </c>
    </row>
    <row r="787" spans="1:11" x14ac:dyDescent="0.25">
      <c r="A787" s="574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35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574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35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574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35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574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35">
        <v>44784</v>
      </c>
    </row>
    <row r="791" spans="1:11" x14ac:dyDescent="0.25">
      <c r="A791" s="574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35">
        <v>44784</v>
      </c>
    </row>
    <row r="792" spans="1:11" x14ac:dyDescent="0.25">
      <c r="A792" s="574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35">
        <v>44784</v>
      </c>
    </row>
    <row r="793" spans="1:11" x14ac:dyDescent="0.25">
      <c r="A793" s="574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35">
        <v>44784</v>
      </c>
    </row>
    <row r="794" spans="1:11" x14ac:dyDescent="0.25">
      <c r="A794" s="574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5">
        <v>44784</v>
      </c>
    </row>
    <row r="795" spans="1:11" x14ac:dyDescent="0.25">
      <c r="A795" s="574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35">
        <v>44784</v>
      </c>
    </row>
    <row r="796" spans="1:11" x14ac:dyDescent="0.25">
      <c r="A796" s="574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35">
        <v>44815</v>
      </c>
    </row>
    <row r="797" spans="1:11" x14ac:dyDescent="0.25">
      <c r="A797" s="574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35">
        <v>44815</v>
      </c>
    </row>
    <row r="798" spans="1:11" x14ac:dyDescent="0.25">
      <c r="A798" s="574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35">
        <v>44815</v>
      </c>
    </row>
    <row r="799" spans="1:11" x14ac:dyDescent="0.25">
      <c r="A799" s="574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35">
        <v>44845</v>
      </c>
    </row>
    <row r="800" spans="1:11" x14ac:dyDescent="0.25">
      <c r="A800" s="574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35">
        <v>44845</v>
      </c>
    </row>
    <row r="801" spans="1:11" x14ac:dyDescent="0.25">
      <c r="A801" s="574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35">
        <v>44845</v>
      </c>
    </row>
    <row r="802" spans="1:11" x14ac:dyDescent="0.25">
      <c r="A802" s="574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35">
        <v>44845</v>
      </c>
    </row>
    <row r="803" spans="1:11" x14ac:dyDescent="0.25">
      <c r="A803" s="574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35">
        <v>44845</v>
      </c>
    </row>
    <row r="804" spans="1:11" x14ac:dyDescent="0.25">
      <c r="A804" s="574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35">
        <v>44845</v>
      </c>
    </row>
    <row r="805" spans="1:11" x14ac:dyDescent="0.25">
      <c r="A805" s="574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35">
        <v>44845</v>
      </c>
    </row>
    <row r="806" spans="1:11" x14ac:dyDescent="0.25">
      <c r="A806" s="574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35">
        <v>44845</v>
      </c>
    </row>
    <row r="807" spans="1:11" x14ac:dyDescent="0.25">
      <c r="A807" s="574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35">
        <v>44845</v>
      </c>
    </row>
    <row r="808" spans="1:11" x14ac:dyDescent="0.25">
      <c r="A808" s="574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35">
        <v>44845</v>
      </c>
    </row>
    <row r="809" spans="1:11" x14ac:dyDescent="0.25">
      <c r="A809" s="574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35">
        <v>44845</v>
      </c>
    </row>
    <row r="810" spans="1:11" x14ac:dyDescent="0.25">
      <c r="A810" s="574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35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574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35">
        <v>44876</v>
      </c>
    </row>
    <row r="812" spans="1:11" x14ac:dyDescent="0.25">
      <c r="A812" s="574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35">
        <v>44876</v>
      </c>
    </row>
    <row r="813" spans="1:11" x14ac:dyDescent="0.25">
      <c r="A813" s="574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35">
        <v>44876</v>
      </c>
    </row>
    <row r="814" spans="1:11" x14ac:dyDescent="0.25">
      <c r="A814" s="574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35">
        <v>44876</v>
      </c>
    </row>
    <row r="815" spans="1:11" x14ac:dyDescent="0.25">
      <c r="A815" s="574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35">
        <v>44906</v>
      </c>
    </row>
    <row r="816" spans="1:11" x14ac:dyDescent="0.25">
      <c r="A816" s="574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35">
        <v>44906</v>
      </c>
    </row>
    <row r="817" spans="1:13" x14ac:dyDescent="0.25">
      <c r="A817" s="574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35">
        <v>44906</v>
      </c>
    </row>
    <row r="818" spans="1:13" x14ac:dyDescent="0.25">
      <c r="A818" s="574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35">
        <v>44906</v>
      </c>
    </row>
    <row r="819" spans="1:13" x14ac:dyDescent="0.25">
      <c r="A819" s="574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5">
        <v>44906</v>
      </c>
    </row>
    <row r="820" spans="1:13" x14ac:dyDescent="0.25">
      <c r="A820" s="574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35">
        <v>44906</v>
      </c>
    </row>
    <row r="821" spans="1:13" x14ac:dyDescent="0.25">
      <c r="A821" s="574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35">
        <v>44906</v>
      </c>
    </row>
    <row r="822" spans="1:13" x14ac:dyDescent="0.25">
      <c r="A822" s="574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35">
        <v>44906</v>
      </c>
    </row>
    <row r="823" spans="1:13" x14ac:dyDescent="0.25">
      <c r="A823" s="574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35">
        <v>44906</v>
      </c>
    </row>
    <row r="824" spans="1:13" x14ac:dyDescent="0.25">
      <c r="A824" s="574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35">
        <v>44906</v>
      </c>
    </row>
    <row r="825" spans="1:13" x14ac:dyDescent="0.25">
      <c r="A825" s="574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35">
        <v>44906</v>
      </c>
    </row>
    <row r="826" spans="1:13" x14ac:dyDescent="0.25">
      <c r="A826" s="574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35">
        <v>44906</v>
      </c>
    </row>
    <row r="827" spans="1:13" x14ac:dyDescent="0.25">
      <c r="A827" s="574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574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574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574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574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574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574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574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574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574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574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574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574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574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574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574">
        <v>842</v>
      </c>
      <c r="B842" s="56" t="s">
        <v>2310</v>
      </c>
      <c r="C842" s="410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574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574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574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574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574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4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4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574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574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574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574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574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574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574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574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574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574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574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574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574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574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574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574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574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574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574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574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574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574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574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574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574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574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574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574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574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5">
        <v>44604</v>
      </c>
    </row>
    <row r="879" spans="1:10" x14ac:dyDescent="0.25">
      <c r="A879" s="574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5">
        <v>44604</v>
      </c>
    </row>
    <row r="880" spans="1:10" x14ac:dyDescent="0.25">
      <c r="A880" s="574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35">
        <v>44604</v>
      </c>
      <c r="I880" s="56" t="s">
        <v>2303</v>
      </c>
      <c r="J880" s="56" t="s">
        <v>3675</v>
      </c>
    </row>
    <row r="881" spans="1:11" x14ac:dyDescent="0.25">
      <c r="A881" s="574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35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74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35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74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35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74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35">
        <v>44604</v>
      </c>
      <c r="K884" s="56" t="s">
        <v>3682</v>
      </c>
    </row>
    <row r="885" spans="1:11" x14ac:dyDescent="0.25">
      <c r="A885" s="574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35">
        <v>44632</v>
      </c>
      <c r="K885" s="56" t="s">
        <v>3682</v>
      </c>
    </row>
    <row r="886" spans="1:11" x14ac:dyDescent="0.25">
      <c r="A886" s="574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35">
        <v>44632</v>
      </c>
      <c r="K886" s="56" t="s">
        <v>3683</v>
      </c>
    </row>
    <row r="887" spans="1:11" x14ac:dyDescent="0.25">
      <c r="A887" s="574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35">
        <v>44632</v>
      </c>
      <c r="K887" s="56" t="s">
        <v>3683</v>
      </c>
    </row>
    <row r="888" spans="1:11" x14ac:dyDescent="0.25">
      <c r="A888" s="574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35">
        <v>44632</v>
      </c>
      <c r="K888" s="56" t="s">
        <v>3684</v>
      </c>
    </row>
    <row r="889" spans="1:11" x14ac:dyDescent="0.25">
      <c r="A889" s="574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35">
        <v>44632</v>
      </c>
      <c r="K889" s="56" t="s">
        <v>3684</v>
      </c>
    </row>
    <row r="890" spans="1:11" x14ac:dyDescent="0.25">
      <c r="A890" s="574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35">
        <v>44632</v>
      </c>
    </row>
    <row r="891" spans="1:11" x14ac:dyDescent="0.25">
      <c r="A891" s="574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35">
        <v>44632</v>
      </c>
    </row>
    <row r="892" spans="1:11" x14ac:dyDescent="0.25">
      <c r="A892" s="574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35">
        <v>44632</v>
      </c>
    </row>
    <row r="893" spans="1:11" x14ac:dyDescent="0.25">
      <c r="A893" s="574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35">
        <v>44632</v>
      </c>
    </row>
    <row r="894" spans="1:11" x14ac:dyDescent="0.25">
      <c r="A894" s="574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35">
        <v>44632</v>
      </c>
    </row>
    <row r="895" spans="1:11" x14ac:dyDescent="0.25">
      <c r="A895" s="574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35">
        <v>44632</v>
      </c>
    </row>
    <row r="896" spans="1:11" x14ac:dyDescent="0.25">
      <c r="A896" s="574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35">
        <v>44632</v>
      </c>
    </row>
    <row r="897" spans="1:11" x14ac:dyDescent="0.25">
      <c r="A897" s="574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35">
        <v>44632</v>
      </c>
    </row>
    <row r="898" spans="1:11" x14ac:dyDescent="0.25">
      <c r="A898" s="574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35">
        <v>44632</v>
      </c>
    </row>
    <row r="899" spans="1:11" x14ac:dyDescent="0.25">
      <c r="A899" s="574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35">
        <v>44632</v>
      </c>
    </row>
    <row r="900" spans="1:11" x14ac:dyDescent="0.25">
      <c r="A900" s="574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35">
        <v>44632</v>
      </c>
    </row>
    <row r="901" spans="1:11" x14ac:dyDescent="0.25">
      <c r="A901" s="574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35">
        <v>44693</v>
      </c>
      <c r="I901" s="127" t="s">
        <v>3686</v>
      </c>
      <c r="J901" s="56" t="s">
        <v>3687</v>
      </c>
    </row>
    <row r="902" spans="1:11" x14ac:dyDescent="0.25">
      <c r="A902" s="574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35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74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35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74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5">
        <v>44754</v>
      </c>
    </row>
    <row r="905" spans="1:11" x14ac:dyDescent="0.25">
      <c r="A905" s="574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5">
        <v>44754</v>
      </c>
    </row>
    <row r="906" spans="1:11" x14ac:dyDescent="0.25">
      <c r="A906" s="574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5">
        <v>44754</v>
      </c>
    </row>
    <row r="907" spans="1:11" x14ac:dyDescent="0.25">
      <c r="A907" s="574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5">
        <v>44754</v>
      </c>
    </row>
    <row r="908" spans="1:11" x14ac:dyDescent="0.25">
      <c r="A908" s="574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35">
        <v>44754</v>
      </c>
    </row>
    <row r="909" spans="1:11" x14ac:dyDescent="0.25">
      <c r="A909" s="574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35">
        <v>44754</v>
      </c>
    </row>
    <row r="910" spans="1:11" x14ac:dyDescent="0.25">
      <c r="A910" s="574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35">
        <v>44754</v>
      </c>
    </row>
    <row r="911" spans="1:11" x14ac:dyDescent="0.25">
      <c r="A911" s="574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35">
        <v>44754</v>
      </c>
    </row>
    <row r="912" spans="1:11" x14ac:dyDescent="0.25">
      <c r="A912" s="574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35">
        <v>44754</v>
      </c>
    </row>
    <row r="913" spans="1:11" x14ac:dyDescent="0.25">
      <c r="A913" s="574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35">
        <v>44754</v>
      </c>
    </row>
    <row r="914" spans="1:11" x14ac:dyDescent="0.25">
      <c r="A914" s="574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35">
        <v>44754</v>
      </c>
    </row>
    <row r="915" spans="1:11" x14ac:dyDescent="0.25">
      <c r="A915" s="574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35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74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35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74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35">
        <v>44816</v>
      </c>
      <c r="I917" s="127" t="s">
        <v>3695</v>
      </c>
      <c r="J917" s="56" t="s">
        <v>3696</v>
      </c>
    </row>
    <row r="918" spans="1:11" x14ac:dyDescent="0.25">
      <c r="A918" s="574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5">
        <v>44816</v>
      </c>
    </row>
    <row r="919" spans="1:11" x14ac:dyDescent="0.25">
      <c r="A919" s="574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35">
        <v>44816</v>
      </c>
    </row>
    <row r="920" spans="1:11" x14ac:dyDescent="0.25">
      <c r="A920" s="574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35">
        <v>44816</v>
      </c>
    </row>
    <row r="921" spans="1:11" x14ac:dyDescent="0.25">
      <c r="A921" s="574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35">
        <v>44816</v>
      </c>
    </row>
    <row r="922" spans="1:11" x14ac:dyDescent="0.25">
      <c r="A922" s="574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35">
        <v>44816</v>
      </c>
    </row>
    <row r="923" spans="1:11" x14ac:dyDescent="0.25">
      <c r="A923" s="574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35">
        <v>44816</v>
      </c>
    </row>
    <row r="924" spans="1:11" x14ac:dyDescent="0.25">
      <c r="A924" s="574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35">
        <v>44816</v>
      </c>
    </row>
    <row r="925" spans="1:11" x14ac:dyDescent="0.25">
      <c r="A925" s="574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35">
        <v>44816</v>
      </c>
    </row>
    <row r="926" spans="1:11" x14ac:dyDescent="0.25">
      <c r="A926" s="574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35">
        <v>44816</v>
      </c>
    </row>
    <row r="927" spans="1:11" x14ac:dyDescent="0.25">
      <c r="A927" s="574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35">
        <v>44846</v>
      </c>
    </row>
    <row r="928" spans="1:11" x14ac:dyDescent="0.25">
      <c r="A928" s="574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35">
        <v>44846</v>
      </c>
    </row>
    <row r="929" spans="1:8" x14ac:dyDescent="0.25">
      <c r="A929" s="574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35">
        <v>44816</v>
      </c>
    </row>
    <row r="930" spans="1:8" x14ac:dyDescent="0.25">
      <c r="A930" s="574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35">
        <v>44816</v>
      </c>
    </row>
    <row r="931" spans="1:8" x14ac:dyDescent="0.25">
      <c r="A931" s="574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35">
        <v>44816</v>
      </c>
    </row>
    <row r="932" spans="1:8" x14ac:dyDescent="0.25">
      <c r="A932" s="574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35">
        <v>44816</v>
      </c>
    </row>
    <row r="933" spans="1:8" x14ac:dyDescent="0.25">
      <c r="A933" s="574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35">
        <v>44816</v>
      </c>
    </row>
    <row r="934" spans="1:8" x14ac:dyDescent="0.25">
      <c r="A934" s="574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35">
        <v>44816</v>
      </c>
    </row>
    <row r="935" spans="1:8" x14ac:dyDescent="0.25">
      <c r="A935" s="574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35">
        <v>44816</v>
      </c>
    </row>
    <row r="936" spans="1:8" x14ac:dyDescent="0.25">
      <c r="A936" s="574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35">
        <v>44816</v>
      </c>
    </row>
    <row r="937" spans="1:8" x14ac:dyDescent="0.25">
      <c r="A937" s="574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35">
        <v>44816</v>
      </c>
    </row>
    <row r="938" spans="1:8" x14ac:dyDescent="0.25">
      <c r="A938" s="574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35">
        <v>44816</v>
      </c>
    </row>
    <row r="939" spans="1:8" x14ac:dyDescent="0.25">
      <c r="A939" s="574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35">
        <v>44816</v>
      </c>
    </row>
    <row r="940" spans="1:8" x14ac:dyDescent="0.25">
      <c r="A940" s="574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35">
        <v>44816</v>
      </c>
    </row>
    <row r="941" spans="1:8" x14ac:dyDescent="0.25">
      <c r="A941" s="574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35">
        <v>44816</v>
      </c>
    </row>
    <row r="942" spans="1:8" x14ac:dyDescent="0.25">
      <c r="A942" s="574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35">
        <v>44816</v>
      </c>
    </row>
    <row r="943" spans="1:8" x14ac:dyDescent="0.25">
      <c r="A943" s="574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35">
        <v>44846</v>
      </c>
    </row>
    <row r="944" spans="1:8" x14ac:dyDescent="0.25">
      <c r="A944" s="574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35">
        <v>44846</v>
      </c>
    </row>
    <row r="945" spans="1:9" x14ac:dyDescent="0.25">
      <c r="A945" s="574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35">
        <v>44846</v>
      </c>
    </row>
    <row r="946" spans="1:9" x14ac:dyDescent="0.25">
      <c r="A946" s="574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35">
        <v>44846</v>
      </c>
    </row>
    <row r="947" spans="1:9" x14ac:dyDescent="0.25">
      <c r="A947" s="574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35">
        <v>44846</v>
      </c>
    </row>
    <row r="948" spans="1:9" x14ac:dyDescent="0.25">
      <c r="A948" s="574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35">
        <v>44846</v>
      </c>
    </row>
    <row r="949" spans="1:9" x14ac:dyDescent="0.25">
      <c r="A949" s="574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35">
        <v>44846</v>
      </c>
      <c r="I949" s="56" t="s">
        <v>3717</v>
      </c>
    </row>
    <row r="950" spans="1:9" x14ac:dyDescent="0.25">
      <c r="A950" s="574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35">
        <v>44846</v>
      </c>
    </row>
    <row r="951" spans="1:9" x14ac:dyDescent="0.25">
      <c r="A951" s="574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35">
        <v>44846</v>
      </c>
    </row>
    <row r="952" spans="1:9" x14ac:dyDescent="0.25">
      <c r="A952" s="574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35">
        <v>44846</v>
      </c>
    </row>
    <row r="953" spans="1:9" x14ac:dyDescent="0.25">
      <c r="A953" s="574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35">
        <v>44907</v>
      </c>
    </row>
    <row r="954" spans="1:9" x14ac:dyDescent="0.25">
      <c r="A954" s="574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574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574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574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574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574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574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574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574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574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574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574">
        <v>965</v>
      </c>
      <c r="B965" s="56" t="s">
        <v>971</v>
      </c>
      <c r="C965" s="56" t="s">
        <v>3726</v>
      </c>
      <c r="D965" s="561">
        <v>1</v>
      </c>
      <c r="E965" s="86" t="s">
        <v>26</v>
      </c>
      <c r="F965" s="563">
        <v>2200000</v>
      </c>
      <c r="G965" s="107" t="s">
        <v>844</v>
      </c>
      <c r="H965" s="107" t="s">
        <v>2769</v>
      </c>
    </row>
    <row r="966" spans="1:8" x14ac:dyDescent="0.25">
      <c r="A966" s="574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574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574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574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574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574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574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574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574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574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574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574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574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574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574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574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574">
        <v>982</v>
      </c>
      <c r="B982" s="266" t="s">
        <v>886</v>
      </c>
      <c r="C982" s="511" t="s">
        <v>1107</v>
      </c>
      <c r="D982" s="454">
        <v>1</v>
      </c>
      <c r="E982" s="533" t="s">
        <v>29</v>
      </c>
      <c r="F982" s="453">
        <v>1650000</v>
      </c>
      <c r="G982" s="272" t="s">
        <v>845</v>
      </c>
      <c r="H982" s="512" t="s">
        <v>2789</v>
      </c>
    </row>
    <row r="983" spans="1:11" x14ac:dyDescent="0.25">
      <c r="A983" s="574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574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574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574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74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74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574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574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574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574">
        <v>992</v>
      </c>
      <c r="B992" s="56" t="s">
        <v>2804</v>
      </c>
      <c r="C992" s="56" t="s">
        <v>1857</v>
      </c>
      <c r="D992" s="561">
        <v>1</v>
      </c>
      <c r="E992" s="562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574">
        <v>993</v>
      </c>
      <c r="B993" s="56" t="s">
        <v>2804</v>
      </c>
      <c r="C993" s="56" t="s">
        <v>1967</v>
      </c>
      <c r="D993" s="57">
        <v>1</v>
      </c>
      <c r="E993" s="562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574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574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574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574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574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574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574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574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574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574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574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574">
        <v>1005</v>
      </c>
      <c r="B1005" s="56" t="s">
        <v>2804</v>
      </c>
      <c r="C1005" s="71" t="s">
        <v>2813</v>
      </c>
      <c r="D1005" s="561">
        <v>1</v>
      </c>
      <c r="E1005" s="562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574">
        <v>1006</v>
      </c>
      <c r="B1006" s="56" t="s">
        <v>2804</v>
      </c>
      <c r="C1006" s="71" t="s">
        <v>2814</v>
      </c>
      <c r="D1006" s="57">
        <v>1</v>
      </c>
      <c r="E1006" s="562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574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574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574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574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574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574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574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574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574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574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574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574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574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574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574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574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574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574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574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574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574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574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574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35">
        <v>44986</v>
      </c>
      <c r="I1029" s="127" t="s">
        <v>3747</v>
      </c>
      <c r="K1029" s="65" t="s">
        <v>3748</v>
      </c>
    </row>
    <row r="1030" spans="1:11" x14ac:dyDescent="0.25">
      <c r="A1030" s="574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35">
        <v>44986</v>
      </c>
      <c r="I1030" s="127" t="s">
        <v>3750</v>
      </c>
      <c r="K1030" s="65" t="s">
        <v>3748</v>
      </c>
    </row>
    <row r="1031" spans="1:11" x14ac:dyDescent="0.25">
      <c r="A1031" s="574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35">
        <v>44986</v>
      </c>
      <c r="I1031" s="127" t="s">
        <v>3752</v>
      </c>
      <c r="K1031" s="65" t="s">
        <v>3753</v>
      </c>
    </row>
    <row r="1032" spans="1:11" x14ac:dyDescent="0.25">
      <c r="A1032" s="574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35">
        <v>44986</v>
      </c>
    </row>
    <row r="1033" spans="1:11" x14ac:dyDescent="0.25">
      <c r="A1033" s="574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35">
        <v>44986</v>
      </c>
    </row>
    <row r="1034" spans="1:11" x14ac:dyDescent="0.25">
      <c r="A1034" s="574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5">
        <v>44986</v>
      </c>
    </row>
    <row r="1035" spans="1:11" x14ac:dyDescent="0.25">
      <c r="A1035" s="574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5">
        <v>44986</v>
      </c>
    </row>
    <row r="1036" spans="1:11" x14ac:dyDescent="0.25">
      <c r="A1036" s="574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5">
        <v>44986</v>
      </c>
    </row>
    <row r="1037" spans="1:11" x14ac:dyDescent="0.25">
      <c r="A1037" s="574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5">
        <v>44986</v>
      </c>
    </row>
    <row r="1038" spans="1:11" x14ac:dyDescent="0.25">
      <c r="A1038" s="574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5">
        <v>44986</v>
      </c>
    </row>
    <row r="1039" spans="1:11" x14ac:dyDescent="0.25">
      <c r="A1039" s="574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5">
        <v>44986</v>
      </c>
    </row>
    <row r="1040" spans="1:11" x14ac:dyDescent="0.25">
      <c r="A1040" s="574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5">
        <v>44986</v>
      </c>
    </row>
    <row r="1041" spans="1:11" x14ac:dyDescent="0.25">
      <c r="A1041" s="574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5">
        <v>44986</v>
      </c>
    </row>
    <row r="1042" spans="1:11" x14ac:dyDescent="0.25">
      <c r="A1042" s="574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5">
        <v>44986</v>
      </c>
    </row>
    <row r="1043" spans="1:11" x14ac:dyDescent="0.25">
      <c r="A1043" s="574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5">
        <v>44986</v>
      </c>
    </row>
    <row r="1044" spans="1:11" x14ac:dyDescent="0.25">
      <c r="A1044" s="574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5">
        <v>44986</v>
      </c>
    </row>
    <row r="1045" spans="1:11" x14ac:dyDescent="0.25">
      <c r="A1045" s="574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5">
        <v>44986</v>
      </c>
    </row>
    <row r="1046" spans="1:11" x14ac:dyDescent="0.25">
      <c r="A1046" s="574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5">
        <v>44986</v>
      </c>
    </row>
    <row r="1047" spans="1:11" x14ac:dyDescent="0.25">
      <c r="A1047" s="574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5">
        <v>44986</v>
      </c>
    </row>
    <row r="1048" spans="1:11" x14ac:dyDescent="0.25">
      <c r="A1048" s="574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35">
        <v>44986</v>
      </c>
      <c r="I1048" s="127" t="s">
        <v>3768</v>
      </c>
    </row>
    <row r="1049" spans="1:11" x14ac:dyDescent="0.25">
      <c r="A1049" s="574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35">
        <v>44986</v>
      </c>
      <c r="I1049" s="127" t="s">
        <v>3621</v>
      </c>
    </row>
    <row r="1050" spans="1:11" x14ac:dyDescent="0.25">
      <c r="A1050" s="574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35">
        <v>44986</v>
      </c>
      <c r="I1050" s="127" t="s">
        <v>3770</v>
      </c>
    </row>
    <row r="1051" spans="1:11" x14ac:dyDescent="0.25">
      <c r="A1051" s="574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35">
        <v>44986</v>
      </c>
      <c r="I1051" s="127" t="s">
        <v>3771</v>
      </c>
    </row>
    <row r="1052" spans="1:11" x14ac:dyDescent="0.25">
      <c r="A1052" s="574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35">
        <v>45047</v>
      </c>
    </row>
    <row r="1053" spans="1:11" x14ac:dyDescent="0.25">
      <c r="A1053" s="574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35">
        <v>45047</v>
      </c>
    </row>
    <row r="1054" spans="1:11" x14ac:dyDescent="0.25">
      <c r="A1054" s="574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35">
        <v>45047</v>
      </c>
      <c r="I1054" s="127" t="s">
        <v>3773</v>
      </c>
      <c r="K1054" s="65" t="s">
        <v>3774</v>
      </c>
    </row>
    <row r="1055" spans="1:11" x14ac:dyDescent="0.25">
      <c r="A1055" s="574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35">
        <v>45047</v>
      </c>
      <c r="I1055" s="127" t="s">
        <v>3776</v>
      </c>
      <c r="K1055" s="65" t="s">
        <v>3774</v>
      </c>
    </row>
    <row r="1056" spans="1:11" x14ac:dyDescent="0.25">
      <c r="A1056" s="574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35">
        <v>45078</v>
      </c>
    </row>
    <row r="1057" spans="1:11" x14ac:dyDescent="0.25">
      <c r="A1057" s="574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35">
        <v>45078</v>
      </c>
    </row>
    <row r="1058" spans="1:11" x14ac:dyDescent="0.25">
      <c r="A1058" s="574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35">
        <v>45078</v>
      </c>
      <c r="I1058" s="56" t="s">
        <v>3778</v>
      </c>
      <c r="K1058" s="65" t="s">
        <v>3779</v>
      </c>
    </row>
    <row r="1059" spans="1:11" x14ac:dyDescent="0.25">
      <c r="A1059" s="574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35">
        <v>45078</v>
      </c>
      <c r="I1059" s="56" t="s">
        <v>3781</v>
      </c>
      <c r="K1059" s="65" t="s">
        <v>3779</v>
      </c>
    </row>
    <row r="1060" spans="1:11" x14ac:dyDescent="0.25">
      <c r="A1060" s="574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35">
        <v>45078</v>
      </c>
      <c r="I1060" s="56" t="s">
        <v>2242</v>
      </c>
    </row>
    <row r="1061" spans="1:11" x14ac:dyDescent="0.25">
      <c r="A1061" s="574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35">
        <v>45078</v>
      </c>
      <c r="I1061" s="56" t="s">
        <v>2242</v>
      </c>
    </row>
    <row r="1062" spans="1:11" x14ac:dyDescent="0.25">
      <c r="A1062" s="574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587">
        <v>45108</v>
      </c>
      <c r="I1062" s="127" t="s">
        <v>3785</v>
      </c>
      <c r="K1062" s="65" t="s">
        <v>3786</v>
      </c>
    </row>
    <row r="1063" spans="1:11" x14ac:dyDescent="0.25">
      <c r="A1063" s="574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35">
        <v>45170</v>
      </c>
      <c r="I1063" s="127"/>
    </row>
    <row r="1064" spans="1:11" x14ac:dyDescent="0.25">
      <c r="A1064" s="574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35">
        <v>45170</v>
      </c>
      <c r="I1064" s="127"/>
    </row>
    <row r="1065" spans="1:11" x14ac:dyDescent="0.25">
      <c r="A1065" s="574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35">
        <v>45200</v>
      </c>
    </row>
    <row r="1066" spans="1:11" x14ac:dyDescent="0.25">
      <c r="A1066" s="574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35">
        <v>45200</v>
      </c>
    </row>
    <row r="1067" spans="1:11" x14ac:dyDescent="0.25">
      <c r="A1067" s="574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35">
        <v>45200</v>
      </c>
    </row>
    <row r="1068" spans="1:11" x14ac:dyDescent="0.25">
      <c r="A1068" s="574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35">
        <v>45200</v>
      </c>
    </row>
    <row r="1069" spans="1:11" x14ac:dyDescent="0.25">
      <c r="A1069" s="574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5">
        <v>45231</v>
      </c>
    </row>
    <row r="1070" spans="1:11" x14ac:dyDescent="0.25">
      <c r="A1070" s="574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5">
        <v>45231</v>
      </c>
    </row>
    <row r="1071" spans="1:11" x14ac:dyDescent="0.25">
      <c r="A1071" s="574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5">
        <v>45231</v>
      </c>
    </row>
    <row r="1072" spans="1:11" x14ac:dyDescent="0.25">
      <c r="A1072" s="574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35">
        <v>45231</v>
      </c>
    </row>
    <row r="1073" spans="1:8" x14ac:dyDescent="0.25">
      <c r="A1073" s="574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5">
        <v>45231</v>
      </c>
    </row>
    <row r="1074" spans="1:8" x14ac:dyDescent="0.25">
      <c r="A1074" s="574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5">
        <v>45231</v>
      </c>
    </row>
    <row r="1075" spans="1:8" x14ac:dyDescent="0.25">
      <c r="A1075" s="574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574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574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574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574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574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574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574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574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574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574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574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574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574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574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574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574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574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574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574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574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574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574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574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574">
        <v>1099</v>
      </c>
      <c r="B1099" s="56" t="s">
        <v>450</v>
      </c>
      <c r="C1099" s="55" t="s">
        <v>3805</v>
      </c>
      <c r="D1099" s="57">
        <v>1</v>
      </c>
      <c r="E1099" s="417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574">
        <v>1100</v>
      </c>
      <c r="B1100" s="56" t="s">
        <v>450</v>
      </c>
      <c r="C1100" s="71" t="s">
        <v>3808</v>
      </c>
      <c r="D1100" s="57">
        <v>1</v>
      </c>
      <c r="E1100" s="418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574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574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574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574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574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574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574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574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574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574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574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574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574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574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574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574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574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574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574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574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574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574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574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574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574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574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574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574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574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574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574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574">
        <v>1132</v>
      </c>
      <c r="B1132" s="68" t="s">
        <v>58</v>
      </c>
      <c r="C1132" s="56" t="s">
        <v>953</v>
      </c>
      <c r="D1132" s="56">
        <v>1</v>
      </c>
      <c r="E1132" s="416" t="s">
        <v>29</v>
      </c>
      <c r="F1132" s="62">
        <v>4095560</v>
      </c>
      <c r="G1132" s="64" t="s">
        <v>952</v>
      </c>
      <c r="H1132" s="535">
        <v>44987</v>
      </c>
    </row>
    <row r="1133" spans="1:8" x14ac:dyDescent="0.25">
      <c r="A1133" s="574">
        <v>1133</v>
      </c>
      <c r="B1133" s="56" t="s">
        <v>954</v>
      </c>
      <c r="C1133" s="56" t="s">
        <v>955</v>
      </c>
      <c r="D1133" s="56">
        <v>1</v>
      </c>
      <c r="E1133" s="416" t="s">
        <v>29</v>
      </c>
      <c r="F1133" s="76">
        <v>900000</v>
      </c>
      <c r="G1133" s="107" t="s">
        <v>415</v>
      </c>
      <c r="H1133" s="535">
        <v>44987</v>
      </c>
    </row>
    <row r="1134" spans="1:8" x14ac:dyDescent="0.25">
      <c r="A1134" s="574">
        <v>1134</v>
      </c>
      <c r="B1134" s="56" t="s">
        <v>954</v>
      </c>
      <c r="C1134" s="56" t="s">
        <v>956</v>
      </c>
      <c r="D1134" s="56">
        <v>1</v>
      </c>
      <c r="E1134" s="416" t="s">
        <v>29</v>
      </c>
      <c r="F1134" s="76">
        <v>900000</v>
      </c>
      <c r="G1134" s="107" t="s">
        <v>415</v>
      </c>
      <c r="H1134" s="535">
        <v>44987</v>
      </c>
    </row>
    <row r="1135" spans="1:8" x14ac:dyDescent="0.25">
      <c r="A1135" s="574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35">
        <v>44987</v>
      </c>
    </row>
    <row r="1136" spans="1:8" x14ac:dyDescent="0.25">
      <c r="A1136" s="574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35">
        <v>45079</v>
      </c>
    </row>
    <row r="1137" spans="1:12" x14ac:dyDescent="0.25">
      <c r="A1137" s="574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35">
        <v>45079</v>
      </c>
    </row>
    <row r="1138" spans="1:12" x14ac:dyDescent="0.25">
      <c r="A1138" s="574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35">
        <v>45079</v>
      </c>
    </row>
    <row r="1139" spans="1:12" x14ac:dyDescent="0.25">
      <c r="A1139" s="574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35">
        <v>45079</v>
      </c>
    </row>
    <row r="1140" spans="1:12" x14ac:dyDescent="0.25">
      <c r="A1140" s="574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35">
        <v>45079</v>
      </c>
    </row>
    <row r="1141" spans="1:12" x14ac:dyDescent="0.25">
      <c r="A1141" s="574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35">
        <v>45079</v>
      </c>
    </row>
    <row r="1142" spans="1:12" x14ac:dyDescent="0.25">
      <c r="A1142" s="574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35">
        <v>45079</v>
      </c>
    </row>
    <row r="1143" spans="1:12" x14ac:dyDescent="0.25">
      <c r="A1143" s="574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35">
        <v>45140</v>
      </c>
    </row>
    <row r="1144" spans="1:12" x14ac:dyDescent="0.25">
      <c r="A1144" s="574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35">
        <v>45140</v>
      </c>
    </row>
    <row r="1145" spans="1:12" x14ac:dyDescent="0.25">
      <c r="A1145" s="574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35">
        <v>45232</v>
      </c>
    </row>
    <row r="1146" spans="1:12" x14ac:dyDescent="0.25">
      <c r="A1146" s="574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35">
        <v>45232</v>
      </c>
    </row>
    <row r="1147" spans="1:12" x14ac:dyDescent="0.25">
      <c r="A1147" s="574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35">
        <v>45232</v>
      </c>
    </row>
    <row r="1148" spans="1:12" x14ac:dyDescent="0.25">
      <c r="A1148" s="574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35">
        <v>45232</v>
      </c>
    </row>
    <row r="1149" spans="1:12" x14ac:dyDescent="0.25">
      <c r="A1149" s="574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35">
        <v>45140</v>
      </c>
    </row>
    <row r="1150" spans="1:12" x14ac:dyDescent="0.25">
      <c r="A1150" s="574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35">
        <v>45140</v>
      </c>
    </row>
    <row r="1151" spans="1:12" x14ac:dyDescent="0.25">
      <c r="A1151" s="574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74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574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574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574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574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574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574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574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574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574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574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574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574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574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574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574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574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574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591">
        <v>106099822</v>
      </c>
      <c r="J1169" s="56" t="s">
        <v>3840</v>
      </c>
      <c r="K1169" s="56" t="s">
        <v>3840</v>
      </c>
    </row>
    <row r="1170" spans="1:11" x14ac:dyDescent="0.25">
      <c r="A1170" s="574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574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574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574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574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574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574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574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574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574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574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574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574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574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574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574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574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574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574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574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574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574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574">
        <v>1192</v>
      </c>
      <c r="B1192" s="56" t="s">
        <v>496</v>
      </c>
      <c r="C1192" s="427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574">
        <v>1193</v>
      </c>
      <c r="B1193" s="56" t="s">
        <v>496</v>
      </c>
      <c r="C1193" s="597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574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574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574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574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574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574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574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574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574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59" t="s">
        <v>428</v>
      </c>
      <c r="H1202" s="107" t="s">
        <v>522</v>
      </c>
    </row>
    <row r="1203" spans="1:11" x14ac:dyDescent="0.25">
      <c r="A1203" s="574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59" t="s">
        <v>428</v>
      </c>
      <c r="H1203" s="107" t="s">
        <v>522</v>
      </c>
    </row>
    <row r="1204" spans="1:11" x14ac:dyDescent="0.25">
      <c r="A1204" s="574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35">
        <v>44929</v>
      </c>
      <c r="I1204" s="56" t="s">
        <v>2172</v>
      </c>
      <c r="K1204" s="65" t="s">
        <v>3867</v>
      </c>
    </row>
    <row r="1205" spans="1:11" x14ac:dyDescent="0.25">
      <c r="A1205" s="574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35">
        <v>44929</v>
      </c>
    </row>
    <row r="1206" spans="1:11" x14ac:dyDescent="0.25">
      <c r="A1206" s="574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35">
        <v>44960</v>
      </c>
    </row>
    <row r="1207" spans="1:11" x14ac:dyDescent="0.25">
      <c r="A1207" s="574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35">
        <v>44960</v>
      </c>
    </row>
    <row r="1208" spans="1:11" x14ac:dyDescent="0.25">
      <c r="A1208" s="574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35">
        <v>44960</v>
      </c>
    </row>
    <row r="1209" spans="1:11" x14ac:dyDescent="0.25">
      <c r="A1209" s="574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35">
        <v>44960</v>
      </c>
    </row>
    <row r="1210" spans="1:11" x14ac:dyDescent="0.25">
      <c r="A1210" s="574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35">
        <v>44960</v>
      </c>
    </row>
    <row r="1211" spans="1:11" x14ac:dyDescent="0.25">
      <c r="A1211" s="574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35">
        <v>44960</v>
      </c>
    </row>
    <row r="1212" spans="1:11" x14ac:dyDescent="0.25">
      <c r="A1212" s="574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35">
        <v>44960</v>
      </c>
    </row>
    <row r="1213" spans="1:11" x14ac:dyDescent="0.25">
      <c r="A1213" s="574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35">
        <v>44960</v>
      </c>
    </row>
    <row r="1214" spans="1:11" x14ac:dyDescent="0.25">
      <c r="A1214" s="574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35">
        <v>44960</v>
      </c>
    </row>
    <row r="1215" spans="1:11" x14ac:dyDescent="0.25">
      <c r="A1215" s="574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35">
        <v>44960</v>
      </c>
    </row>
    <row r="1216" spans="1:11" x14ac:dyDescent="0.25">
      <c r="A1216" s="574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35">
        <v>44960</v>
      </c>
    </row>
    <row r="1217" spans="1:11" x14ac:dyDescent="0.25">
      <c r="A1217" s="574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35">
        <v>44960</v>
      </c>
    </row>
    <row r="1218" spans="1:11" x14ac:dyDescent="0.25">
      <c r="A1218" s="574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35">
        <v>44960</v>
      </c>
    </row>
    <row r="1219" spans="1:11" x14ac:dyDescent="0.25">
      <c r="A1219" s="574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35">
        <v>45110</v>
      </c>
    </row>
    <row r="1220" spans="1:11" x14ac:dyDescent="0.25">
      <c r="A1220" s="574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35">
        <v>45110</v>
      </c>
      <c r="I1220" s="127" t="s">
        <v>3873</v>
      </c>
      <c r="K1220" s="65" t="s">
        <v>3874</v>
      </c>
    </row>
    <row r="1221" spans="1:11" x14ac:dyDescent="0.25">
      <c r="A1221" s="574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35">
        <v>45110</v>
      </c>
      <c r="I1221" s="127" t="s">
        <v>3876</v>
      </c>
      <c r="K1221" s="65" t="s">
        <v>3877</v>
      </c>
    </row>
    <row r="1222" spans="1:11" x14ac:dyDescent="0.25">
      <c r="A1222" s="574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35">
        <v>45110</v>
      </c>
      <c r="I1222" s="127" t="s">
        <v>3879</v>
      </c>
      <c r="K1222" s="65" t="s">
        <v>3877</v>
      </c>
    </row>
    <row r="1223" spans="1:11" x14ac:dyDescent="0.25">
      <c r="A1223" s="574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35">
        <v>45080</v>
      </c>
      <c r="I1223" s="56" t="s">
        <v>2619</v>
      </c>
      <c r="K1223" s="65" t="s">
        <v>3881</v>
      </c>
    </row>
    <row r="1224" spans="1:11" x14ac:dyDescent="0.25">
      <c r="A1224" s="574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35">
        <v>45080</v>
      </c>
      <c r="I1224" s="56" t="s">
        <v>2620</v>
      </c>
      <c r="K1224" s="65" t="s">
        <v>3881</v>
      </c>
    </row>
    <row r="1225" spans="1:11" x14ac:dyDescent="0.25">
      <c r="A1225" s="574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35">
        <v>45172</v>
      </c>
    </row>
    <row r="1226" spans="1:11" x14ac:dyDescent="0.25">
      <c r="A1226" s="574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35">
        <v>45172</v>
      </c>
    </row>
    <row r="1227" spans="1:11" x14ac:dyDescent="0.25">
      <c r="A1227" s="574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35">
        <v>45172</v>
      </c>
    </row>
    <row r="1228" spans="1:11" x14ac:dyDescent="0.25">
      <c r="A1228" s="574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35">
        <v>45172</v>
      </c>
    </row>
    <row r="1229" spans="1:11" x14ac:dyDescent="0.25">
      <c r="A1229" s="574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35">
        <v>45172</v>
      </c>
    </row>
    <row r="1230" spans="1:11" x14ac:dyDescent="0.25">
      <c r="A1230" s="574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35">
        <v>45202</v>
      </c>
      <c r="I1230" s="56" t="s">
        <v>2378</v>
      </c>
      <c r="K1230" s="65" t="s">
        <v>3885</v>
      </c>
    </row>
    <row r="1231" spans="1:11" x14ac:dyDescent="0.25">
      <c r="A1231" s="574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35">
        <v>45202</v>
      </c>
      <c r="I1231" s="56" t="s">
        <v>2379</v>
      </c>
      <c r="K1231" s="65" t="s">
        <v>3887</v>
      </c>
    </row>
    <row r="1232" spans="1:11" x14ac:dyDescent="0.25">
      <c r="A1232" s="574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35">
        <v>45233</v>
      </c>
      <c r="I1232" s="127" t="s">
        <v>3889</v>
      </c>
      <c r="K1232" s="65" t="s">
        <v>3890</v>
      </c>
    </row>
    <row r="1233" spans="1:11" x14ac:dyDescent="0.25">
      <c r="A1233" s="574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35">
        <v>45233</v>
      </c>
    </row>
    <row r="1234" spans="1:11" x14ac:dyDescent="0.25">
      <c r="A1234" s="574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35">
        <v>45233</v>
      </c>
    </row>
    <row r="1235" spans="1:11" x14ac:dyDescent="0.25">
      <c r="A1235" s="574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35">
        <v>45233</v>
      </c>
    </row>
    <row r="1236" spans="1:11" x14ac:dyDescent="0.25">
      <c r="A1236" s="574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35">
        <v>45233</v>
      </c>
    </row>
    <row r="1237" spans="1:11" x14ac:dyDescent="0.25">
      <c r="A1237" s="574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35">
        <v>45233</v>
      </c>
    </row>
    <row r="1238" spans="1:11" x14ac:dyDescent="0.25">
      <c r="A1238" s="574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35">
        <v>45233</v>
      </c>
    </row>
    <row r="1239" spans="1:11" x14ac:dyDescent="0.25">
      <c r="A1239" s="574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35">
        <v>45233</v>
      </c>
    </row>
    <row r="1240" spans="1:11" x14ac:dyDescent="0.25">
      <c r="A1240" s="574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35">
        <v>45233</v>
      </c>
    </row>
    <row r="1241" spans="1:11" x14ac:dyDescent="0.25">
      <c r="A1241" s="574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35">
        <v>45233</v>
      </c>
    </row>
    <row r="1242" spans="1:11" x14ac:dyDescent="0.25">
      <c r="A1242" s="574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35">
        <v>45233</v>
      </c>
      <c r="I1242" s="127" t="s">
        <v>3892</v>
      </c>
      <c r="K1242" s="65" t="s">
        <v>3893</v>
      </c>
    </row>
    <row r="1243" spans="1:11" x14ac:dyDescent="0.25">
      <c r="A1243" s="574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35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74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35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74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35">
        <v>45233</v>
      </c>
      <c r="I1245" s="127" t="s">
        <v>3899</v>
      </c>
      <c r="K1245" s="65" t="s">
        <v>3900</v>
      </c>
    </row>
    <row r="1246" spans="1:11" x14ac:dyDescent="0.25">
      <c r="A1246" s="574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574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574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574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574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574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574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574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574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574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35">
        <v>45172</v>
      </c>
      <c r="I1255" s="127" t="s">
        <v>3909</v>
      </c>
    </row>
    <row r="1256" spans="1:9" x14ac:dyDescent="0.25">
      <c r="A1256" s="574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574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574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574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574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574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574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574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574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574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574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574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574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574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574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574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574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574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574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574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574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574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574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574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574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574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574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574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574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574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574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574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574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574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574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574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574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35">
        <v>45172</v>
      </c>
      <c r="I1292" s="56">
        <v>106100057</v>
      </c>
      <c r="K1292" s="65" t="s">
        <v>3925</v>
      </c>
    </row>
    <row r="1293" spans="1:11" x14ac:dyDescent="0.25">
      <c r="A1293" s="574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574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574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574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574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574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574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574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574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574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574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574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574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574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574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574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574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574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598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598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598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598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598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598">
        <v>1316</v>
      </c>
      <c r="B1316" s="56" t="s">
        <v>1127</v>
      </c>
      <c r="C1316" s="441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598">
        <v>1317</v>
      </c>
      <c r="B1317" s="56" t="s">
        <v>1124</v>
      </c>
      <c r="C1317" s="441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598">
        <v>1318</v>
      </c>
      <c r="B1318" s="56" t="s">
        <v>1124</v>
      </c>
      <c r="C1318" s="441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598">
        <v>1319</v>
      </c>
      <c r="B1319" s="56" t="s">
        <v>1124</v>
      </c>
      <c r="C1319" s="441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598">
        <v>1320</v>
      </c>
      <c r="B1320" s="56" t="s">
        <v>1124</v>
      </c>
      <c r="C1320" s="441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598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598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595">
        <v>106099817</v>
      </c>
      <c r="K1322" s="65" t="s">
        <v>3958</v>
      </c>
    </row>
    <row r="1323" spans="1:11" x14ac:dyDescent="0.25">
      <c r="A1323" s="598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598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598">
        <v>1325</v>
      </c>
      <c r="B1325" s="56" t="s">
        <v>1127</v>
      </c>
      <c r="C1325" s="441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598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598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598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598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598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35">
        <v>44930</v>
      </c>
    </row>
    <row r="1331" spans="1:11" x14ac:dyDescent="0.25">
      <c r="A1331" s="598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35">
        <v>44930</v>
      </c>
    </row>
    <row r="1332" spans="1:11" x14ac:dyDescent="0.25">
      <c r="A1332" s="598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35">
        <v>44930</v>
      </c>
    </row>
    <row r="1333" spans="1:11" x14ac:dyDescent="0.25">
      <c r="A1333" s="598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35">
        <v>44930</v>
      </c>
    </row>
    <row r="1334" spans="1:11" x14ac:dyDescent="0.25">
      <c r="A1334" s="598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35">
        <v>44989</v>
      </c>
    </row>
    <row r="1335" spans="1:11" x14ac:dyDescent="0.25">
      <c r="A1335" s="598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35">
        <v>44989</v>
      </c>
    </row>
    <row r="1336" spans="1:11" x14ac:dyDescent="0.25">
      <c r="A1336" s="598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35">
        <v>44989</v>
      </c>
    </row>
    <row r="1337" spans="1:11" x14ac:dyDescent="0.25">
      <c r="A1337" s="598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35">
        <v>44989</v>
      </c>
    </row>
    <row r="1338" spans="1:11" x14ac:dyDescent="0.25">
      <c r="A1338" s="598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35">
        <v>44989</v>
      </c>
    </row>
    <row r="1339" spans="1:11" x14ac:dyDescent="0.25">
      <c r="A1339" s="598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35">
        <v>44989</v>
      </c>
    </row>
    <row r="1340" spans="1:11" x14ac:dyDescent="0.25">
      <c r="A1340" s="598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35">
        <v>44930</v>
      </c>
      <c r="I1340" s="65">
        <v>106100138</v>
      </c>
      <c r="K1340" s="65" t="s">
        <v>393</v>
      </c>
    </row>
    <row r="1341" spans="1:11" x14ac:dyDescent="0.25">
      <c r="A1341" s="598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35">
        <v>44930</v>
      </c>
      <c r="I1341" s="56" t="s">
        <v>2379</v>
      </c>
      <c r="K1341" s="65" t="s">
        <v>3975</v>
      </c>
    </row>
    <row r="1342" spans="1:11" x14ac:dyDescent="0.25">
      <c r="A1342" s="598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35">
        <v>44930</v>
      </c>
      <c r="I1342" s="56" t="s">
        <v>2547</v>
      </c>
      <c r="K1342" s="65" t="s">
        <v>3976</v>
      </c>
    </row>
    <row r="1343" spans="1:11" x14ac:dyDescent="0.25">
      <c r="A1343" s="598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35">
        <v>45020</v>
      </c>
      <c r="I1343" s="56">
        <v>106099869</v>
      </c>
    </row>
    <row r="1344" spans="1:11" x14ac:dyDescent="0.25">
      <c r="A1344" s="598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35">
        <v>45020</v>
      </c>
      <c r="I1344" s="56">
        <v>106012818</v>
      </c>
    </row>
    <row r="1345" spans="1:11" x14ac:dyDescent="0.25">
      <c r="A1345" s="598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35">
        <v>45050</v>
      </c>
    </row>
    <row r="1346" spans="1:11" x14ac:dyDescent="0.25">
      <c r="A1346" s="598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35">
        <v>45050</v>
      </c>
    </row>
    <row r="1347" spans="1:11" x14ac:dyDescent="0.25">
      <c r="A1347" s="598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35">
        <v>45050</v>
      </c>
    </row>
    <row r="1348" spans="1:11" x14ac:dyDescent="0.25">
      <c r="A1348" s="574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35">
        <v>45050</v>
      </c>
    </row>
    <row r="1349" spans="1:11" x14ac:dyDescent="0.25">
      <c r="A1349" s="598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35">
        <v>45050</v>
      </c>
    </row>
    <row r="1350" spans="1:11" x14ac:dyDescent="0.25">
      <c r="A1350" s="598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35">
        <v>45050</v>
      </c>
    </row>
    <row r="1351" spans="1:11" x14ac:dyDescent="0.25">
      <c r="A1351" s="574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35">
        <v>45081</v>
      </c>
      <c r="I1351" s="56" t="s">
        <v>3981</v>
      </c>
      <c r="K1351" s="65" t="s">
        <v>3982</v>
      </c>
    </row>
    <row r="1352" spans="1:11" x14ac:dyDescent="0.25">
      <c r="A1352" s="598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35">
        <v>45111</v>
      </c>
    </row>
    <row r="1353" spans="1:11" x14ac:dyDescent="0.25">
      <c r="A1353" s="598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35">
        <v>45111</v>
      </c>
    </row>
    <row r="1354" spans="1:11" x14ac:dyDescent="0.25">
      <c r="A1354" s="574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35">
        <v>45111</v>
      </c>
    </row>
    <row r="1355" spans="1:11" x14ac:dyDescent="0.25">
      <c r="A1355" s="598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35">
        <v>45111</v>
      </c>
    </row>
    <row r="1356" spans="1:11" x14ac:dyDescent="0.25">
      <c r="A1356" s="598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5">
        <v>45203</v>
      </c>
    </row>
    <row r="1357" spans="1:11" x14ac:dyDescent="0.25">
      <c r="A1357" s="574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35">
        <v>45203</v>
      </c>
    </row>
    <row r="1358" spans="1:11" x14ac:dyDescent="0.25">
      <c r="A1358" s="598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5">
        <v>45203</v>
      </c>
    </row>
    <row r="1359" spans="1:11" x14ac:dyDescent="0.25">
      <c r="A1359" s="598">
        <v>1359</v>
      </c>
      <c r="B1359" s="68" t="s">
        <v>60</v>
      </c>
      <c r="C1359" s="56" t="s">
        <v>1178</v>
      </c>
      <c r="D1359" s="599">
        <v>1</v>
      </c>
      <c r="E1359" s="72" t="s">
        <v>29</v>
      </c>
      <c r="F1359" s="62">
        <v>3575000</v>
      </c>
      <c r="G1359" s="64" t="s">
        <v>986</v>
      </c>
      <c r="H1359" s="535">
        <v>45203</v>
      </c>
    </row>
    <row r="1360" spans="1:11" x14ac:dyDescent="0.25">
      <c r="A1360" s="574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5">
        <v>45203</v>
      </c>
    </row>
    <row r="1361" spans="1:11" x14ac:dyDescent="0.25">
      <c r="A1361" s="598">
        <v>1361</v>
      </c>
      <c r="B1361" s="56" t="s">
        <v>569</v>
      </c>
      <c r="C1361" s="451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35">
        <v>45234</v>
      </c>
    </row>
    <row r="1362" spans="1:11" x14ac:dyDescent="0.25">
      <c r="A1362" s="598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35">
        <v>45234</v>
      </c>
    </row>
    <row r="1363" spans="1:11" x14ac:dyDescent="0.25">
      <c r="A1363" s="574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35">
        <v>45234</v>
      </c>
    </row>
    <row r="1364" spans="1:11" x14ac:dyDescent="0.25">
      <c r="A1364" s="598">
        <v>1364</v>
      </c>
      <c r="B1364" s="56" t="s">
        <v>564</v>
      </c>
      <c r="C1364" s="450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35">
        <v>45234</v>
      </c>
    </row>
    <row r="1365" spans="1:11" x14ac:dyDescent="0.25">
      <c r="A1365" s="598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35">
        <v>45234</v>
      </c>
      <c r="I1365" s="56" t="s">
        <v>2503</v>
      </c>
      <c r="K1365" s="65" t="s">
        <v>3985</v>
      </c>
    </row>
    <row r="1366" spans="1:11" x14ac:dyDescent="0.25">
      <c r="A1366" s="574">
        <v>1366</v>
      </c>
      <c r="B1366" s="56" t="s">
        <v>564</v>
      </c>
      <c r="C1366" s="450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35">
        <v>45234</v>
      </c>
      <c r="I1366" s="56" t="s">
        <v>3986</v>
      </c>
      <c r="K1366" s="65" t="s">
        <v>3985</v>
      </c>
    </row>
    <row r="1367" spans="1:11" x14ac:dyDescent="0.25">
      <c r="A1367" s="598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5">
        <v>45234</v>
      </c>
    </row>
    <row r="1368" spans="1:11" x14ac:dyDescent="0.25">
      <c r="A1368" s="598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5">
        <v>45234</v>
      </c>
    </row>
    <row r="1369" spans="1:11" x14ac:dyDescent="0.25">
      <c r="A1369" s="574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5">
        <v>45234</v>
      </c>
    </row>
    <row r="1370" spans="1:11" x14ac:dyDescent="0.25">
      <c r="A1370" s="598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5">
        <v>45234</v>
      </c>
    </row>
    <row r="1371" spans="1:11" x14ac:dyDescent="0.25">
      <c r="A1371" s="598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5">
        <v>45234</v>
      </c>
    </row>
    <row r="1372" spans="1:11" x14ac:dyDescent="0.25">
      <c r="A1372" s="574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5">
        <v>45234</v>
      </c>
    </row>
    <row r="1373" spans="1:11" x14ac:dyDescent="0.25">
      <c r="A1373" s="598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5">
        <v>45234</v>
      </c>
    </row>
    <row r="1374" spans="1:11" x14ac:dyDescent="0.25">
      <c r="A1374" s="598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5">
        <v>45234</v>
      </c>
    </row>
    <row r="1375" spans="1:11" x14ac:dyDescent="0.25">
      <c r="A1375" s="574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5">
        <v>45234</v>
      </c>
    </row>
    <row r="1376" spans="1:11" x14ac:dyDescent="0.25">
      <c r="A1376" s="598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5">
        <v>45234</v>
      </c>
    </row>
    <row r="1377" spans="1:8" x14ac:dyDescent="0.25">
      <c r="A1377" s="598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5">
        <v>45264</v>
      </c>
    </row>
    <row r="1378" spans="1:8" x14ac:dyDescent="0.25">
      <c r="A1378" s="574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5">
        <v>45264</v>
      </c>
    </row>
    <row r="1379" spans="1:8" x14ac:dyDescent="0.25">
      <c r="A1379" s="598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5">
        <v>45264</v>
      </c>
    </row>
    <row r="1380" spans="1:8" x14ac:dyDescent="0.25">
      <c r="A1380" s="598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5">
        <v>45264</v>
      </c>
    </row>
    <row r="1381" spans="1:8" x14ac:dyDescent="0.25">
      <c r="A1381" s="574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5">
        <v>45264</v>
      </c>
    </row>
    <row r="1382" spans="1:8" x14ac:dyDescent="0.25">
      <c r="A1382" s="598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35">
        <v>45203</v>
      </c>
    </row>
    <row r="1383" spans="1:8" x14ac:dyDescent="0.25">
      <c r="A1383" s="598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35">
        <v>45203</v>
      </c>
    </row>
    <row r="1384" spans="1:8" x14ac:dyDescent="0.25">
      <c r="A1384" s="574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35">
        <v>45203</v>
      </c>
    </row>
    <row r="1385" spans="1:8" x14ac:dyDescent="0.25">
      <c r="A1385" s="598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35">
        <v>45203</v>
      </c>
    </row>
    <row r="1386" spans="1:8" x14ac:dyDescent="0.25">
      <c r="A1386" s="574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5">
        <v>45264</v>
      </c>
    </row>
    <row r="1387" spans="1:8" x14ac:dyDescent="0.25">
      <c r="A1387" s="598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5">
        <v>45264</v>
      </c>
    </row>
    <row r="1388" spans="1:8" x14ac:dyDescent="0.25">
      <c r="A1388" s="574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598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574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598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574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598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574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598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574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598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574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598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574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598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574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3">
        <v>1</v>
      </c>
      <c r="G1402" s="64" t="s">
        <v>485</v>
      </c>
      <c r="H1402" s="107" t="s">
        <v>576</v>
      </c>
    </row>
    <row r="1403" spans="1:11" x14ac:dyDescent="0.25">
      <c r="A1403" s="598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574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598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574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598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574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598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43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574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35">
        <v>44990</v>
      </c>
    </row>
    <row r="1411" spans="1:11" x14ac:dyDescent="0.25">
      <c r="A1411" s="598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35">
        <v>44990</v>
      </c>
    </row>
    <row r="1412" spans="1:11" x14ac:dyDescent="0.25">
      <c r="A1412" s="574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35">
        <v>44990</v>
      </c>
    </row>
    <row r="1413" spans="1:11" x14ac:dyDescent="0.25">
      <c r="A1413" s="598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35">
        <v>44990</v>
      </c>
    </row>
    <row r="1414" spans="1:11" x14ac:dyDescent="0.25">
      <c r="A1414" s="574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35">
        <v>44990</v>
      </c>
      <c r="I1414" s="56" t="s">
        <v>2172</v>
      </c>
      <c r="K1414" s="65" t="s">
        <v>4013</v>
      </c>
    </row>
    <row r="1415" spans="1:11" x14ac:dyDescent="0.25">
      <c r="A1415" s="598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35">
        <v>44990</v>
      </c>
      <c r="I1415" s="56" t="s">
        <v>2379</v>
      </c>
      <c r="K1415" s="65" t="s">
        <v>4013</v>
      </c>
    </row>
    <row r="1416" spans="1:11" x14ac:dyDescent="0.25">
      <c r="A1416" s="574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35">
        <v>44990</v>
      </c>
      <c r="I1416" s="56">
        <v>106099870</v>
      </c>
      <c r="K1416" s="65" t="s">
        <v>4015</v>
      </c>
    </row>
    <row r="1417" spans="1:11" x14ac:dyDescent="0.25">
      <c r="A1417" s="598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35">
        <v>44990</v>
      </c>
      <c r="I1417" s="56">
        <v>105716030</v>
      </c>
      <c r="K1417" s="65" t="s">
        <v>4015</v>
      </c>
    </row>
    <row r="1418" spans="1:11" x14ac:dyDescent="0.25">
      <c r="A1418" s="574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35">
        <v>45051</v>
      </c>
      <c r="I1418" s="56" t="s">
        <v>2554</v>
      </c>
      <c r="K1418" s="65" t="s">
        <v>4018</v>
      </c>
    </row>
    <row r="1419" spans="1:11" x14ac:dyDescent="0.25">
      <c r="A1419" s="598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35">
        <v>45051</v>
      </c>
      <c r="I1419" s="56" t="s">
        <v>2700</v>
      </c>
      <c r="K1419" s="65" t="s">
        <v>4020</v>
      </c>
    </row>
    <row r="1420" spans="1:11" x14ac:dyDescent="0.25">
      <c r="A1420" s="574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35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35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35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35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35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35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35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35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35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35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35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35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35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35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35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35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35">
        <v>45143</v>
      </c>
    </row>
    <row r="1437" spans="1:8" x14ac:dyDescent="0.25">
      <c r="A1437" s="107">
        <v>1437</v>
      </c>
      <c r="B1437" s="55" t="s">
        <v>1232</v>
      </c>
      <c r="C1437" s="458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35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35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35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35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35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35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35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35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35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35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35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35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35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35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35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35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35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35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35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35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35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35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35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35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5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5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5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5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5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35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35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35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35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16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11" t="s">
        <v>4079</v>
      </c>
      <c r="D1501" s="268">
        <v>1</v>
      </c>
      <c r="E1501" s="493" t="s">
        <v>29</v>
      </c>
      <c r="F1501" s="270">
        <v>1</v>
      </c>
      <c r="G1501" s="512" t="s">
        <v>415</v>
      </c>
      <c r="H1501" s="512" t="s">
        <v>603</v>
      </c>
    </row>
    <row r="1502" spans="1:11" ht="15.75" x14ac:dyDescent="0.25">
      <c r="A1502" s="56">
        <v>1501</v>
      </c>
      <c r="B1502" s="266" t="s">
        <v>1232</v>
      </c>
      <c r="C1502" s="511" t="s">
        <v>4080</v>
      </c>
      <c r="D1502" s="268">
        <v>1</v>
      </c>
      <c r="E1502" s="493" t="s">
        <v>29</v>
      </c>
      <c r="F1502" s="270">
        <v>1</v>
      </c>
      <c r="G1502" s="512" t="s">
        <v>415</v>
      </c>
      <c r="H1502" s="512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09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09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58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35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35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35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35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35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35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35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35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35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35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35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35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35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35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35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35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35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35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35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35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35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35">
        <v>45144</v>
      </c>
      <c r="I1564" s="254" t="s">
        <v>1125</v>
      </c>
      <c r="K1564" s="600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35">
        <v>45144</v>
      </c>
      <c r="I1565" s="254" t="s">
        <v>1126</v>
      </c>
      <c r="K1565" s="600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35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35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35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35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35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35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35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35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35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35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35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35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35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35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35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35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35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35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92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92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35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35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5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5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5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35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35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35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35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35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5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5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35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35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5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5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5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5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69">
        <v>1</v>
      </c>
      <c r="E1663" s="84" t="s">
        <v>29</v>
      </c>
      <c r="F1663" s="471">
        <v>1</v>
      </c>
      <c r="G1663" s="64" t="s">
        <v>1433</v>
      </c>
      <c r="H1663" s="535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5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35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35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5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5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5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5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35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35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35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35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35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35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35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35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35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35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35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35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35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35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35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35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35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35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35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35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35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35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35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35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35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35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35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35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35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35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5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5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5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5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5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5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5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5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35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5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5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5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5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10" t="s">
        <v>61</v>
      </c>
      <c r="C1770" s="410" t="s">
        <v>1411</v>
      </c>
      <c r="D1770" s="437">
        <v>1</v>
      </c>
      <c r="E1770" s="487" t="s">
        <v>67</v>
      </c>
      <c r="F1770" s="439">
        <v>2175000</v>
      </c>
      <c r="G1770" s="414" t="s">
        <v>1545</v>
      </c>
      <c r="H1770" s="107" t="s">
        <v>678</v>
      </c>
    </row>
    <row r="1771" spans="1:11" x14ac:dyDescent="0.25">
      <c r="A1771" s="56">
        <v>1770</v>
      </c>
      <c r="B1771" s="410" t="s">
        <v>61</v>
      </c>
      <c r="C1771" s="410" t="s">
        <v>1190</v>
      </c>
      <c r="D1771" s="437">
        <v>1</v>
      </c>
      <c r="E1771" s="487" t="s">
        <v>67</v>
      </c>
      <c r="F1771" s="439">
        <v>2175000</v>
      </c>
      <c r="G1771" s="414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04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35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35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35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35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35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35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35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35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35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35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35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35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35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35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35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35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35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35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35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35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35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35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35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35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35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35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35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35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35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35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35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35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35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35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35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35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35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35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35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35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35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35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35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35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35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35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35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5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5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5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5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5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5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5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5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5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5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5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35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35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35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35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499" t="s">
        <v>1685</v>
      </c>
      <c r="D1920" s="87">
        <v>1</v>
      </c>
      <c r="E1920" s="56" t="s">
        <v>29</v>
      </c>
      <c r="F1920" s="67">
        <v>1425000</v>
      </c>
      <c r="G1920" s="414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35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35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35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35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5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5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5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5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5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5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5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5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5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5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35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5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35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5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5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5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5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5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5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5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5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5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5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5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5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5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5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5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5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5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35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5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5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5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35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5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5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5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5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5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5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5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35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5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5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5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5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5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35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5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5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5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5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5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5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5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479" t="s">
        <v>511</v>
      </c>
      <c r="E2012" s="66" t="s">
        <v>29</v>
      </c>
      <c r="F2012" s="601">
        <v>1050000</v>
      </c>
      <c r="G2012" s="64" t="s">
        <v>415</v>
      </c>
      <c r="H2012" s="535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5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35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35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35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35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5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5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5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5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35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35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5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5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5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5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5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5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5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5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5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35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35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35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35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43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495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35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35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35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5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5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5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5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5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5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5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5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5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35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5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5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35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35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5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5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5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35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5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5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5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5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5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5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5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5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35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35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35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5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5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5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5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5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5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5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5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5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5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5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5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5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5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5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35">
        <v>45026</v>
      </c>
      <c r="I2159" s="56" t="s">
        <v>1605</v>
      </c>
      <c r="K2159" s="442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35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35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35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35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02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02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2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2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2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2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2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2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2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2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2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2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2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2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2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2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02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2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02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02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2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2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2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2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2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2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02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02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02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02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02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02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2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2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2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2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2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2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2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2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2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02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02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2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2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2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2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2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2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2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2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2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2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2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2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2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2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2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2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2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2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2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2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2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2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2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2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2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2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2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2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2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2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2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2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2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2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2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2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2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02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02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02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02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02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2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02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02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2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2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2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02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2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2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2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2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2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2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2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2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2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2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2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2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2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2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2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2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2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2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2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2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2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2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2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2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2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2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02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02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2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2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2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02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02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02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02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02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02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02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02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2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2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2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2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2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2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2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2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2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2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2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2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2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2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2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02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02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02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02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2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2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2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2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2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2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2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2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2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02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02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02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02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2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2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2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2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2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2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2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2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2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2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2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2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02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02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02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2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2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2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2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2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2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2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2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02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02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2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2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2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2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2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2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2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2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2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2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2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2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2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2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2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2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2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2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2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2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2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2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02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2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2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02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2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2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2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2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2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2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2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2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2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2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2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2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2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02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02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02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02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02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02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2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2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2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2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2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2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02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02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02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2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02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2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2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2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2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2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2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2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2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2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02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02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02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02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02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02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02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02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02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02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02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02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02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02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02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02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02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02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02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02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02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02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02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02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2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2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02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02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2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2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2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02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2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2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2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2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2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2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2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2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2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2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2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2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2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2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2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2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2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2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2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02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02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02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02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02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2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2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2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02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02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2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2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2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2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2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2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02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02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02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02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2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2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2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2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2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2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2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2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02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02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02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02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02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02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0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0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693">
        <v>1700000</v>
      </c>
      <c r="G2504" s="56" t="s">
        <v>526</v>
      </c>
      <c r="H2504" s="630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693">
        <v>1700000</v>
      </c>
      <c r="G2505" s="56" t="s">
        <v>433</v>
      </c>
      <c r="H2505" s="630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75">
        <v>4200000</v>
      </c>
      <c r="G2506" s="64" t="s">
        <v>6310</v>
      </c>
      <c r="H2506" s="630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75">
        <v>4200000</v>
      </c>
      <c r="G2507" s="64" t="s">
        <v>6310</v>
      </c>
      <c r="H2507" s="630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30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30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30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30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30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30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30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30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30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30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30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30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0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0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75">
        <v>4200000</v>
      </c>
      <c r="G2522" s="56" t="s">
        <v>415</v>
      </c>
      <c r="H2522" s="630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0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0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0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0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0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30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30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0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0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0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0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30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30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30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30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30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30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30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0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0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0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0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0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30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0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0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0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30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30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30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30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30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30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30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30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30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30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30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30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0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0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30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30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30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30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30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30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30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30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30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0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0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0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0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0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0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0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0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0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0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0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30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30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30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0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0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30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0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0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0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0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0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0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0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0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0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30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30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0">
        <v>45289</v>
      </c>
    </row>
    <row r="2602" spans="1:11" x14ac:dyDescent="0.25">
      <c r="A2602" s="56">
        <v>2601</v>
      </c>
      <c r="B2602" s="56" t="s">
        <v>6466</v>
      </c>
      <c r="C2602" s="649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0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0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0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0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0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0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30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30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30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30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30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30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30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30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30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30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30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30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0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30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0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30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02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02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02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02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30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30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30">
        <v>45300</v>
      </c>
    </row>
    <row r="2631" spans="1:11" x14ac:dyDescent="0.25">
      <c r="A2631" s="754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30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30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30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30">
        <v>45300</v>
      </c>
    </row>
    <row r="2635" spans="1:11" x14ac:dyDescent="0.25">
      <c r="A2635" s="56">
        <v>2634</v>
      </c>
      <c r="B2635" s="754" t="s">
        <v>6778</v>
      </c>
      <c r="C2635" s="755" t="s">
        <v>4566</v>
      </c>
      <c r="D2635" s="756">
        <v>1</v>
      </c>
      <c r="E2635" s="757" t="s">
        <v>29</v>
      </c>
      <c r="F2635" s="758">
        <v>725000</v>
      </c>
      <c r="G2635" s="759" t="s">
        <v>6779</v>
      </c>
      <c r="H2635" s="760">
        <v>45300</v>
      </c>
      <c r="I2635" s="754"/>
      <c r="J2635" s="754"/>
      <c r="K2635" s="761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30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30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30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30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30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30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30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30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30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30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30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30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30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30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30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30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30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30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30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30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30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30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30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30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30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30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30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30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30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30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30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30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469">
        <v>1</v>
      </c>
      <c r="E2668" s="562" t="s">
        <v>29</v>
      </c>
      <c r="F2668" s="471">
        <v>725000</v>
      </c>
      <c r="G2668" s="64" t="s">
        <v>516</v>
      </c>
      <c r="H2668" s="630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47" t="s">
        <v>7091</v>
      </c>
      <c r="C2669" s="748" t="s">
        <v>7116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47" t="s">
        <v>1279</v>
      </c>
      <c r="J2669" s="747" t="s">
        <v>2846</v>
      </c>
      <c r="K2669" s="748" t="s">
        <v>4384</v>
      </c>
    </row>
    <row r="2670" spans="1:11" x14ac:dyDescent="0.25">
      <c r="A2670" s="56">
        <v>2669</v>
      </c>
      <c r="B2670" s="747" t="s">
        <v>7091</v>
      </c>
      <c r="C2670" s="748" t="s">
        <v>7126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47" t="s">
        <v>1271</v>
      </c>
      <c r="J2670" s="747" t="s">
        <v>2846</v>
      </c>
      <c r="K2670" s="74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767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767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767">
        <v>45308</v>
      </c>
    </row>
    <row r="2675" spans="1:11" x14ac:dyDescent="0.25">
      <c r="A2675" s="56">
        <v>2674</v>
      </c>
      <c r="B2675" s="56" t="s">
        <v>7223</v>
      </c>
      <c r="C2675" s="451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767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767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767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767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767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767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767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767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767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767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767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767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767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767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767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767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767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767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767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767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767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767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767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767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767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767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767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767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767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767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767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64" t="s">
        <v>7595</v>
      </c>
      <c r="C2726" s="474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767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767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767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767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767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02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02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02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02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02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02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157" activePane="bottomLeft" state="frozen"/>
      <selection activeCell="G623" sqref="G623"/>
      <selection pane="bottomLeft" activeCell="I185" sqref="I18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4" t="s">
        <v>4405</v>
      </c>
      <c r="C1" s="605"/>
      <c r="D1" s="3"/>
      <c r="J1" s="606" t="s">
        <v>4406</v>
      </c>
      <c r="N1" s="14"/>
    </row>
    <row r="2" spans="1:16" ht="15.75" thickBot="1" x14ac:dyDescent="0.3">
      <c r="A2" s="607" t="s">
        <v>3</v>
      </c>
      <c r="B2" s="608" t="s">
        <v>17</v>
      </c>
      <c r="C2" s="607" t="s">
        <v>4407</v>
      </c>
      <c r="D2" s="609" t="s">
        <v>4408</v>
      </c>
      <c r="E2" s="609" t="s">
        <v>4409</v>
      </c>
      <c r="F2" s="610" t="s">
        <v>4410</v>
      </c>
      <c r="G2" s="610" t="s">
        <v>21</v>
      </c>
      <c r="H2" s="609" t="s">
        <v>396</v>
      </c>
      <c r="J2" s="611" t="s">
        <v>17</v>
      </c>
      <c r="K2" s="611" t="s">
        <v>4407</v>
      </c>
      <c r="L2" s="611" t="s">
        <v>4408</v>
      </c>
      <c r="M2" s="612" t="s">
        <v>7052</v>
      </c>
      <c r="N2" s="611" t="s">
        <v>21</v>
      </c>
      <c r="O2" s="611" t="s">
        <v>396</v>
      </c>
      <c r="P2" s="613" t="s">
        <v>4411</v>
      </c>
    </row>
    <row r="3" spans="1:16" ht="15.75" thickTop="1" x14ac:dyDescent="0.25">
      <c r="A3" s="81">
        <v>1</v>
      </c>
      <c r="B3" s="442">
        <v>44652</v>
      </c>
      <c r="C3" s="56" t="s">
        <v>4412</v>
      </c>
      <c r="D3" s="56" t="s">
        <v>3118</v>
      </c>
      <c r="E3" s="56" t="s">
        <v>4413</v>
      </c>
      <c r="F3" s="442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42">
        <v>44652</v>
      </c>
      <c r="C4" s="56" t="s">
        <v>4412</v>
      </c>
      <c r="D4" s="56" t="s">
        <v>3118</v>
      </c>
      <c r="E4" s="56" t="s">
        <v>4413</v>
      </c>
      <c r="F4" s="442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2">
        <v>44652</v>
      </c>
      <c r="C5" s="56" t="s">
        <v>4412</v>
      </c>
      <c r="D5" s="56" t="s">
        <v>2182</v>
      </c>
      <c r="E5" s="56" t="s">
        <v>4413</v>
      </c>
      <c r="F5" s="442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42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2">
        <v>44652</v>
      </c>
      <c r="C6" s="56" t="s">
        <v>4412</v>
      </c>
      <c r="D6" s="56" t="s">
        <v>4415</v>
      </c>
      <c r="E6" s="56" t="s">
        <v>4413</v>
      </c>
      <c r="F6" s="442">
        <v>44866</v>
      </c>
      <c r="G6" s="65" t="s">
        <v>428</v>
      </c>
      <c r="H6" s="56"/>
      <c r="J6" s="454" t="s">
        <v>2280</v>
      </c>
      <c r="K6" s="454" t="s">
        <v>4414</v>
      </c>
      <c r="L6" s="528" t="s">
        <v>3319</v>
      </c>
      <c r="M6" s="614">
        <v>44781</v>
      </c>
      <c r="N6" s="454" t="s">
        <v>471</v>
      </c>
      <c r="O6" s="454"/>
      <c r="P6" s="514">
        <v>44603</v>
      </c>
    </row>
    <row r="7" spans="1:16" x14ac:dyDescent="0.25">
      <c r="A7" s="56">
        <v>5</v>
      </c>
      <c r="B7" s="442">
        <v>44652</v>
      </c>
      <c r="C7" s="56" t="s">
        <v>4412</v>
      </c>
      <c r="D7" s="56" t="s">
        <v>3244</v>
      </c>
      <c r="E7" s="56" t="s">
        <v>4413</v>
      </c>
      <c r="F7" s="442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42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42">
        <v>44652</v>
      </c>
      <c r="C8" s="56" t="s">
        <v>4412</v>
      </c>
      <c r="D8" s="56" t="s">
        <v>2171</v>
      </c>
      <c r="E8" s="56" t="s">
        <v>4413</v>
      </c>
      <c r="F8" s="442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42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42">
        <v>44652</v>
      </c>
      <c r="C9" s="56" t="s">
        <v>4412</v>
      </c>
      <c r="D9" s="56" t="s">
        <v>3118</v>
      </c>
      <c r="E9" s="56" t="s">
        <v>4413</v>
      </c>
      <c r="F9" s="442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42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2">
        <v>44652</v>
      </c>
      <c r="C10" s="56" t="s">
        <v>4412</v>
      </c>
      <c r="D10" s="56" t="s">
        <v>2182</v>
      </c>
      <c r="E10" s="56" t="s">
        <v>4413</v>
      </c>
      <c r="F10" s="442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42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2">
        <v>44652</v>
      </c>
      <c r="C11" s="56" t="s">
        <v>4412</v>
      </c>
      <c r="D11" s="56" t="s">
        <v>2177</v>
      </c>
      <c r="E11" s="56" t="s">
        <v>4413</v>
      </c>
      <c r="F11" s="442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2">
        <v>44652</v>
      </c>
      <c r="C12" s="56" t="s">
        <v>4412</v>
      </c>
      <c r="D12" s="56" t="s">
        <v>2182</v>
      </c>
      <c r="E12" s="56" t="s">
        <v>4413</v>
      </c>
      <c r="F12" s="442">
        <v>44713</v>
      </c>
      <c r="G12" s="65" t="s">
        <v>399</v>
      </c>
      <c r="H12" s="56"/>
      <c r="J12" s="514">
        <v>44781</v>
      </c>
      <c r="K12" s="454" t="s">
        <v>4414</v>
      </c>
      <c r="L12" s="528" t="s">
        <v>4418</v>
      </c>
      <c r="M12" s="615" t="s">
        <v>4419</v>
      </c>
      <c r="N12" s="454"/>
      <c r="O12" s="454"/>
      <c r="P12" s="454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42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42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4">
        <v>44782</v>
      </c>
      <c r="K17" s="454" t="s">
        <v>4414</v>
      </c>
      <c r="L17" s="528" t="s">
        <v>2558</v>
      </c>
      <c r="M17" s="616" t="s">
        <v>2465</v>
      </c>
      <c r="N17" s="454" t="s">
        <v>399</v>
      </c>
      <c r="O17" s="454"/>
      <c r="P17" s="454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42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14">
        <v>44782</v>
      </c>
      <c r="K21" s="454" t="s">
        <v>4414</v>
      </c>
      <c r="L21" s="528" t="s">
        <v>3483</v>
      </c>
      <c r="M21" s="615" t="s">
        <v>4419</v>
      </c>
      <c r="N21" s="454"/>
      <c r="O21" s="454"/>
      <c r="P21" s="454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54" t="s">
        <v>2580</v>
      </c>
      <c r="K26" s="454" t="s">
        <v>4414</v>
      </c>
      <c r="L26" s="528" t="s">
        <v>4433</v>
      </c>
      <c r="M26" s="616" t="s">
        <v>2658</v>
      </c>
      <c r="N26" s="454" t="s">
        <v>4434</v>
      </c>
      <c r="O26" s="529">
        <v>500000</v>
      </c>
      <c r="P26" s="514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54" t="s">
        <v>2580</v>
      </c>
      <c r="K29" s="454" t="s">
        <v>4414</v>
      </c>
      <c r="L29" s="528" t="s">
        <v>4437</v>
      </c>
      <c r="M29" s="615" t="s">
        <v>4419</v>
      </c>
      <c r="N29" s="454"/>
      <c r="O29" s="454"/>
      <c r="P29" s="454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42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42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42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42">
        <v>44775</v>
      </c>
      <c r="G33" s="65" t="s">
        <v>488</v>
      </c>
      <c r="H33" s="56"/>
      <c r="J33" s="514">
        <v>44906</v>
      </c>
      <c r="K33" s="454" t="s">
        <v>4414</v>
      </c>
      <c r="L33" s="528" t="s">
        <v>3768</v>
      </c>
      <c r="M33" s="614">
        <v>44604</v>
      </c>
      <c r="N33" s="454" t="s">
        <v>399</v>
      </c>
      <c r="O33" s="529">
        <v>725000</v>
      </c>
      <c r="P33" s="514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42">
        <v>44775</v>
      </c>
      <c r="G34" s="65" t="s">
        <v>4425</v>
      </c>
      <c r="H34" s="56"/>
      <c r="J34" s="514">
        <v>44906</v>
      </c>
      <c r="K34" s="454" t="s">
        <v>4414</v>
      </c>
      <c r="L34" s="528" t="s">
        <v>4428</v>
      </c>
      <c r="M34" s="615" t="s">
        <v>4419</v>
      </c>
      <c r="N34" s="454"/>
      <c r="O34" s="454"/>
      <c r="P34" s="454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42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42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42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42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42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42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876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42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42">
        <v>44897</v>
      </c>
      <c r="G42" s="65" t="s">
        <v>648</v>
      </c>
      <c r="H42" s="56"/>
      <c r="J42" s="442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42">
        <v>44897</v>
      </c>
      <c r="G43" s="65" t="s">
        <v>514</v>
      </c>
      <c r="H43" s="56"/>
      <c r="J43" s="442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2">
        <v>44775</v>
      </c>
      <c r="C44" s="56" t="s">
        <v>4412</v>
      </c>
      <c r="D44" s="56" t="s">
        <v>2177</v>
      </c>
      <c r="E44" s="56" t="s">
        <v>4413</v>
      </c>
      <c r="F44" s="442">
        <v>44897</v>
      </c>
      <c r="G44" s="65" t="s">
        <v>648</v>
      </c>
      <c r="H44" s="56"/>
      <c r="J44" s="442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42">
        <v>44897</v>
      </c>
      <c r="G45" s="65" t="s">
        <v>514</v>
      </c>
      <c r="H45" s="56"/>
      <c r="J45" s="442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42">
        <v>44898</v>
      </c>
      <c r="G46" s="65" t="s">
        <v>490</v>
      </c>
      <c r="H46" s="56"/>
      <c r="J46" s="442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42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42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28" t="s">
        <v>3873</v>
      </c>
      <c r="E48" s="56" t="s">
        <v>2652</v>
      </c>
      <c r="F48" s="442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42">
        <v>44776</v>
      </c>
      <c r="G49" s="65" t="s">
        <v>488</v>
      </c>
      <c r="H49" s="56"/>
      <c r="J49" s="617">
        <v>45018</v>
      </c>
      <c r="K49" s="410" t="s">
        <v>4414</v>
      </c>
      <c r="L49" s="551" t="s">
        <v>1026</v>
      </c>
      <c r="M49" s="532" t="s">
        <v>494</v>
      </c>
      <c r="N49" s="410" t="s">
        <v>1</v>
      </c>
      <c r="O49" s="501">
        <v>725000</v>
      </c>
      <c r="P49" s="617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42">
        <v>44776</v>
      </c>
      <c r="G50" s="65" t="s">
        <v>488</v>
      </c>
      <c r="H50" s="56"/>
      <c r="J50" s="514">
        <v>45018</v>
      </c>
      <c r="K50" s="454" t="s">
        <v>4426</v>
      </c>
      <c r="L50" s="454" t="s">
        <v>4461</v>
      </c>
      <c r="M50" s="616"/>
      <c r="N50" s="454"/>
      <c r="O50" s="454" t="s">
        <v>4419</v>
      </c>
      <c r="P50" s="454"/>
    </row>
    <row r="51" spans="1:16" x14ac:dyDescent="0.25">
      <c r="A51" s="56">
        <v>49</v>
      </c>
      <c r="B51" s="56" t="s">
        <v>3067</v>
      </c>
      <c r="C51" s="56" t="s">
        <v>4420</v>
      </c>
      <c r="D51" s="618" t="s">
        <v>4462</v>
      </c>
      <c r="E51" s="56" t="s">
        <v>2652</v>
      </c>
      <c r="F51" s="442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51" t="s">
        <v>4464</v>
      </c>
      <c r="E52" s="56" t="s">
        <v>2652</v>
      </c>
      <c r="F52" s="442">
        <v>44776</v>
      </c>
      <c r="G52" s="65" t="s">
        <v>488</v>
      </c>
      <c r="H52" s="56"/>
      <c r="J52" s="514">
        <v>45018</v>
      </c>
      <c r="K52" s="454" t="s">
        <v>4414</v>
      </c>
      <c r="L52" s="528" t="s">
        <v>4465</v>
      </c>
      <c r="M52" s="616"/>
      <c r="N52" s="454"/>
      <c r="O52" s="454" t="s">
        <v>4419</v>
      </c>
      <c r="P52" s="454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42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19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42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42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42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42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42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42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42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42">
        <v>44745</v>
      </c>
      <c r="G67" s="65" t="s">
        <v>470</v>
      </c>
      <c r="H67" s="56"/>
      <c r="J67" s="616" t="s">
        <v>548</v>
      </c>
      <c r="K67" s="454" t="s">
        <v>4414</v>
      </c>
      <c r="L67" s="528" t="s">
        <v>3889</v>
      </c>
      <c r="M67" s="614">
        <v>45234</v>
      </c>
      <c r="N67" s="620" t="s">
        <v>4419</v>
      </c>
      <c r="O67" s="454"/>
      <c r="P67" s="454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42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42">
        <v>44745</v>
      </c>
      <c r="G69" s="65" t="s">
        <v>470</v>
      </c>
      <c r="H69" s="56"/>
      <c r="J69" s="621">
        <v>45234</v>
      </c>
      <c r="K69" s="56" t="s">
        <v>4414</v>
      </c>
      <c r="L69" s="127" t="s">
        <v>4475</v>
      </c>
      <c r="M69" s="442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42">
        <v>44564</v>
      </c>
      <c r="G70" s="65" t="s">
        <v>430</v>
      </c>
      <c r="H70" s="56"/>
      <c r="J70" s="621">
        <v>45234</v>
      </c>
      <c r="K70" s="56" t="s">
        <v>4414</v>
      </c>
      <c r="L70" s="127" t="s">
        <v>3927</v>
      </c>
      <c r="M70" s="442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42">
        <v>45143</v>
      </c>
      <c r="K71" s="56" t="s">
        <v>4414</v>
      </c>
      <c r="L71" s="127" t="s">
        <v>4477</v>
      </c>
      <c r="M71" s="442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22">
        <v>45143</v>
      </c>
      <c r="K72" s="410" t="s">
        <v>4414</v>
      </c>
      <c r="L72" s="551" t="s">
        <v>4478</v>
      </c>
      <c r="M72" s="532"/>
      <c r="N72" s="410"/>
      <c r="O72" s="410"/>
      <c r="P72" s="410"/>
    </row>
    <row r="73" spans="1:16" x14ac:dyDescent="0.25">
      <c r="A73" s="581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42">
        <v>44565</v>
      </c>
      <c r="G74" s="65" t="s">
        <v>418</v>
      </c>
      <c r="H74" s="56"/>
      <c r="J74" s="623">
        <v>45205</v>
      </c>
      <c r="K74" s="516" t="s">
        <v>4414</v>
      </c>
      <c r="L74" s="624" t="s">
        <v>4452</v>
      </c>
      <c r="M74" s="616" t="s">
        <v>4419</v>
      </c>
      <c r="N74" s="454"/>
      <c r="O74" s="454"/>
      <c r="P74" s="454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25">
        <v>45205</v>
      </c>
      <c r="K75" s="518" t="s">
        <v>4414</v>
      </c>
      <c r="L75" s="626" t="s">
        <v>4479</v>
      </c>
      <c r="M75" s="622">
        <v>45053</v>
      </c>
      <c r="N75" s="627"/>
      <c r="O75" s="501">
        <v>500000</v>
      </c>
      <c r="P75" s="410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8" t="s">
        <v>4414</v>
      </c>
      <c r="L76" s="254" t="s">
        <v>4482</v>
      </c>
      <c r="M76" s="619">
        <v>45053</v>
      </c>
      <c r="N76" s="71" t="s">
        <v>475</v>
      </c>
      <c r="O76" s="547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10" t="s">
        <v>633</v>
      </c>
      <c r="K77" s="410" t="s">
        <v>4412</v>
      </c>
      <c r="L77" s="410" t="s">
        <v>4484</v>
      </c>
      <c r="M77" s="459" t="s">
        <v>4485</v>
      </c>
      <c r="N77" s="410"/>
      <c r="O77" s="501">
        <v>1050000</v>
      </c>
      <c r="P77" s="410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42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42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42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19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47">
        <v>500000</v>
      </c>
      <c r="P92" s="419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42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14">
        <v>45268</v>
      </c>
      <c r="K95" s="454" t="s">
        <v>4499</v>
      </c>
      <c r="L95" s="528" t="s">
        <v>3785</v>
      </c>
      <c r="M95" s="616" t="s">
        <v>4419</v>
      </c>
      <c r="N95" s="454"/>
      <c r="O95" s="454"/>
      <c r="P95" s="454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42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42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42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2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42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42">
        <v>44808</v>
      </c>
      <c r="G103" s="65" t="s">
        <v>648</v>
      </c>
      <c r="H103" s="56"/>
      <c r="J103" s="411" t="s">
        <v>714</v>
      </c>
      <c r="K103" s="410" t="s">
        <v>4412</v>
      </c>
      <c r="L103" s="410" t="s">
        <v>6448</v>
      </c>
      <c r="M103" s="532" t="s">
        <v>737</v>
      </c>
      <c r="N103" s="410" t="s">
        <v>430</v>
      </c>
      <c r="O103" s="410">
        <v>725000</v>
      </c>
      <c r="P103" s="410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54" t="s">
        <v>4420</v>
      </c>
      <c r="L104" s="616">
        <v>1606108</v>
      </c>
      <c r="M104" s="616" t="s">
        <v>4419</v>
      </c>
      <c r="N104" s="454"/>
      <c r="O104" s="454"/>
      <c r="P104" s="454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42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24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14">
        <v>45208</v>
      </c>
      <c r="K106" s="454" t="s">
        <v>4412</v>
      </c>
      <c r="L106" s="454" t="s">
        <v>4506</v>
      </c>
      <c r="M106" s="616" t="s">
        <v>4419</v>
      </c>
      <c r="N106" s="454"/>
      <c r="O106" s="454"/>
      <c r="P106" s="454"/>
    </row>
    <row r="107" spans="1:16" x14ac:dyDescent="0.25">
      <c r="A107" s="56">
        <v>105</v>
      </c>
      <c r="B107" s="56" t="s">
        <v>3174</v>
      </c>
      <c r="C107" s="56" t="s">
        <v>4480</v>
      </c>
      <c r="D107" s="624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42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14">
        <v>45208</v>
      </c>
      <c r="K108" s="454" t="s">
        <v>4508</v>
      </c>
      <c r="L108" s="528" t="s">
        <v>4479</v>
      </c>
      <c r="M108" s="616"/>
      <c r="N108" s="454"/>
      <c r="O108" s="454"/>
      <c r="P108" s="454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42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42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42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42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42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42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42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2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29">
        <v>45206</v>
      </c>
      <c r="K117" s="454" t="s">
        <v>4511</v>
      </c>
      <c r="L117" s="454" t="s">
        <v>4512</v>
      </c>
      <c r="M117" s="616"/>
      <c r="N117" s="454"/>
      <c r="O117" s="454"/>
      <c r="P117" s="454"/>
    </row>
    <row r="118" spans="1:16" x14ac:dyDescent="0.25">
      <c r="A118" s="56">
        <v>116</v>
      </c>
      <c r="B118" s="442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30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42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30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2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30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30">
        <v>45213</v>
      </c>
      <c r="K121" s="56" t="s">
        <v>4412</v>
      </c>
      <c r="L121" s="56" t="s">
        <v>2075</v>
      </c>
      <c r="M121" s="442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42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42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42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42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74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54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54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42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581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42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42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50" t="s">
        <v>6260</v>
      </c>
      <c r="K149" s="454" t="s">
        <v>4412</v>
      </c>
      <c r="L149" s="454" t="s">
        <v>6267</v>
      </c>
      <c r="M149" s="616" t="s">
        <v>4419</v>
      </c>
      <c r="N149" s="454"/>
      <c r="O149" s="454"/>
      <c r="P149" s="454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877" t="s">
        <v>4623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876" t="s">
        <v>4566</v>
      </c>
      <c r="M152" s="442">
        <v>45297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42">
        <v>44719</v>
      </c>
      <c r="G153" s="65" t="s">
        <v>434</v>
      </c>
      <c r="H153" s="56"/>
      <c r="J153" s="56" t="s">
        <v>6331</v>
      </c>
      <c r="K153" s="56" t="s">
        <v>5043</v>
      </c>
      <c r="L153" s="876" t="s">
        <v>3686</v>
      </c>
      <c r="M153" s="442">
        <v>45297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410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42">
        <v>44748</v>
      </c>
      <c r="G158" s="65" t="s">
        <v>535</v>
      </c>
      <c r="H158" s="56"/>
      <c r="J158" s="56"/>
      <c r="K158" s="56" t="s">
        <v>5868</v>
      </c>
      <c r="L158" s="690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42">
        <v>44748</v>
      </c>
      <c r="G159" s="65" t="s">
        <v>535</v>
      </c>
      <c r="H159" s="56"/>
      <c r="J159" s="56"/>
      <c r="K159" s="56" t="s">
        <v>5868</v>
      </c>
      <c r="L159" s="690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42">
        <v>44748</v>
      </c>
      <c r="G160" s="65" t="s">
        <v>535</v>
      </c>
      <c r="H160" s="56"/>
      <c r="J160" s="56"/>
      <c r="K160" s="56" t="s">
        <v>5868</v>
      </c>
      <c r="L160" s="690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8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42">
        <v>44748</v>
      </c>
      <c r="G161" s="65" t="s">
        <v>535</v>
      </c>
      <c r="H161" s="56"/>
      <c r="J161" s="56"/>
      <c r="K161" s="56" t="s">
        <v>5868</v>
      </c>
      <c r="L161" s="690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8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42">
        <v>44748</v>
      </c>
      <c r="G162" s="65" t="s">
        <v>420</v>
      </c>
      <c r="H162" s="56"/>
      <c r="J162" s="56"/>
      <c r="K162" s="56" t="s">
        <v>5868</v>
      </c>
      <c r="L162" s="690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8" ht="15.75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42">
        <v>44748</v>
      </c>
      <c r="G163" s="65" t="s">
        <v>420</v>
      </c>
      <c r="H163" s="56"/>
      <c r="J163" s="56"/>
      <c r="K163" s="56" t="s">
        <v>5868</v>
      </c>
      <c r="L163" s="856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  <c r="R163" s="874" t="s">
        <v>4566</v>
      </c>
    </row>
    <row r="164" spans="1:18" ht="15.75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42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  <c r="R164" s="874" t="s">
        <v>3686</v>
      </c>
    </row>
    <row r="165" spans="1:18" ht="15.75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42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  <c r="R165" s="875" t="s">
        <v>4623</v>
      </c>
    </row>
    <row r="166" spans="1:18" ht="15.75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42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  <c r="R166" s="866" t="s">
        <v>7117</v>
      </c>
    </row>
    <row r="167" spans="1:18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42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8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42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8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42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8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8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8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8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8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8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42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8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42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42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42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42">
        <v>44689</v>
      </c>
      <c r="C179" s="56" t="s">
        <v>4412</v>
      </c>
      <c r="D179" s="56" t="s">
        <v>2350</v>
      </c>
      <c r="E179" s="56" t="s">
        <v>4413</v>
      </c>
      <c r="F179" s="442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42">
        <v>44689</v>
      </c>
      <c r="C180" s="56" t="s">
        <v>4412</v>
      </c>
      <c r="D180" s="56" t="s">
        <v>2172</v>
      </c>
      <c r="E180" s="56" t="s">
        <v>4413</v>
      </c>
      <c r="F180" s="442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42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42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42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42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42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42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42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42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42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42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42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42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42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42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54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54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42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42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42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42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42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54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54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31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42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42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42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42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42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42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35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42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42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42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42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42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42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42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42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2">
        <v>44691</v>
      </c>
      <c r="C259" s="56" t="s">
        <v>4412</v>
      </c>
      <c r="D259" s="56" t="s">
        <v>1982</v>
      </c>
      <c r="E259" s="56" t="s">
        <v>4561</v>
      </c>
      <c r="F259" s="442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2">
        <v>44691</v>
      </c>
      <c r="C260" s="56" t="s">
        <v>4412</v>
      </c>
      <c r="D260" s="56" t="s">
        <v>951</v>
      </c>
      <c r="E260" s="56" t="s">
        <v>4561</v>
      </c>
      <c r="F260" s="442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2">
        <v>44691</v>
      </c>
      <c r="C261" s="56" t="s">
        <v>4412</v>
      </c>
      <c r="D261" s="56" t="s">
        <v>2522</v>
      </c>
      <c r="E261" s="56" t="s">
        <v>4561</v>
      </c>
      <c r="F261" s="442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2">
        <v>44691</v>
      </c>
      <c r="C262" s="56" t="s">
        <v>4412</v>
      </c>
      <c r="D262" s="56" t="s">
        <v>1279</v>
      </c>
      <c r="E262" s="56" t="s">
        <v>4561</v>
      </c>
      <c r="F262" s="442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2">
        <v>44691</v>
      </c>
      <c r="C263" s="56" t="s">
        <v>4412</v>
      </c>
      <c r="D263" s="56" t="s">
        <v>951</v>
      </c>
      <c r="E263" s="56" t="s">
        <v>4561</v>
      </c>
      <c r="F263" s="442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42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42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42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42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42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10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10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10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10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10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10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42">
        <v>44692</v>
      </c>
      <c r="G294" s="532" t="s">
        <v>521</v>
      </c>
      <c r="H294" s="56"/>
    </row>
    <row r="295" spans="1:10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42">
        <v>44876</v>
      </c>
      <c r="G295" s="532" t="s">
        <v>453</v>
      </c>
      <c r="H295" s="56"/>
    </row>
    <row r="296" spans="1:10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42">
        <v>44692</v>
      </c>
      <c r="G296" s="532" t="s">
        <v>521</v>
      </c>
      <c r="H296" s="56"/>
    </row>
    <row r="297" spans="1:10" ht="15.75" x14ac:dyDescent="0.25">
      <c r="A297" s="56">
        <v>295</v>
      </c>
      <c r="B297" s="442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  <c r="J297" s="859" t="s">
        <v>6486</v>
      </c>
    </row>
    <row r="298" spans="1:10" ht="15.75" x14ac:dyDescent="0.25">
      <c r="A298" s="56">
        <v>296</v>
      </c>
      <c r="B298" s="442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  <c r="J298" s="859" t="s">
        <v>7412</v>
      </c>
    </row>
    <row r="299" spans="1:10" ht="15.75" x14ac:dyDescent="0.25">
      <c r="A299" s="56">
        <v>297</v>
      </c>
      <c r="B299" s="442">
        <v>44662</v>
      </c>
      <c r="C299" s="56" t="s">
        <v>4420</v>
      </c>
      <c r="D299" s="127" t="s">
        <v>4566</v>
      </c>
      <c r="E299" s="56" t="s">
        <v>2652</v>
      </c>
      <c r="F299" s="442">
        <v>44816</v>
      </c>
      <c r="G299" s="65" t="s">
        <v>535</v>
      </c>
      <c r="H299" s="56"/>
      <c r="J299" s="859" t="s">
        <v>7411</v>
      </c>
    </row>
    <row r="300" spans="1:10" ht="15.75" x14ac:dyDescent="0.25">
      <c r="A300" s="56">
        <v>298</v>
      </c>
      <c r="B300" s="442">
        <v>44662</v>
      </c>
      <c r="C300" s="56" t="s">
        <v>4420</v>
      </c>
      <c r="D300" s="127" t="s">
        <v>4289</v>
      </c>
      <c r="E300" s="56" t="s">
        <v>2652</v>
      </c>
      <c r="F300" s="442">
        <v>44693</v>
      </c>
      <c r="G300" s="65" t="s">
        <v>491</v>
      </c>
      <c r="H300" s="56"/>
      <c r="J300" s="859" t="s">
        <v>6486</v>
      </c>
    </row>
    <row r="301" spans="1:10" ht="15.75" x14ac:dyDescent="0.25">
      <c r="A301" s="56">
        <v>299</v>
      </c>
      <c r="B301" s="442">
        <v>44662</v>
      </c>
      <c r="C301" s="56" t="s">
        <v>4420</v>
      </c>
      <c r="D301" s="127" t="s">
        <v>4539</v>
      </c>
      <c r="E301" s="56" t="s">
        <v>2652</v>
      </c>
      <c r="F301" s="442">
        <v>44604</v>
      </c>
      <c r="G301" s="65" t="s">
        <v>434</v>
      </c>
      <c r="H301" s="56"/>
      <c r="J301" s="859" t="s">
        <v>7411</v>
      </c>
    </row>
    <row r="302" spans="1:10" ht="15.75" x14ac:dyDescent="0.25">
      <c r="A302" s="56">
        <v>300</v>
      </c>
      <c r="B302" s="442">
        <v>44662</v>
      </c>
      <c r="C302" s="56" t="s">
        <v>4420</v>
      </c>
      <c r="D302" s="551" t="s">
        <v>4240</v>
      </c>
      <c r="E302" s="56" t="s">
        <v>2652</v>
      </c>
      <c r="F302" s="65" t="s">
        <v>2677</v>
      </c>
      <c r="G302" s="65" t="s">
        <v>648</v>
      </c>
      <c r="H302" s="56"/>
      <c r="J302" s="859" t="s">
        <v>6488</v>
      </c>
    </row>
    <row r="303" spans="1:10" x14ac:dyDescent="0.25">
      <c r="A303" s="56">
        <v>301</v>
      </c>
      <c r="B303" s="442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10" x14ac:dyDescent="0.25">
      <c r="A304" s="56">
        <v>302</v>
      </c>
      <c r="B304" s="442">
        <v>44662</v>
      </c>
      <c r="C304" s="56" t="s">
        <v>4420</v>
      </c>
      <c r="D304" s="127" t="s">
        <v>1990</v>
      </c>
      <c r="E304" s="56" t="s">
        <v>2652</v>
      </c>
      <c r="F304" s="442">
        <v>44906</v>
      </c>
      <c r="G304" s="107" t="s">
        <v>2625</v>
      </c>
      <c r="H304" s="56"/>
    </row>
    <row r="305" spans="1:8" x14ac:dyDescent="0.25">
      <c r="A305" s="56">
        <v>303</v>
      </c>
      <c r="B305" s="442">
        <v>44662</v>
      </c>
      <c r="C305" s="56" t="s">
        <v>4420</v>
      </c>
      <c r="D305" s="474" t="s">
        <v>4296</v>
      </c>
      <c r="E305" s="56" t="s">
        <v>2652</v>
      </c>
      <c r="F305" s="442">
        <v>44906</v>
      </c>
      <c r="G305" s="532" t="s">
        <v>401</v>
      </c>
      <c r="H305" s="56"/>
    </row>
    <row r="306" spans="1:8" x14ac:dyDescent="0.25">
      <c r="A306" s="56">
        <v>304</v>
      </c>
      <c r="B306" s="442">
        <v>44662</v>
      </c>
      <c r="C306" s="56" t="s">
        <v>4420</v>
      </c>
      <c r="D306" s="127" t="s">
        <v>4569</v>
      </c>
      <c r="E306" s="56" t="s">
        <v>2652</v>
      </c>
      <c r="F306" s="442">
        <v>44906</v>
      </c>
      <c r="G306" s="107" t="s">
        <v>2625</v>
      </c>
      <c r="H306" s="56"/>
    </row>
    <row r="307" spans="1:8" x14ac:dyDescent="0.25">
      <c r="A307" s="56">
        <v>305</v>
      </c>
      <c r="B307" s="442">
        <v>44662</v>
      </c>
      <c r="C307" s="56" t="s">
        <v>4420</v>
      </c>
      <c r="D307" s="127" t="s">
        <v>4570</v>
      </c>
      <c r="E307" s="56" t="s">
        <v>2652</v>
      </c>
      <c r="F307" s="442">
        <v>44845</v>
      </c>
      <c r="G307" s="65" t="s">
        <v>4562</v>
      </c>
      <c r="H307" s="56"/>
    </row>
    <row r="308" spans="1:8" x14ac:dyDescent="0.25">
      <c r="A308" s="56">
        <v>306</v>
      </c>
      <c r="B308" s="442">
        <v>44662</v>
      </c>
      <c r="C308" s="56" t="s">
        <v>4420</v>
      </c>
      <c r="D308" s="127" t="s">
        <v>4571</v>
      </c>
      <c r="E308" s="56" t="s">
        <v>2652</v>
      </c>
      <c r="F308" s="442">
        <v>44845</v>
      </c>
      <c r="G308" s="65" t="s">
        <v>4562</v>
      </c>
      <c r="H308" s="56"/>
    </row>
    <row r="309" spans="1:8" x14ac:dyDescent="0.25">
      <c r="A309" s="56">
        <v>307</v>
      </c>
      <c r="B309" s="442">
        <v>44662</v>
      </c>
      <c r="C309" s="56" t="s">
        <v>4420</v>
      </c>
      <c r="D309" s="127" t="s">
        <v>4572</v>
      </c>
      <c r="E309" s="56" t="s">
        <v>2652</v>
      </c>
      <c r="F309" s="442">
        <v>44845</v>
      </c>
      <c r="G309" s="65" t="s">
        <v>4562</v>
      </c>
      <c r="H309" s="56"/>
    </row>
    <row r="310" spans="1:8" x14ac:dyDescent="0.25">
      <c r="A310" s="56">
        <v>308</v>
      </c>
      <c r="B310" s="442">
        <v>44662</v>
      </c>
      <c r="C310" s="56" t="s">
        <v>4420</v>
      </c>
      <c r="D310" s="127" t="s">
        <v>4367</v>
      </c>
      <c r="E310" s="56" t="s">
        <v>2652</v>
      </c>
      <c r="F310" s="442">
        <v>44876</v>
      </c>
      <c r="G310" s="532" t="s">
        <v>594</v>
      </c>
      <c r="H310" s="56"/>
    </row>
    <row r="311" spans="1:8" x14ac:dyDescent="0.25">
      <c r="A311" s="56">
        <v>309</v>
      </c>
      <c r="B311" s="442">
        <v>44662</v>
      </c>
      <c r="C311" s="56" t="s">
        <v>4420</v>
      </c>
      <c r="D311" s="127" t="s">
        <v>4573</v>
      </c>
      <c r="E311" s="56" t="s">
        <v>2652</v>
      </c>
      <c r="F311" s="442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42">
        <v>44876</v>
      </c>
      <c r="G312" s="532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42">
        <v>44876</v>
      </c>
      <c r="G313" s="532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42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42">
        <v>44876</v>
      </c>
      <c r="G315" s="532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42">
        <v>44845</v>
      </c>
      <c r="G316" s="532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32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32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32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32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32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32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42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32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32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42">
        <v>44604</v>
      </c>
      <c r="G326" s="532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42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42">
        <v>44604</v>
      </c>
      <c r="G328" s="532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42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42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42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42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42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42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42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42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42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42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42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42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54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54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42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42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42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42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42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42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42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42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42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42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42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42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42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42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42">
        <v>45140</v>
      </c>
      <c r="G392" s="562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62" t="s">
        <v>648</v>
      </c>
      <c r="H393" s="227">
        <v>45172</v>
      </c>
    </row>
    <row r="394" spans="1:8" x14ac:dyDescent="0.25">
      <c r="A394" s="56">
        <v>392</v>
      </c>
      <c r="B394" s="442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2">
        <v>45232</v>
      </c>
      <c r="C395" s="56" t="s">
        <v>4593</v>
      </c>
      <c r="D395" s="410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2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2">
        <v>45232</v>
      </c>
      <c r="C397" s="56" t="s">
        <v>4593</v>
      </c>
      <c r="D397" s="410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2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2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2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2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2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42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2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42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58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51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42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42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42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42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42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42">
        <v>45080</v>
      </c>
      <c r="G422" s="65" t="s">
        <v>453</v>
      </c>
      <c r="H422" s="56"/>
    </row>
    <row r="423" spans="1:8" x14ac:dyDescent="0.25">
      <c r="A423" s="56">
        <v>421</v>
      </c>
      <c r="B423" s="442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2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2">
        <v>45202</v>
      </c>
      <c r="C425" s="56" t="s">
        <v>4412</v>
      </c>
      <c r="D425" s="56" t="s">
        <v>4615</v>
      </c>
      <c r="E425" s="56" t="s">
        <v>4413</v>
      </c>
      <c r="F425" s="442">
        <v>45233</v>
      </c>
      <c r="G425" s="65" t="s">
        <v>425</v>
      </c>
      <c r="H425" s="56"/>
    </row>
    <row r="426" spans="1:8" x14ac:dyDescent="0.25">
      <c r="A426" s="56">
        <v>424</v>
      </c>
      <c r="B426" s="442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2">
        <v>45202</v>
      </c>
      <c r="C427" s="56" t="s">
        <v>4412</v>
      </c>
      <c r="D427" s="56" t="s">
        <v>4616</v>
      </c>
      <c r="E427" s="56" t="s">
        <v>4413</v>
      </c>
      <c r="F427" s="442">
        <v>45233</v>
      </c>
      <c r="G427" s="65" t="s">
        <v>460</v>
      </c>
      <c r="H427" s="56"/>
    </row>
    <row r="428" spans="1:8" x14ac:dyDescent="0.25">
      <c r="A428" s="56">
        <v>426</v>
      </c>
      <c r="B428" s="442">
        <v>45202</v>
      </c>
      <c r="C428" s="56" t="s">
        <v>4412</v>
      </c>
      <c r="D428" s="56" t="s">
        <v>4128</v>
      </c>
      <c r="E428" s="56" t="s">
        <v>4413</v>
      </c>
      <c r="F428" s="442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42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42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42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42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54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54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42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31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42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42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42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42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42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42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42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42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42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42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42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42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10" t="s">
        <v>1156</v>
      </c>
      <c r="E462" s="56" t="s">
        <v>4413</v>
      </c>
      <c r="F462" s="442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42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42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42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42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42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42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42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42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42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42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42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42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42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42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42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42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42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42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42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42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42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42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42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42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42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42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42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42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42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42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42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42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42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42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42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42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42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42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42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42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42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42">
        <v>45265</v>
      </c>
      <c r="G520" s="65" t="s">
        <v>526</v>
      </c>
      <c r="H520" s="56"/>
    </row>
    <row r="521" spans="1:8" x14ac:dyDescent="0.25">
      <c r="A521" s="56">
        <v>519</v>
      </c>
      <c r="B521" s="442">
        <v>45174</v>
      </c>
      <c r="C521" s="56" t="s">
        <v>4412</v>
      </c>
      <c r="D521" s="56" t="s">
        <v>1155</v>
      </c>
      <c r="E521" s="56" t="s">
        <v>4413</v>
      </c>
      <c r="F521" s="442">
        <v>45235</v>
      </c>
      <c r="G521" s="65" t="s">
        <v>535</v>
      </c>
      <c r="H521" s="56"/>
    </row>
    <row r="522" spans="1:8" x14ac:dyDescent="0.25">
      <c r="A522" s="56">
        <v>520</v>
      </c>
      <c r="B522" s="442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2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2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2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2">
        <v>45174</v>
      </c>
      <c r="C526" s="56" t="s">
        <v>4412</v>
      </c>
      <c r="D526" s="56" t="s">
        <v>1156</v>
      </c>
      <c r="E526" s="56" t="s">
        <v>4413</v>
      </c>
      <c r="F526" s="442">
        <v>45235</v>
      </c>
      <c r="G526" s="65" t="s">
        <v>535</v>
      </c>
      <c r="H526" s="56"/>
    </row>
    <row r="527" spans="1:8" x14ac:dyDescent="0.25">
      <c r="A527" s="56">
        <v>525</v>
      </c>
      <c r="B527" s="442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2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2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2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42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42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42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42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42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42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42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42">
        <v>45144</v>
      </c>
      <c r="G549" s="65" t="s">
        <v>478</v>
      </c>
      <c r="H549" s="410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42">
        <v>45144</v>
      </c>
      <c r="G550" s="65" t="s">
        <v>478</v>
      </c>
      <c r="H550" s="410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42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42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42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42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42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42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42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42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42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42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42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42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42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42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42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42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42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42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42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42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42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42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42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42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42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42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42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42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42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42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42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42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42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42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42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42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42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42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42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42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42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42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42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42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42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42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42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42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42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42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42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42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42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42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42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42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42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42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42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42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42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42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42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694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694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694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694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6482</v>
      </c>
      <c r="D768" s="410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10" x14ac:dyDescent="0.25">
      <c r="A769" s="56">
        <v>767</v>
      </c>
      <c r="B769" s="227">
        <v>45272</v>
      </c>
      <c r="C769" s="56" t="s">
        <v>6482</v>
      </c>
      <c r="D769" s="410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10" x14ac:dyDescent="0.25">
      <c r="A770" s="56">
        <v>768</v>
      </c>
      <c r="B770" s="227">
        <v>45272</v>
      </c>
      <c r="C770" s="56" t="s">
        <v>6482</v>
      </c>
      <c r="D770" s="410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10" x14ac:dyDescent="0.25">
      <c r="A771" s="56">
        <v>769</v>
      </c>
      <c r="B771" s="227">
        <v>45272</v>
      </c>
      <c r="C771" s="56" t="s">
        <v>6482</v>
      </c>
      <c r="D771" s="410" t="s">
        <v>6317</v>
      </c>
      <c r="E771" s="56" t="s">
        <v>4413</v>
      </c>
      <c r="F771" s="227">
        <v>45297</v>
      </c>
      <c r="G771" s="56" t="s">
        <v>622</v>
      </c>
      <c r="H771" s="56"/>
    </row>
    <row r="772" spans="1:10" x14ac:dyDescent="0.25">
      <c r="A772" s="56">
        <v>770</v>
      </c>
      <c r="B772" s="227">
        <v>45272</v>
      </c>
      <c r="C772" s="56" t="s">
        <v>6482</v>
      </c>
      <c r="D772" s="410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10" x14ac:dyDescent="0.25">
      <c r="A773" s="56">
        <v>771</v>
      </c>
      <c r="B773" s="227">
        <v>45272</v>
      </c>
      <c r="C773" s="56" t="s">
        <v>6482</v>
      </c>
      <c r="D773" s="410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10" x14ac:dyDescent="0.25">
      <c r="A774" s="56">
        <v>772</v>
      </c>
      <c r="B774" s="56" t="s">
        <v>6367</v>
      </c>
      <c r="C774" s="56" t="s">
        <v>4593</v>
      </c>
      <c r="D774" s="662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10" x14ac:dyDescent="0.25">
      <c r="A775" s="56">
        <v>773</v>
      </c>
      <c r="B775" s="56" t="s">
        <v>6367</v>
      </c>
      <c r="C775" s="56" t="s">
        <v>4593</v>
      </c>
      <c r="D775" s="662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10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10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10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10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10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10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10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10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10" ht="15.75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  <c r="J784" s="864"/>
    </row>
    <row r="785" spans="1:10" ht="15.75" x14ac:dyDescent="0.25">
      <c r="A785" s="56"/>
      <c r="B785" s="56" t="s">
        <v>6464</v>
      </c>
      <c r="C785" s="56" t="s">
        <v>6470</v>
      </c>
      <c r="D785" s="865" t="s">
        <v>6472</v>
      </c>
      <c r="E785" s="56" t="s">
        <v>4635</v>
      </c>
      <c r="F785" s="65" t="s">
        <v>7494</v>
      </c>
      <c r="G785" s="65" t="s">
        <v>420</v>
      </c>
      <c r="H785" s="56"/>
      <c r="J785" s="864"/>
    </row>
    <row r="786" spans="1:10" ht="15.75" x14ac:dyDescent="0.25">
      <c r="A786" s="56"/>
      <c r="B786" s="56" t="s">
        <v>6464</v>
      </c>
      <c r="C786" s="56" t="s">
        <v>6470</v>
      </c>
      <c r="D786" s="865" t="s">
        <v>6473</v>
      </c>
      <c r="E786" s="56" t="s">
        <v>4635</v>
      </c>
      <c r="F786" s="56" t="s">
        <v>7246</v>
      </c>
      <c r="G786" s="56" t="s">
        <v>478</v>
      </c>
      <c r="H786" s="56"/>
      <c r="J786" s="864"/>
    </row>
    <row r="787" spans="1:10" ht="15.75" x14ac:dyDescent="0.25">
      <c r="A787" s="56"/>
      <c r="B787" s="56" t="s">
        <v>6464</v>
      </c>
      <c r="C787" s="56" t="s">
        <v>6470</v>
      </c>
      <c r="D787" s="865" t="s">
        <v>6474</v>
      </c>
      <c r="E787" s="56" t="s">
        <v>4635</v>
      </c>
      <c r="F787" s="56" t="s">
        <v>7246</v>
      </c>
      <c r="G787" s="56" t="s">
        <v>526</v>
      </c>
      <c r="H787" s="56"/>
      <c r="J787" s="864"/>
    </row>
    <row r="788" spans="1:10" ht="15.75" x14ac:dyDescent="0.25">
      <c r="A788" s="56"/>
      <c r="B788" s="56" t="s">
        <v>6464</v>
      </c>
      <c r="C788" s="56" t="s">
        <v>6470</v>
      </c>
      <c r="D788" s="865" t="s">
        <v>6475</v>
      </c>
      <c r="E788" s="56" t="s">
        <v>4635</v>
      </c>
      <c r="F788" s="56" t="s">
        <v>7106</v>
      </c>
      <c r="G788" s="56" t="s">
        <v>514</v>
      </c>
      <c r="H788" s="56"/>
      <c r="J788" s="864"/>
    </row>
    <row r="789" spans="1:10" ht="15.75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  <c r="J789" s="864"/>
    </row>
    <row r="790" spans="1:10" x14ac:dyDescent="0.25">
      <c r="A790" s="56"/>
      <c r="B790" s="56" t="s">
        <v>6464</v>
      </c>
      <c r="C790" s="56" t="s">
        <v>6470</v>
      </c>
      <c r="D790" s="865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10" x14ac:dyDescent="0.25">
      <c r="A791" s="56"/>
      <c r="B791" s="56" t="s">
        <v>6464</v>
      </c>
      <c r="C791" s="56" t="s">
        <v>6470</v>
      </c>
      <c r="D791" s="865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10" x14ac:dyDescent="0.25">
      <c r="A792" s="56"/>
      <c r="B792" s="56" t="s">
        <v>6464</v>
      </c>
      <c r="C792" s="56" t="s">
        <v>6470</v>
      </c>
      <c r="D792" s="865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10" x14ac:dyDescent="0.25">
      <c r="A793" s="56"/>
      <c r="B793" s="56" t="s">
        <v>6464</v>
      </c>
      <c r="C793" s="56" t="s">
        <v>6470</v>
      </c>
      <c r="D793" s="865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10" x14ac:dyDescent="0.25">
      <c r="A794" s="56"/>
      <c r="B794" s="56" t="s">
        <v>6464</v>
      </c>
      <c r="C794" s="56" t="s">
        <v>4412</v>
      </c>
      <c r="D794" s="410" t="s">
        <v>6485</v>
      </c>
      <c r="E794" s="56" t="s">
        <v>4413</v>
      </c>
      <c r="F794" s="227">
        <v>45300</v>
      </c>
      <c r="G794" s="56" t="s">
        <v>566</v>
      </c>
      <c r="H794" s="56"/>
    </row>
    <row r="795" spans="1:10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10" x14ac:dyDescent="0.25">
      <c r="A796" s="56"/>
      <c r="B796" s="56" t="s">
        <v>6464</v>
      </c>
      <c r="C796" s="56" t="s">
        <v>4412</v>
      </c>
      <c r="D796" s="662" t="s">
        <v>6487</v>
      </c>
      <c r="E796" s="662" t="s">
        <v>4413</v>
      </c>
      <c r="F796" s="662" t="s">
        <v>6464</v>
      </c>
      <c r="G796" s="662" t="s">
        <v>6495</v>
      </c>
      <c r="H796" s="56"/>
    </row>
    <row r="797" spans="1:10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10" x14ac:dyDescent="0.25">
      <c r="A798" s="56"/>
      <c r="B798" s="56" t="s">
        <v>6464</v>
      </c>
      <c r="C798" s="56" t="s">
        <v>4412</v>
      </c>
      <c r="D798" s="863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10" x14ac:dyDescent="0.25">
      <c r="A799" s="56"/>
      <c r="B799" s="56" t="s">
        <v>6464</v>
      </c>
      <c r="C799" s="56" t="s">
        <v>4412</v>
      </c>
      <c r="D799" s="863" t="s">
        <v>6489</v>
      </c>
      <c r="E799" s="56" t="s">
        <v>4413</v>
      </c>
      <c r="F799" s="227">
        <v>45297</v>
      </c>
      <c r="G799" s="56" t="s">
        <v>521</v>
      </c>
      <c r="H799" s="56"/>
    </row>
    <row r="800" spans="1:10" x14ac:dyDescent="0.25">
      <c r="A800" s="56"/>
      <c r="B800" s="56" t="s">
        <v>6464</v>
      </c>
      <c r="C800" s="56" t="s">
        <v>4412</v>
      </c>
      <c r="D800" s="863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13" x14ac:dyDescent="0.25">
      <c r="A801" s="56"/>
      <c r="B801" s="56" t="s">
        <v>6464</v>
      </c>
      <c r="C801" s="56" t="s">
        <v>4412</v>
      </c>
      <c r="D801" s="863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13" x14ac:dyDescent="0.25">
      <c r="A802" s="56"/>
      <c r="B802" s="56" t="s">
        <v>6464</v>
      </c>
      <c r="C802" s="56" t="s">
        <v>4412</v>
      </c>
      <c r="D802" s="410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13" x14ac:dyDescent="0.25">
      <c r="A803" s="56"/>
      <c r="B803" s="56" t="s">
        <v>6464</v>
      </c>
      <c r="C803" s="56" t="s">
        <v>4412</v>
      </c>
      <c r="D803" s="863" t="s">
        <v>6492</v>
      </c>
      <c r="E803" s="56" t="s">
        <v>4413</v>
      </c>
      <c r="F803" s="227">
        <v>45297</v>
      </c>
      <c r="G803" s="56" t="s">
        <v>521</v>
      </c>
      <c r="H803" s="56"/>
    </row>
    <row r="804" spans="1:13" x14ac:dyDescent="0.25">
      <c r="A804" s="56"/>
      <c r="B804" s="56"/>
      <c r="C804" s="56" t="s">
        <v>4487</v>
      </c>
      <c r="D804" s="662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13" x14ac:dyDescent="0.25">
      <c r="A805" s="56"/>
      <c r="B805" s="56"/>
      <c r="C805" s="56" t="s">
        <v>4487</v>
      </c>
      <c r="D805" s="662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13" x14ac:dyDescent="0.25">
      <c r="A806" s="56"/>
      <c r="B806" s="56" t="s">
        <v>7216</v>
      </c>
      <c r="C806" s="56" t="s">
        <v>4420</v>
      </c>
      <c r="D806" s="862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13" x14ac:dyDescent="0.25">
      <c r="A807" s="56"/>
      <c r="B807" s="56" t="s">
        <v>7216</v>
      </c>
      <c r="C807" s="56" t="s">
        <v>4420</v>
      </c>
      <c r="D807" s="626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13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13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13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13" x14ac:dyDescent="0.25">
      <c r="A811" s="56"/>
      <c r="B811" s="56" t="s">
        <v>7387</v>
      </c>
      <c r="C811" s="56" t="s">
        <v>4420</v>
      </c>
      <c r="D811" s="551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13" x14ac:dyDescent="0.25">
      <c r="A812" s="56"/>
      <c r="B812" s="56" t="s">
        <v>7387</v>
      </c>
      <c r="C812" s="56" t="s">
        <v>4412</v>
      </c>
      <c r="D812" s="879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13" x14ac:dyDescent="0.25">
      <c r="A813" s="56"/>
      <c r="B813" s="56" t="s">
        <v>7387</v>
      </c>
      <c r="C813" s="56" t="s">
        <v>4412</v>
      </c>
      <c r="D813" s="879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13" s="647" customFormat="1" x14ac:dyDescent="0.25">
      <c r="A814" s="581"/>
      <c r="B814" s="581" t="s">
        <v>7387</v>
      </c>
      <c r="C814" s="581" t="s">
        <v>4412</v>
      </c>
      <c r="D814" s="581" t="s">
        <v>6486</v>
      </c>
      <c r="E814" s="581" t="s">
        <v>4413</v>
      </c>
      <c r="F814" s="581" t="s">
        <v>7360</v>
      </c>
      <c r="G814" s="581" t="s">
        <v>521</v>
      </c>
      <c r="H814" s="581"/>
      <c r="M814" s="880"/>
    </row>
    <row r="815" spans="1:13" x14ac:dyDescent="0.25">
      <c r="A815" s="56"/>
      <c r="B815" s="56" t="s">
        <v>7387</v>
      </c>
      <c r="C815" s="56" t="s">
        <v>4412</v>
      </c>
      <c r="D815" s="879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13" x14ac:dyDescent="0.25">
      <c r="A816" s="56"/>
      <c r="B816" s="56" t="s">
        <v>7387</v>
      </c>
      <c r="C816" s="56" t="s">
        <v>4412</v>
      </c>
      <c r="D816" s="879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10" x14ac:dyDescent="0.25">
      <c r="A817" s="56"/>
      <c r="B817" s="56" t="s">
        <v>7387</v>
      </c>
      <c r="C817" s="56" t="s">
        <v>4412</v>
      </c>
      <c r="D817" s="879" t="s">
        <v>7412</v>
      </c>
      <c r="E817" s="662" t="s">
        <v>4413</v>
      </c>
      <c r="F817" s="662" t="s">
        <v>7360</v>
      </c>
      <c r="G817" s="662" t="s">
        <v>6495</v>
      </c>
      <c r="H817" s="56"/>
    </row>
    <row r="818" spans="1:10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10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10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10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10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10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10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10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10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10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10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10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10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10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10" ht="15.75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  <c r="J832" s="864"/>
    </row>
    <row r="833" spans="1:10" ht="15.75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  <c r="J833" s="866" t="s">
        <v>7116</v>
      </c>
    </row>
    <row r="834" spans="1:10" ht="15.75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  <c r="J834" s="866" t="s">
        <v>7126</v>
      </c>
    </row>
    <row r="835" spans="1:10" ht="15.75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  <c r="J835" s="864" t="s">
        <v>7115</v>
      </c>
    </row>
    <row r="836" spans="1:10" x14ac:dyDescent="0.25">
      <c r="A836" s="56"/>
      <c r="B836" s="56"/>
      <c r="C836" s="56"/>
      <c r="D836" s="56"/>
      <c r="E836" s="56"/>
      <c r="F836" s="56"/>
      <c r="G836" s="56"/>
      <c r="H836" s="56"/>
    </row>
    <row r="837" spans="1:10" x14ac:dyDescent="0.25">
      <c r="A837" s="56"/>
      <c r="B837" s="56"/>
      <c r="C837" s="56"/>
      <c r="D837" s="56"/>
      <c r="E837" s="56"/>
      <c r="F837" s="56"/>
      <c r="G837" s="56"/>
      <c r="H837" s="56"/>
    </row>
    <row r="838" spans="1:10" x14ac:dyDescent="0.25">
      <c r="A838" s="56"/>
      <c r="B838" s="56"/>
      <c r="C838" s="56"/>
      <c r="D838" s="56"/>
      <c r="E838" s="56"/>
      <c r="F838" s="56"/>
      <c r="G838" s="56"/>
      <c r="H838" s="56"/>
    </row>
    <row r="839" spans="1:10" x14ac:dyDescent="0.25">
      <c r="A839" s="56"/>
      <c r="B839" s="56"/>
      <c r="C839" s="56"/>
      <c r="D839" s="56"/>
      <c r="E839" s="56"/>
      <c r="F839" s="56"/>
      <c r="G839" s="56"/>
      <c r="H839" s="56"/>
    </row>
    <row r="840" spans="1:10" x14ac:dyDescent="0.25">
      <c r="A840" s="56"/>
      <c r="B840" s="56"/>
      <c r="C840" s="56"/>
      <c r="D840" s="56"/>
      <c r="E840" s="56"/>
      <c r="F840" s="56"/>
      <c r="G840" s="56"/>
      <c r="H840" s="56"/>
    </row>
    <row r="841" spans="1:10" x14ac:dyDescent="0.25">
      <c r="A841" s="56"/>
      <c r="B841" s="56"/>
      <c r="C841" s="56"/>
      <c r="D841" s="56"/>
      <c r="E841" s="56"/>
      <c r="F841" s="56"/>
      <c r="G841" s="56"/>
      <c r="H841" s="56"/>
    </row>
    <row r="842" spans="1:10" x14ac:dyDescent="0.25">
      <c r="A842" s="56"/>
      <c r="B842" s="56"/>
      <c r="C842" s="56"/>
      <c r="D842" s="56"/>
      <c r="E842" s="56"/>
      <c r="F842" s="56"/>
      <c r="G842" s="56"/>
      <c r="H842" s="56"/>
    </row>
    <row r="843" spans="1:10" x14ac:dyDescent="0.25">
      <c r="A843" s="56"/>
      <c r="B843" s="56"/>
      <c r="C843" s="56"/>
      <c r="D843" s="56"/>
      <c r="E843" s="56"/>
      <c r="F843" s="56"/>
      <c r="G843" s="56"/>
      <c r="H843" s="56"/>
    </row>
    <row r="844" spans="1:10" x14ac:dyDescent="0.25">
      <c r="A844" s="56"/>
      <c r="B844" s="56"/>
      <c r="C844" s="56"/>
      <c r="D844" s="56"/>
      <c r="E844" s="56"/>
      <c r="F844" s="56"/>
      <c r="G844" s="56"/>
      <c r="H844" s="56"/>
    </row>
    <row r="845" spans="1:10" x14ac:dyDescent="0.25">
      <c r="A845" s="56"/>
      <c r="B845" s="56"/>
      <c r="C845" s="56"/>
      <c r="D845" s="56"/>
      <c r="E845" s="56"/>
      <c r="F845" s="56"/>
      <c r="G845" s="56"/>
      <c r="H845" s="56"/>
    </row>
    <row r="846" spans="1:10" x14ac:dyDescent="0.25">
      <c r="A846" s="56"/>
      <c r="B846" s="56"/>
      <c r="C846" s="56"/>
      <c r="D846" s="56"/>
      <c r="E846" s="56"/>
      <c r="F846" s="56"/>
      <c r="G846" s="56"/>
      <c r="H846" s="56"/>
    </row>
    <row r="847" spans="1:10" x14ac:dyDescent="0.25">
      <c r="A847" s="56"/>
      <c r="B847" s="56"/>
      <c r="C847" s="56"/>
      <c r="D847" s="56"/>
      <c r="E847" s="56"/>
      <c r="F847" s="56"/>
      <c r="G847" s="56"/>
      <c r="H847" s="56"/>
    </row>
    <row r="848" spans="1:10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08" activePane="bottomLeft" state="frozen"/>
      <selection pane="bottomLeft" activeCell="N236" sqref="N236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009" t="s">
        <v>4693</v>
      </c>
      <c r="C1" s="1009"/>
      <c r="D1" s="3"/>
      <c r="F1" s="5"/>
      <c r="G1" s="5"/>
      <c r="M1" s="632" t="s">
        <v>4694</v>
      </c>
      <c r="N1" s="632"/>
    </row>
    <row r="2" spans="1:19" ht="15.75" thickBot="1" x14ac:dyDescent="0.3">
      <c r="A2" s="633" t="s">
        <v>3</v>
      </c>
      <c r="B2" s="634" t="s">
        <v>17</v>
      </c>
      <c r="C2" s="633" t="s">
        <v>4407</v>
      </c>
      <c r="D2" s="634" t="s">
        <v>4408</v>
      </c>
      <c r="E2" s="634" t="s">
        <v>4409</v>
      </c>
      <c r="F2" s="635" t="s">
        <v>4410</v>
      </c>
      <c r="G2" s="635" t="s">
        <v>21</v>
      </c>
      <c r="H2" s="634" t="s">
        <v>396</v>
      </c>
      <c r="I2" s="634" t="s">
        <v>4695</v>
      </c>
      <c r="J2" s="634" t="s">
        <v>4696</v>
      </c>
      <c r="K2" s="634" t="s">
        <v>4697</v>
      </c>
      <c r="M2" s="613" t="s">
        <v>4410</v>
      </c>
      <c r="N2" s="613" t="s">
        <v>4407</v>
      </c>
      <c r="O2" s="613" t="s">
        <v>4408</v>
      </c>
      <c r="P2" s="613" t="s">
        <v>17</v>
      </c>
      <c r="Q2" s="613" t="s">
        <v>21</v>
      </c>
      <c r="R2" s="613" t="s">
        <v>396</v>
      </c>
      <c r="S2" s="613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14">
        <v>44906</v>
      </c>
      <c r="N3" s="454" t="s">
        <v>4420</v>
      </c>
      <c r="O3" s="528" t="s">
        <v>4699</v>
      </c>
      <c r="P3" s="620" t="s">
        <v>4419</v>
      </c>
      <c r="Q3" s="454"/>
      <c r="R3" s="454"/>
      <c r="S3" s="454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14">
        <v>45018</v>
      </c>
      <c r="N14" s="454" t="s">
        <v>4420</v>
      </c>
      <c r="O14" s="528" t="s">
        <v>4712</v>
      </c>
      <c r="P14" s="514" t="s">
        <v>494</v>
      </c>
      <c r="Q14" s="454"/>
      <c r="R14" s="454" t="s">
        <v>4419</v>
      </c>
      <c r="S14" s="454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14">
        <v>45208</v>
      </c>
      <c r="N29" s="454" t="s">
        <v>4420</v>
      </c>
      <c r="O29" s="528" t="s">
        <v>3876</v>
      </c>
      <c r="P29" s="454"/>
      <c r="Q29" s="454"/>
      <c r="R29" s="454" t="s">
        <v>4419</v>
      </c>
      <c r="S29" s="454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35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662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662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662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662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662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662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5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5" ht="15.75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  <c r="O66" s="874" t="s">
        <v>6972</v>
      </c>
    </row>
    <row r="67" spans="1:15" ht="15.75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  <c r="O67" s="874" t="s">
        <v>6973</v>
      </c>
    </row>
    <row r="68" spans="1:15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5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5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5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5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5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5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5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5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5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5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5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5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36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36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36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36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28" t="s">
        <v>4779</v>
      </c>
      <c r="E96" s="454" t="s">
        <v>2652</v>
      </c>
      <c r="F96" s="454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42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42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42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2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2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2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2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42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2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42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2">
        <v>44662</v>
      </c>
      <c r="C201" s="56" t="s">
        <v>4420</v>
      </c>
      <c r="D201" s="127" t="s">
        <v>4824</v>
      </c>
      <c r="E201" s="56" t="s">
        <v>2652</v>
      </c>
      <c r="F201" s="442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42">
        <v>44662</v>
      </c>
      <c r="C202" s="56" t="s">
        <v>4420</v>
      </c>
      <c r="D202" s="127" t="s">
        <v>4826</v>
      </c>
      <c r="E202" s="56" t="s">
        <v>2652</v>
      </c>
      <c r="F202" s="442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42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2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2">
        <v>44662</v>
      </c>
      <c r="C205" s="56" t="s">
        <v>4420</v>
      </c>
      <c r="D205" s="127" t="s">
        <v>4827</v>
      </c>
      <c r="E205" s="56" t="s">
        <v>2652</v>
      </c>
      <c r="F205" s="442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42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2">
        <v>44662</v>
      </c>
      <c r="C207" s="56" t="s">
        <v>4420</v>
      </c>
      <c r="D207" s="127" t="s">
        <v>4828</v>
      </c>
      <c r="E207" s="56" t="s">
        <v>2652</v>
      </c>
      <c r="F207" s="442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42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2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2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42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42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2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60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60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58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58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42">
        <v>45110</v>
      </c>
      <c r="C222" s="56" t="s">
        <v>4420</v>
      </c>
      <c r="D222" s="127" t="s">
        <v>529</v>
      </c>
      <c r="E222" s="56" t="s">
        <v>88</v>
      </c>
      <c r="F222" s="442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2">
        <v>45110</v>
      </c>
      <c r="C223" s="56" t="s">
        <v>4420</v>
      </c>
      <c r="D223" s="127" t="s">
        <v>530</v>
      </c>
      <c r="E223" s="56" t="s">
        <v>88</v>
      </c>
      <c r="F223" s="442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J200" sqref="J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4" t="s">
        <v>4840</v>
      </c>
      <c r="C1" s="605"/>
      <c r="D1" s="3"/>
    </row>
    <row r="2" spans="1:19" ht="15.75" thickBot="1" x14ac:dyDescent="0.3">
      <c r="A2" s="633" t="s">
        <v>3</v>
      </c>
      <c r="B2" s="634" t="s">
        <v>17</v>
      </c>
      <c r="C2" s="633" t="s">
        <v>4407</v>
      </c>
      <c r="D2" s="634" t="s">
        <v>4408</v>
      </c>
      <c r="E2" s="634" t="s">
        <v>4409</v>
      </c>
      <c r="F2" s="634" t="s">
        <v>4410</v>
      </c>
      <c r="G2" s="634" t="s">
        <v>21</v>
      </c>
      <c r="H2" s="634" t="s">
        <v>396</v>
      </c>
      <c r="I2" s="613" t="s">
        <v>4841</v>
      </c>
      <c r="J2" s="613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37"/>
      <c r="M3" s="638"/>
      <c r="N3" s="638"/>
      <c r="O3" s="639"/>
      <c r="P3" s="638"/>
      <c r="Q3" s="640"/>
      <c r="R3" s="638"/>
      <c r="S3" s="638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42">
        <v>44652</v>
      </c>
      <c r="G4" s="264" t="s">
        <v>837</v>
      </c>
      <c r="H4" s="410" t="s">
        <v>837</v>
      </c>
      <c r="I4" s="56"/>
      <c r="J4" s="56"/>
      <c r="L4" s="637"/>
      <c r="M4" s="638"/>
      <c r="N4" s="638"/>
      <c r="O4" s="639"/>
      <c r="P4" s="638"/>
      <c r="Q4" s="640"/>
      <c r="R4" s="638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42">
        <v>44652</v>
      </c>
      <c r="G5" s="264" t="s">
        <v>662</v>
      </c>
      <c r="H5" s="410" t="s">
        <v>662</v>
      </c>
      <c r="I5" s="56"/>
      <c r="J5" s="56"/>
      <c r="L5" s="637"/>
      <c r="M5" s="638"/>
      <c r="N5" s="638"/>
      <c r="O5" s="639"/>
      <c r="P5" s="638"/>
      <c r="Q5" s="640"/>
      <c r="R5" s="638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37"/>
      <c r="M6" s="638"/>
      <c r="N6" s="638"/>
      <c r="O6" s="641"/>
      <c r="P6" s="638"/>
      <c r="Q6" s="640"/>
      <c r="R6" s="638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41"/>
      <c r="M7" s="642"/>
      <c r="N7" s="638"/>
      <c r="O7" s="641"/>
      <c r="P7" s="638"/>
      <c r="Q7" s="640"/>
      <c r="R7" s="638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42">
        <v>44652</v>
      </c>
      <c r="G8" s="56" t="s">
        <v>846</v>
      </c>
      <c r="H8" s="410" t="s">
        <v>846</v>
      </c>
      <c r="I8" s="56"/>
      <c r="J8" s="56"/>
      <c r="L8" s="641"/>
      <c r="M8" s="642"/>
      <c r="N8" s="638"/>
      <c r="O8" s="639"/>
      <c r="P8" s="638"/>
      <c r="Q8" s="640"/>
      <c r="R8" s="638"/>
      <c r="S8" s="638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41"/>
      <c r="M9" s="642"/>
      <c r="N9" s="638"/>
      <c r="O9" s="639"/>
      <c r="P9" s="638"/>
      <c r="Q9" s="640"/>
      <c r="R9" s="638"/>
      <c r="S9" s="638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41"/>
      <c r="M10" s="642"/>
      <c r="N10" s="638"/>
      <c r="O10" s="639"/>
      <c r="P10" s="638"/>
      <c r="Q10" s="640"/>
      <c r="R10" s="638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42">
        <v>44652</v>
      </c>
      <c r="G11" s="264" t="s">
        <v>662</v>
      </c>
      <c r="H11" s="410" t="s">
        <v>662</v>
      </c>
      <c r="I11" s="56"/>
      <c r="J11" s="56"/>
      <c r="L11" s="641"/>
      <c r="M11" s="642"/>
      <c r="N11" s="638"/>
      <c r="O11" s="638"/>
      <c r="P11" s="638"/>
      <c r="Q11" s="638"/>
      <c r="R11" s="638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37"/>
      <c r="M12" s="643"/>
      <c r="N12" s="638"/>
      <c r="O12" s="638"/>
      <c r="P12" s="638"/>
      <c r="Q12" s="638"/>
      <c r="R12" s="638"/>
      <c r="S12" s="89"/>
    </row>
    <row r="13" spans="1:19" x14ac:dyDescent="0.25">
      <c r="A13" s="56">
        <v>11</v>
      </c>
      <c r="B13" s="442">
        <v>44652</v>
      </c>
      <c r="C13" s="56" t="s">
        <v>4412</v>
      </c>
      <c r="D13" s="56" t="s">
        <v>2861</v>
      </c>
      <c r="E13" s="264" t="s">
        <v>4413</v>
      </c>
      <c r="F13" s="442">
        <v>44652</v>
      </c>
      <c r="G13" s="56" t="s">
        <v>846</v>
      </c>
      <c r="H13" s="410" t="s">
        <v>846</v>
      </c>
      <c r="I13" s="56"/>
      <c r="J13" s="56"/>
      <c r="L13" s="637"/>
      <c r="M13" s="643"/>
      <c r="N13" s="638"/>
      <c r="O13" s="638"/>
      <c r="P13" s="638"/>
      <c r="Q13" s="638"/>
      <c r="R13" s="638"/>
      <c r="S13" s="89"/>
    </row>
    <row r="14" spans="1:19" x14ac:dyDescent="0.25">
      <c r="A14" s="56">
        <v>12</v>
      </c>
      <c r="B14" s="442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37"/>
      <c r="M14" s="643"/>
      <c r="N14" s="638"/>
      <c r="O14" s="638"/>
      <c r="P14" s="638"/>
      <c r="Q14" s="638"/>
      <c r="R14" s="638"/>
      <c r="S14" s="89"/>
    </row>
    <row r="15" spans="1:19" x14ac:dyDescent="0.25">
      <c r="A15" s="56">
        <v>13</v>
      </c>
      <c r="B15" s="442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37"/>
      <c r="M15" s="643"/>
      <c r="N15" s="638"/>
      <c r="O15" s="638"/>
      <c r="P15" s="638"/>
      <c r="Q15" s="638"/>
      <c r="R15" s="638"/>
      <c r="S15" s="89"/>
    </row>
    <row r="16" spans="1:19" x14ac:dyDescent="0.25">
      <c r="A16" s="56">
        <v>14</v>
      </c>
      <c r="B16" s="442">
        <v>44652</v>
      </c>
      <c r="C16" s="56" t="s">
        <v>4412</v>
      </c>
      <c r="D16" s="56" t="s">
        <v>2863</v>
      </c>
      <c r="E16" s="264" t="s">
        <v>4413</v>
      </c>
      <c r="F16" s="442">
        <v>44652</v>
      </c>
      <c r="G16" s="264" t="s">
        <v>837</v>
      </c>
      <c r="H16" s="410" t="s">
        <v>837</v>
      </c>
      <c r="I16" s="56"/>
      <c r="J16" s="56"/>
      <c r="L16" s="637"/>
      <c r="M16" s="638"/>
      <c r="N16" s="638"/>
      <c r="O16" s="638"/>
      <c r="P16" s="638"/>
      <c r="Q16" s="638"/>
      <c r="R16" s="638"/>
      <c r="S16" s="89"/>
    </row>
    <row r="17" spans="1:19" x14ac:dyDescent="0.25">
      <c r="A17" s="56">
        <v>15</v>
      </c>
      <c r="B17" s="442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37"/>
      <c r="M17" s="644"/>
      <c r="N17" s="638"/>
      <c r="O17" s="638"/>
      <c r="P17" s="638"/>
      <c r="Q17" s="638"/>
      <c r="R17" s="638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42">
        <v>44897</v>
      </c>
      <c r="G18" s="56" t="s">
        <v>636</v>
      </c>
      <c r="H18" s="410" t="s">
        <v>636</v>
      </c>
      <c r="I18" s="56"/>
      <c r="J18" s="56"/>
      <c r="L18" s="637"/>
      <c r="M18" s="638"/>
      <c r="N18" s="638"/>
      <c r="O18" s="638"/>
      <c r="P18" s="638"/>
      <c r="Q18" s="638"/>
      <c r="R18" s="638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37"/>
      <c r="M19" s="645"/>
      <c r="N19" s="638"/>
      <c r="O19" s="638"/>
      <c r="P19" s="638"/>
      <c r="Q19" s="638"/>
      <c r="R19" s="638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42">
        <v>44897</v>
      </c>
      <c r="G20" s="56" t="s">
        <v>636</v>
      </c>
      <c r="H20" s="410" t="s">
        <v>636</v>
      </c>
      <c r="I20" s="56"/>
      <c r="J20" s="56"/>
      <c r="L20" s="641"/>
      <c r="M20" s="638"/>
      <c r="N20" s="638"/>
      <c r="O20" s="638"/>
      <c r="P20" s="638"/>
      <c r="Q20" s="638"/>
      <c r="R20" s="638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41"/>
      <c r="M21" s="638"/>
      <c r="N21" s="638"/>
      <c r="O21" s="638"/>
      <c r="P21" s="638"/>
      <c r="Q21" s="638"/>
      <c r="R21" s="638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38"/>
      <c r="M22" s="638"/>
      <c r="N22" s="638"/>
      <c r="O22" s="638"/>
      <c r="P22" s="638"/>
      <c r="Q22" s="638"/>
      <c r="R22" s="638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38"/>
      <c r="M23" s="638"/>
      <c r="N23" s="638"/>
      <c r="O23" s="638"/>
      <c r="P23" s="638"/>
      <c r="Q23" s="638"/>
      <c r="R23" s="638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38"/>
      <c r="M24" s="638"/>
      <c r="N24" s="638"/>
      <c r="O24" s="638"/>
      <c r="P24" s="638"/>
      <c r="Q24" s="638"/>
      <c r="R24" s="638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38"/>
      <c r="M25" s="642"/>
      <c r="N25" s="638"/>
      <c r="O25" s="638"/>
      <c r="P25" s="638"/>
      <c r="Q25" s="638"/>
      <c r="R25" s="638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46"/>
      <c r="M26" s="646"/>
      <c r="N26" s="646"/>
      <c r="O26" s="646"/>
      <c r="P26" s="646"/>
      <c r="Q26" s="646"/>
      <c r="R26" s="646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46"/>
      <c r="M27" s="646"/>
      <c r="N27" s="646"/>
      <c r="O27" s="646"/>
      <c r="P27" s="646"/>
      <c r="Q27" s="646"/>
      <c r="R27" s="646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10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10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10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54" t="s">
        <v>2168</v>
      </c>
      <c r="E32" s="56" t="s">
        <v>4413</v>
      </c>
      <c r="F32" s="56" t="s">
        <v>2166</v>
      </c>
      <c r="G32" s="264" t="s">
        <v>574</v>
      </c>
      <c r="H32" s="410" t="s">
        <v>574</v>
      </c>
      <c r="I32" s="56"/>
      <c r="J32" s="56" t="s">
        <v>2762</v>
      </c>
      <c r="L32" s="162"/>
      <c r="O32" s="647"/>
    </row>
    <row r="33" spans="1:11" x14ac:dyDescent="0.25">
      <c r="A33" s="56">
        <v>31</v>
      </c>
      <c r="B33" s="57" t="s">
        <v>2207</v>
      </c>
      <c r="C33" s="56" t="s">
        <v>4412</v>
      </c>
      <c r="D33" s="454" t="s">
        <v>2245</v>
      </c>
      <c r="E33" s="56" t="s">
        <v>4413</v>
      </c>
      <c r="F33" s="227">
        <v>44779</v>
      </c>
      <c r="G33" s="56" t="s">
        <v>503</v>
      </c>
      <c r="H33" s="410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10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10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54" t="s">
        <v>2342</v>
      </c>
      <c r="E40" s="56" t="s">
        <v>4413</v>
      </c>
      <c r="F40" s="227">
        <v>44659</v>
      </c>
      <c r="G40" s="56" t="s">
        <v>415</v>
      </c>
      <c r="H40" s="410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10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10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10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54" t="s">
        <v>2358</v>
      </c>
      <c r="E47" s="56" t="s">
        <v>4413</v>
      </c>
      <c r="F47" s="227">
        <v>44903</v>
      </c>
      <c r="G47" s="56" t="s">
        <v>415</v>
      </c>
      <c r="H47" s="410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10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10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10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10" t="s">
        <v>574</v>
      </c>
      <c r="I54" s="56"/>
      <c r="J54" s="56"/>
    </row>
    <row r="55" spans="1:10" x14ac:dyDescent="0.25">
      <c r="A55" s="56">
        <v>53</v>
      </c>
      <c r="B55" s="442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42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10" t="s">
        <v>552</v>
      </c>
      <c r="I56" s="56"/>
      <c r="J56" s="56"/>
    </row>
    <row r="57" spans="1:10" x14ac:dyDescent="0.25">
      <c r="A57" s="56">
        <v>55</v>
      </c>
      <c r="B57" s="442">
        <v>44721</v>
      </c>
      <c r="C57" s="56" t="s">
        <v>4412</v>
      </c>
      <c r="D57" s="454" t="s">
        <v>4865</v>
      </c>
      <c r="E57" s="56" t="s">
        <v>4413</v>
      </c>
      <c r="F57" s="227">
        <v>44844</v>
      </c>
      <c r="G57" s="56" t="s">
        <v>418</v>
      </c>
      <c r="H57" s="410" t="s">
        <v>533</v>
      </c>
      <c r="I57" s="56"/>
      <c r="J57" s="56" t="s">
        <v>2816</v>
      </c>
    </row>
    <row r="58" spans="1:10" x14ac:dyDescent="0.25">
      <c r="A58" s="56">
        <v>56</v>
      </c>
      <c r="B58" s="442">
        <v>44721</v>
      </c>
      <c r="C58" s="56" t="s">
        <v>4412</v>
      </c>
      <c r="D58" s="454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2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2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48" t="s">
        <v>503</v>
      </c>
      <c r="I60" s="56"/>
      <c r="J60" s="56"/>
    </row>
    <row r="61" spans="1:10" x14ac:dyDescent="0.25">
      <c r="A61" s="56">
        <v>59</v>
      </c>
      <c r="B61" s="442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10" t="s">
        <v>574</v>
      </c>
      <c r="I61" s="56"/>
      <c r="J61" s="56"/>
    </row>
    <row r="62" spans="1:10" x14ac:dyDescent="0.25">
      <c r="A62" s="56">
        <v>60</v>
      </c>
      <c r="B62" s="442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42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10" t="s">
        <v>847</v>
      </c>
      <c r="I65" s="56"/>
      <c r="J65" s="56"/>
    </row>
    <row r="66" spans="1:10" x14ac:dyDescent="0.25">
      <c r="A66" s="56">
        <v>64</v>
      </c>
      <c r="B66" s="442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42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42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10" t="s">
        <v>847</v>
      </c>
      <c r="I68" s="56"/>
      <c r="J68" s="56"/>
    </row>
    <row r="69" spans="1:10" x14ac:dyDescent="0.25">
      <c r="A69" s="56">
        <v>67</v>
      </c>
      <c r="B69" s="442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10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10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10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49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49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49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49" t="s">
        <v>4910</v>
      </c>
      <c r="E90" s="56" t="s">
        <v>4911</v>
      </c>
      <c r="F90" s="442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49" t="s">
        <v>4912</v>
      </c>
      <c r="E91" s="56" t="s">
        <v>4913</v>
      </c>
      <c r="F91" s="442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35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35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50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50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42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42">
        <v>45052</v>
      </c>
      <c r="G111" s="56" t="s">
        <v>4096</v>
      </c>
      <c r="H111" s="56"/>
      <c r="I111" s="56"/>
      <c r="J111" s="56"/>
      <c r="K111" s="650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42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42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35" t="s">
        <v>661</v>
      </c>
      <c r="H138" s="56"/>
      <c r="I138" s="56"/>
      <c r="J138" s="56"/>
    </row>
    <row r="139" spans="1:10" x14ac:dyDescent="0.25">
      <c r="A139" s="56">
        <v>137</v>
      </c>
      <c r="B139" s="442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2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2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35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35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02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02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02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662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410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410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410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45293</v>
      </c>
      <c r="C194" s="56" t="s">
        <v>4412</v>
      </c>
      <c r="D194" s="56" t="s">
        <v>6502</v>
      </c>
      <c r="E194" s="410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45293</v>
      </c>
      <c r="C195" s="56" t="s">
        <v>4412</v>
      </c>
      <c r="D195" s="56" t="s">
        <v>6503</v>
      </c>
      <c r="E195" s="662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45293</v>
      </c>
      <c r="C196" s="56" t="s">
        <v>4412</v>
      </c>
      <c r="D196" s="56" t="s">
        <v>6504</v>
      </c>
      <c r="E196" s="878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45293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workbookViewId="0">
      <pane ySplit="2" topLeftCell="A220" activePane="bottomLeft" state="frozen"/>
      <selection pane="bottomLeft" activeCell="E243" sqref="B243:E245"/>
    </sheetView>
  </sheetViews>
  <sheetFormatPr defaultRowHeight="15" x14ac:dyDescent="0.25"/>
  <cols>
    <col min="1" max="1" width="5.85546875" bestFit="1" customWidth="1"/>
    <col min="2" max="2" width="12.8554687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1" t="s">
        <v>5012</v>
      </c>
      <c r="C1" s="605"/>
      <c r="D1" s="3"/>
      <c r="L1" s="604" t="s">
        <v>5013</v>
      </c>
    </row>
    <row r="2" spans="1:20" ht="15.75" thickBot="1" x14ac:dyDescent="0.3">
      <c r="A2" s="633" t="s">
        <v>3</v>
      </c>
      <c r="B2" s="635" t="s">
        <v>17</v>
      </c>
      <c r="C2" s="633" t="s">
        <v>4407</v>
      </c>
      <c r="D2" s="634" t="s">
        <v>4408</v>
      </c>
      <c r="E2" s="634" t="s">
        <v>4409</v>
      </c>
      <c r="F2" s="635" t="s">
        <v>4410</v>
      </c>
      <c r="G2" s="634" t="s">
        <v>21</v>
      </c>
      <c r="H2" s="634" t="s">
        <v>396</v>
      </c>
      <c r="I2" s="613" t="s">
        <v>4841</v>
      </c>
      <c r="J2" s="613" t="s">
        <v>4842</v>
      </c>
      <c r="L2" s="611" t="s">
        <v>4410</v>
      </c>
      <c r="M2" s="652" t="s">
        <v>4407</v>
      </c>
      <c r="N2" s="611" t="s">
        <v>4408</v>
      </c>
      <c r="O2" s="612" t="s">
        <v>4409</v>
      </c>
      <c r="P2" s="653"/>
      <c r="Q2" s="654" t="s">
        <v>17</v>
      </c>
      <c r="R2" s="611" t="s">
        <v>396</v>
      </c>
      <c r="S2" s="611" t="s">
        <v>859</v>
      </c>
    </row>
    <row r="3" spans="1:20" ht="15.75" thickTop="1" x14ac:dyDescent="0.25">
      <c r="A3" s="81">
        <v>1</v>
      </c>
      <c r="B3" s="655" t="s">
        <v>4843</v>
      </c>
      <c r="C3" s="81" t="s">
        <v>4412</v>
      </c>
      <c r="D3" s="454" t="s">
        <v>5014</v>
      </c>
      <c r="E3" s="81"/>
      <c r="F3" s="536" t="s">
        <v>4430</v>
      </c>
      <c r="G3" s="107" t="s">
        <v>2801</v>
      </c>
      <c r="H3" s="459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55" t="s">
        <v>4843</v>
      </c>
      <c r="C4" s="81" t="s">
        <v>4412</v>
      </c>
      <c r="D4" s="454" t="s">
        <v>3066</v>
      </c>
      <c r="E4" s="56"/>
      <c r="F4" s="536" t="s">
        <v>3067</v>
      </c>
      <c r="G4" s="656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55" t="s">
        <v>4843</v>
      </c>
      <c r="C5" s="81" t="s">
        <v>4412</v>
      </c>
      <c r="D5" s="410" t="s">
        <v>5019</v>
      </c>
      <c r="E5" s="56"/>
      <c r="F5" s="536" t="s">
        <v>4430</v>
      </c>
      <c r="G5" s="107" t="s">
        <v>2801</v>
      </c>
      <c r="H5" s="459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55" t="s">
        <v>4843</v>
      </c>
      <c r="C6" s="267" t="s">
        <v>4412</v>
      </c>
      <c r="D6" s="454" t="s">
        <v>3068</v>
      </c>
      <c r="E6" s="454"/>
      <c r="F6" s="657" t="s">
        <v>3067</v>
      </c>
      <c r="G6" s="516" t="s">
        <v>418</v>
      </c>
      <c r="H6" s="267" t="s">
        <v>437</v>
      </c>
      <c r="I6" s="454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56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56" t="s">
        <v>5022</v>
      </c>
      <c r="H8" s="410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56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56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58" t="s">
        <v>2991</v>
      </c>
      <c r="E11" s="454"/>
      <c r="F11" s="659" t="s">
        <v>3362</v>
      </c>
      <c r="G11" s="656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60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56" t="s">
        <v>418</v>
      </c>
      <c r="H12" s="71"/>
      <c r="I12" s="56"/>
      <c r="J12" s="56"/>
      <c r="L12" s="56" t="s">
        <v>2658</v>
      </c>
      <c r="M12" s="56" t="s">
        <v>5025</v>
      </c>
      <c r="N12" s="660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28" t="s">
        <v>2994</v>
      </c>
      <c r="E13" s="454"/>
      <c r="F13" s="659" t="s">
        <v>3362</v>
      </c>
      <c r="G13" s="516" t="s">
        <v>418</v>
      </c>
      <c r="H13" s="512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60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56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51" t="s">
        <v>5032</v>
      </c>
      <c r="E15" s="56"/>
      <c r="F15" s="65" t="s">
        <v>2309</v>
      </c>
      <c r="G15" s="107" t="s">
        <v>447</v>
      </c>
      <c r="H15" s="459" t="s">
        <v>447</v>
      </c>
      <c r="I15" s="56"/>
      <c r="J15" s="56"/>
      <c r="L15" s="56" t="s">
        <v>2580</v>
      </c>
      <c r="M15" s="56" t="s">
        <v>5025</v>
      </c>
      <c r="N15" s="660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51" t="s">
        <v>5034</v>
      </c>
      <c r="E16" s="56"/>
      <c r="F16" s="65" t="s">
        <v>2309</v>
      </c>
      <c r="G16" s="107" t="s">
        <v>447</v>
      </c>
      <c r="H16" s="459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16" t="s">
        <v>3067</v>
      </c>
      <c r="C17" s="454" t="s">
        <v>4420</v>
      </c>
      <c r="D17" s="528" t="s">
        <v>5036</v>
      </c>
      <c r="E17" s="454"/>
      <c r="F17" s="616" t="s">
        <v>2309</v>
      </c>
      <c r="G17" s="512" t="s">
        <v>447</v>
      </c>
      <c r="H17" s="512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51" t="s">
        <v>5035</v>
      </c>
      <c r="E18" s="56"/>
      <c r="F18" s="65" t="s">
        <v>2309</v>
      </c>
      <c r="G18" s="107" t="s">
        <v>447</v>
      </c>
      <c r="H18" s="459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61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42">
        <v>44654</v>
      </c>
      <c r="G20" s="656" t="s">
        <v>418</v>
      </c>
      <c r="H20" s="459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10" t="s">
        <v>2315</v>
      </c>
      <c r="E21" s="56"/>
      <c r="F21" s="65" t="s">
        <v>2309</v>
      </c>
      <c r="G21" s="107" t="s">
        <v>447</v>
      </c>
      <c r="H21" s="459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62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2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42">
        <v>44654</v>
      </c>
      <c r="G23" s="656" t="s">
        <v>418</v>
      </c>
      <c r="H23" s="459" t="s">
        <v>834</v>
      </c>
      <c r="I23" s="56"/>
      <c r="J23" s="56"/>
      <c r="L23" s="442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10" t="s">
        <v>2316</v>
      </c>
      <c r="E24" s="56"/>
      <c r="F24" s="65" t="s">
        <v>2309</v>
      </c>
      <c r="G24" s="107" t="s">
        <v>447</v>
      </c>
      <c r="H24" s="459" t="s">
        <v>447</v>
      </c>
      <c r="I24" s="56" t="s">
        <v>2309</v>
      </c>
      <c r="J24" s="56"/>
      <c r="L24" s="442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28" t="s">
        <v>5045</v>
      </c>
      <c r="E25" s="56"/>
      <c r="F25" s="65" t="s">
        <v>2321</v>
      </c>
      <c r="G25" s="56" t="s">
        <v>446</v>
      </c>
      <c r="H25" s="410" t="s">
        <v>446</v>
      </c>
      <c r="I25" s="56"/>
      <c r="J25" s="227">
        <v>45018</v>
      </c>
      <c r="K25" s="650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56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42">
        <v>44569</v>
      </c>
      <c r="G27" s="56" t="s">
        <v>446</v>
      </c>
      <c r="H27" s="410" t="s">
        <v>446</v>
      </c>
      <c r="I27" s="56"/>
      <c r="J27" s="56"/>
      <c r="L27" s="227">
        <v>45145</v>
      </c>
      <c r="M27" s="56" t="s">
        <v>5025</v>
      </c>
      <c r="N27" s="660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28" t="s">
        <v>5039</v>
      </c>
      <c r="E28" s="56"/>
      <c r="F28" s="65" t="s">
        <v>2321</v>
      </c>
      <c r="G28" s="56" t="s">
        <v>446</v>
      </c>
      <c r="H28" s="410" t="s">
        <v>446</v>
      </c>
      <c r="I28" s="56"/>
      <c r="J28" s="227">
        <v>45018</v>
      </c>
      <c r="K28" s="650" t="s">
        <v>3180</v>
      </c>
      <c r="L28" s="227">
        <v>45145</v>
      </c>
      <c r="M28" s="56" t="s">
        <v>5025</v>
      </c>
      <c r="N28" s="660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6" t="s">
        <v>2362</v>
      </c>
      <c r="C29" s="454" t="s">
        <v>4412</v>
      </c>
      <c r="D29" s="454" t="s">
        <v>2406</v>
      </c>
      <c r="E29" s="454"/>
      <c r="F29" s="614">
        <v>44813</v>
      </c>
      <c r="G29" s="454" t="s">
        <v>418</v>
      </c>
      <c r="H29" s="512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10" t="s">
        <v>2407</v>
      </c>
      <c r="E30" s="56"/>
      <c r="F30" s="442">
        <v>44813</v>
      </c>
      <c r="G30" s="56" t="s">
        <v>418</v>
      </c>
      <c r="H30" s="459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54" t="s">
        <v>5037</v>
      </c>
      <c r="E31" s="56"/>
      <c r="F31" s="65" t="s">
        <v>2363</v>
      </c>
      <c r="G31" s="126" t="s">
        <v>3441</v>
      </c>
      <c r="H31" s="459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54" t="s">
        <v>5054</v>
      </c>
      <c r="E32" s="56"/>
      <c r="F32" s="65" t="s">
        <v>2363</v>
      </c>
      <c r="G32" s="126" t="s">
        <v>3441</v>
      </c>
      <c r="H32" s="459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56" t="s">
        <v>5022</v>
      </c>
      <c r="H33" s="410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56" t="s">
        <v>5022</v>
      </c>
      <c r="H34" s="410" t="s">
        <v>446</v>
      </c>
      <c r="I34" s="56"/>
      <c r="J34" s="56"/>
      <c r="L34" s="56" t="s">
        <v>667</v>
      </c>
      <c r="M34" s="56" t="s">
        <v>5025</v>
      </c>
      <c r="N34" s="660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16" t="s">
        <v>2418</v>
      </c>
      <c r="C35" s="454" t="s">
        <v>4420</v>
      </c>
      <c r="D35" s="528" t="s">
        <v>5060</v>
      </c>
      <c r="E35" s="454" t="s">
        <v>5061</v>
      </c>
      <c r="F35" s="614">
        <v>44572</v>
      </c>
      <c r="G35" s="454" t="s">
        <v>446</v>
      </c>
      <c r="H35" s="454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42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42">
        <v>44572</v>
      </c>
      <c r="G36" s="107" t="s">
        <v>446</v>
      </c>
      <c r="H36" s="410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10" t="s">
        <v>5065</v>
      </c>
      <c r="E37" s="410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56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56" t="s">
        <v>418</v>
      </c>
      <c r="H40" s="459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42">
        <v>44603</v>
      </c>
      <c r="C41" s="56" t="s">
        <v>4420</v>
      </c>
      <c r="D41" s="264" t="s">
        <v>2593</v>
      </c>
      <c r="E41" s="56"/>
      <c r="F41" s="442">
        <v>44603</v>
      </c>
      <c r="G41" s="656" t="s">
        <v>418</v>
      </c>
      <c r="H41" s="459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42">
        <v>44603</v>
      </c>
      <c r="C42" s="56" t="s">
        <v>4420</v>
      </c>
      <c r="D42" s="264" t="s">
        <v>2594</v>
      </c>
      <c r="E42" s="56"/>
      <c r="F42" s="442">
        <v>44603</v>
      </c>
      <c r="G42" s="656" t="s">
        <v>418</v>
      </c>
      <c r="H42" s="459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2">
        <v>44603</v>
      </c>
      <c r="C43" s="56" t="s">
        <v>4420</v>
      </c>
      <c r="D43" s="56" t="s">
        <v>2595</v>
      </c>
      <c r="E43" s="56"/>
      <c r="F43" s="442">
        <v>44603</v>
      </c>
      <c r="G43" s="656" t="s">
        <v>418</v>
      </c>
      <c r="H43" s="459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2">
        <v>44603</v>
      </c>
      <c r="C44" s="56" t="s">
        <v>4420</v>
      </c>
      <c r="D44" s="56" t="s">
        <v>2596</v>
      </c>
      <c r="E44" s="56"/>
      <c r="F44" s="442">
        <v>44603</v>
      </c>
      <c r="G44" s="656" t="s">
        <v>418</v>
      </c>
      <c r="H44" s="459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42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56" t="s">
        <v>418</v>
      </c>
      <c r="H45" s="459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42">
        <v>44662</v>
      </c>
      <c r="C46" s="56" t="s">
        <v>4420</v>
      </c>
      <c r="D46" s="551" t="s">
        <v>5083</v>
      </c>
      <c r="E46" s="410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2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56" t="s">
        <v>418</v>
      </c>
      <c r="H47" s="459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2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10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2">
        <v>44662</v>
      </c>
      <c r="C49" s="56" t="s">
        <v>4420</v>
      </c>
      <c r="D49" s="410" t="s">
        <v>2627</v>
      </c>
      <c r="E49" s="56"/>
      <c r="F49" s="65" t="s">
        <v>2634</v>
      </c>
      <c r="G49" s="656" t="s">
        <v>418</v>
      </c>
      <c r="H49" s="459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42">
        <v>44662</v>
      </c>
      <c r="C50" s="56" t="s">
        <v>4420</v>
      </c>
      <c r="D50" s="454" t="s">
        <v>2629</v>
      </c>
      <c r="E50" s="454"/>
      <c r="F50" s="616" t="s">
        <v>2634</v>
      </c>
      <c r="G50" s="516" t="s">
        <v>418</v>
      </c>
      <c r="H50" s="512" t="s">
        <v>447</v>
      </c>
      <c r="I50" s="454" t="s">
        <v>2634</v>
      </c>
      <c r="J50" s="454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42">
        <v>44986</v>
      </c>
      <c r="C51" s="56" t="s">
        <v>4412</v>
      </c>
      <c r="D51" s="660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2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2">
        <v>44986</v>
      </c>
      <c r="C52" s="56" t="s">
        <v>4412</v>
      </c>
      <c r="D52" s="660" t="s">
        <v>5094</v>
      </c>
      <c r="E52" s="56" t="s">
        <v>5095</v>
      </c>
      <c r="F52" s="442">
        <v>44986</v>
      </c>
      <c r="G52" s="107" t="s">
        <v>416</v>
      </c>
      <c r="H52" s="56" t="s">
        <v>447</v>
      </c>
      <c r="I52" s="227">
        <v>44986</v>
      </c>
      <c r="J52" s="56"/>
      <c r="L52" s="442">
        <v>45268</v>
      </c>
      <c r="M52" s="56" t="s">
        <v>5025</v>
      </c>
      <c r="N52" s="660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2">
        <v>44986</v>
      </c>
      <c r="C53" s="56" t="s">
        <v>4412</v>
      </c>
      <c r="D53" s="56" t="s">
        <v>5097</v>
      </c>
      <c r="E53" s="56" t="s">
        <v>5098</v>
      </c>
      <c r="F53" s="442">
        <v>44986</v>
      </c>
      <c r="G53" s="107" t="s">
        <v>416</v>
      </c>
      <c r="H53" s="56" t="s">
        <v>447</v>
      </c>
      <c r="I53" s="227">
        <v>44986</v>
      </c>
      <c r="J53" s="56"/>
      <c r="L53" s="442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42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60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49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49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49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49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49" t="s">
        <v>5108</v>
      </c>
      <c r="E59" s="56" t="s">
        <v>5115</v>
      </c>
      <c r="F59" s="442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42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42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42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60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42">
        <v>45235</v>
      </c>
      <c r="G69" s="107" t="s">
        <v>416</v>
      </c>
      <c r="H69" s="56" t="s">
        <v>834</v>
      </c>
      <c r="I69" s="56"/>
      <c r="J69" s="56"/>
      <c r="L69" s="454"/>
      <c r="M69" s="454" t="s">
        <v>5131</v>
      </c>
      <c r="N69" s="454" t="s">
        <v>5132</v>
      </c>
      <c r="O69" s="454" t="s">
        <v>5133</v>
      </c>
      <c r="P69" s="454"/>
      <c r="Q69" s="454"/>
      <c r="R69" s="620" t="s">
        <v>2846</v>
      </c>
      <c r="S69" s="454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42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42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42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60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689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42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662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42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42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662" t="s">
        <v>1074</v>
      </c>
      <c r="P80" s="56"/>
      <c r="Q80" s="227">
        <v>45297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42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662" t="s">
        <v>1478</v>
      </c>
      <c r="P84" s="56"/>
      <c r="Q84" s="227">
        <v>45297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45297</v>
      </c>
      <c r="R85" s="56"/>
      <c r="S85" s="56"/>
    </row>
    <row r="86" spans="1:19" x14ac:dyDescent="0.25">
      <c r="A86" s="56">
        <v>84</v>
      </c>
      <c r="B86" s="442">
        <v>45023</v>
      </c>
      <c r="C86" s="56" t="s">
        <v>4412</v>
      </c>
      <c r="D86" s="56" t="s">
        <v>5156</v>
      </c>
      <c r="E86" s="56" t="s">
        <v>1466</v>
      </c>
      <c r="F86" s="442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662" t="s">
        <v>6845</v>
      </c>
      <c r="P86" s="56"/>
      <c r="Q86" s="227">
        <v>45297</v>
      </c>
      <c r="R86" s="56" t="s">
        <v>567</v>
      </c>
      <c r="S86" s="227">
        <v>45597</v>
      </c>
    </row>
    <row r="87" spans="1:19" x14ac:dyDescent="0.25">
      <c r="A87" s="56">
        <v>85</v>
      </c>
      <c r="B87" s="442">
        <v>45023</v>
      </c>
      <c r="C87" s="56" t="s">
        <v>4412</v>
      </c>
      <c r="D87" s="56" t="s">
        <v>5158</v>
      </c>
      <c r="E87" s="56" t="s">
        <v>1438</v>
      </c>
      <c r="F87" s="442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662" t="s">
        <v>6846</v>
      </c>
      <c r="P87" s="56"/>
      <c r="Q87" s="227">
        <v>45297</v>
      </c>
      <c r="R87" s="56" t="s">
        <v>567</v>
      </c>
      <c r="S87" s="227">
        <v>45597</v>
      </c>
    </row>
    <row r="88" spans="1:19" x14ac:dyDescent="0.25">
      <c r="A88" s="56">
        <v>86</v>
      </c>
      <c r="B88" s="442">
        <v>45023</v>
      </c>
      <c r="C88" s="56" t="s">
        <v>4412</v>
      </c>
      <c r="D88" s="56" t="s">
        <v>5159</v>
      </c>
      <c r="E88" s="56" t="s">
        <v>1465</v>
      </c>
      <c r="F88" s="442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42">
        <v>45023</v>
      </c>
      <c r="C89" s="56" t="s">
        <v>4412</v>
      </c>
      <c r="D89" s="56" t="s">
        <v>5160</v>
      </c>
      <c r="E89" s="56" t="s">
        <v>1437</v>
      </c>
      <c r="F89" s="442">
        <v>45023</v>
      </c>
      <c r="G89" s="107" t="s">
        <v>926</v>
      </c>
      <c r="H89" s="56" t="s">
        <v>446</v>
      </c>
      <c r="I89" s="56"/>
      <c r="J89" s="56"/>
      <c r="L89" s="442">
        <v>45444</v>
      </c>
      <c r="M89" s="56" t="s">
        <v>5836</v>
      </c>
      <c r="N89" s="56" t="s">
        <v>5108</v>
      </c>
      <c r="O89" s="662" t="s">
        <v>953</v>
      </c>
      <c r="P89" s="56"/>
      <c r="Q89" s="442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42">
        <v>45023</v>
      </c>
      <c r="C90" s="56" t="s">
        <v>4412</v>
      </c>
      <c r="D90" s="56" t="s">
        <v>5161</v>
      </c>
      <c r="E90" s="56" t="s">
        <v>1467</v>
      </c>
      <c r="F90" s="442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60" t="s">
        <v>5050</v>
      </c>
      <c r="O90" s="56" t="s">
        <v>7328</v>
      </c>
      <c r="P90" s="56"/>
      <c r="Q90" s="442"/>
      <c r="R90" s="56"/>
      <c r="S90" s="56"/>
    </row>
    <row r="91" spans="1:19" x14ac:dyDescent="0.25">
      <c r="A91" s="56">
        <v>89</v>
      </c>
      <c r="B91" s="442">
        <v>45023</v>
      </c>
      <c r="C91" s="56" t="s">
        <v>4412</v>
      </c>
      <c r="D91" s="56" t="s">
        <v>5162</v>
      </c>
      <c r="E91" s="56" t="s">
        <v>1464</v>
      </c>
      <c r="F91" s="442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42"/>
      <c r="R91" s="56"/>
      <c r="S91" s="56"/>
    </row>
    <row r="92" spans="1:19" x14ac:dyDescent="0.25">
      <c r="A92" s="56">
        <v>90</v>
      </c>
      <c r="B92" s="442">
        <v>45237</v>
      </c>
      <c r="C92" s="56" t="s">
        <v>4412</v>
      </c>
      <c r="D92" s="56" t="s">
        <v>5163</v>
      </c>
      <c r="E92" s="56" t="s">
        <v>1483</v>
      </c>
      <c r="F92" s="442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42"/>
      <c r="R92" s="56"/>
      <c r="S92" s="56"/>
    </row>
    <row r="93" spans="1:19" x14ac:dyDescent="0.25">
      <c r="A93" s="56">
        <v>91</v>
      </c>
      <c r="B93" s="442">
        <v>45237</v>
      </c>
      <c r="C93" s="56" t="s">
        <v>4412</v>
      </c>
      <c r="D93" s="56" t="s">
        <v>5164</v>
      </c>
      <c r="E93" s="56" t="s">
        <v>1484</v>
      </c>
      <c r="F93" s="442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42"/>
      <c r="R93" s="56"/>
      <c r="S93" s="56"/>
    </row>
    <row r="94" spans="1:19" x14ac:dyDescent="0.25">
      <c r="A94" s="56">
        <v>92</v>
      </c>
      <c r="B94" s="442">
        <v>45237</v>
      </c>
      <c r="C94" s="56" t="s">
        <v>4412</v>
      </c>
      <c r="D94" s="56" t="s">
        <v>5165</v>
      </c>
      <c r="E94" s="56" t="s">
        <v>1485</v>
      </c>
      <c r="F94" s="442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42"/>
      <c r="R94" s="56"/>
      <c r="S94" s="56"/>
    </row>
    <row r="95" spans="1:19" x14ac:dyDescent="0.25">
      <c r="A95" s="56">
        <v>93</v>
      </c>
      <c r="B95" s="442">
        <v>45237</v>
      </c>
      <c r="C95" s="56" t="s">
        <v>4412</v>
      </c>
      <c r="D95" s="56" t="s">
        <v>5167</v>
      </c>
      <c r="E95" s="56" t="s">
        <v>1487</v>
      </c>
      <c r="F95" s="442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42"/>
      <c r="R95" s="56"/>
      <c r="S95" s="56"/>
    </row>
    <row r="96" spans="1:19" x14ac:dyDescent="0.25">
      <c r="A96" s="56">
        <v>94</v>
      </c>
      <c r="B96" s="442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42"/>
      <c r="R96" s="56"/>
      <c r="S96" s="56"/>
    </row>
    <row r="97" spans="1:19" x14ac:dyDescent="0.25">
      <c r="A97" s="56">
        <v>95</v>
      </c>
      <c r="B97" s="442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42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42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663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42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42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42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42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42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42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42">
        <v>45177</v>
      </c>
      <c r="C114" s="56" t="s">
        <v>4412</v>
      </c>
      <c r="D114" s="56" t="s">
        <v>5186</v>
      </c>
      <c r="E114" s="56" t="s">
        <v>1613</v>
      </c>
      <c r="F114" s="442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2">
        <v>45177</v>
      </c>
      <c r="C115" s="56" t="s">
        <v>4412</v>
      </c>
      <c r="D115" s="56" t="s">
        <v>5187</v>
      </c>
      <c r="E115" s="56" t="s">
        <v>1614</v>
      </c>
      <c r="F115" s="442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2">
        <v>45177</v>
      </c>
      <c r="C116" s="56" t="s">
        <v>4412</v>
      </c>
      <c r="D116" s="56" t="s">
        <v>5188</v>
      </c>
      <c r="E116" s="56" t="s">
        <v>1615</v>
      </c>
      <c r="F116" s="442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2">
        <v>45177</v>
      </c>
      <c r="C117" s="56" t="s">
        <v>4412</v>
      </c>
      <c r="D117" s="56" t="s">
        <v>5189</v>
      </c>
      <c r="E117" s="56" t="s">
        <v>1616</v>
      </c>
      <c r="F117" s="442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2">
        <v>45177</v>
      </c>
      <c r="C118" s="56" t="s">
        <v>4412</v>
      </c>
      <c r="D118" s="56" t="s">
        <v>5190</v>
      </c>
      <c r="E118" s="56" t="s">
        <v>1617</v>
      </c>
      <c r="F118" s="442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2">
        <v>45177</v>
      </c>
      <c r="C119" s="56" t="s">
        <v>4412</v>
      </c>
      <c r="D119" s="56" t="s">
        <v>5191</v>
      </c>
      <c r="E119" s="56" t="s">
        <v>1618</v>
      </c>
      <c r="F119" s="442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2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2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2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2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64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42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42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42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42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42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42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2">
        <v>44966</v>
      </c>
      <c r="C156" s="56" t="s">
        <v>5229</v>
      </c>
      <c r="D156" s="56" t="s">
        <v>5230</v>
      </c>
      <c r="E156" s="56" t="s">
        <v>1724</v>
      </c>
      <c r="F156" s="442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2">
        <v>44966</v>
      </c>
      <c r="C157" s="56" t="s">
        <v>5229</v>
      </c>
      <c r="D157" s="56" t="s">
        <v>5231</v>
      </c>
      <c r="E157" s="56" t="s">
        <v>1725</v>
      </c>
      <c r="F157" s="442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2">
        <v>44966</v>
      </c>
      <c r="C158" s="56" t="s">
        <v>5229</v>
      </c>
      <c r="D158" s="56" t="s">
        <v>5232</v>
      </c>
      <c r="E158" s="56" t="s">
        <v>1735</v>
      </c>
      <c r="F158" s="442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2">
        <v>44966</v>
      </c>
      <c r="C159" s="56" t="s">
        <v>5229</v>
      </c>
      <c r="D159" s="56" t="s">
        <v>5233</v>
      </c>
      <c r="E159" s="56" t="s">
        <v>1736</v>
      </c>
      <c r="F159" s="442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2">
        <v>45025</v>
      </c>
      <c r="C160" s="56" t="s">
        <v>5229</v>
      </c>
      <c r="D160" s="56" t="s">
        <v>5234</v>
      </c>
      <c r="E160" s="56" t="s">
        <v>1737</v>
      </c>
      <c r="F160" s="442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2">
        <v>45025</v>
      </c>
      <c r="C161" s="56" t="s">
        <v>5229</v>
      </c>
      <c r="D161" s="56" t="s">
        <v>5235</v>
      </c>
      <c r="E161" s="56" t="s">
        <v>1738</v>
      </c>
      <c r="F161" s="442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2">
        <v>45025</v>
      </c>
      <c r="C162" s="56" t="s">
        <v>5229</v>
      </c>
      <c r="D162" s="56" t="s">
        <v>5236</v>
      </c>
      <c r="E162" s="56" t="s">
        <v>1739</v>
      </c>
      <c r="F162" s="442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2">
        <v>45025</v>
      </c>
      <c r="C163" s="56" t="s">
        <v>5229</v>
      </c>
      <c r="D163" s="56" t="s">
        <v>5237</v>
      </c>
      <c r="E163" s="56" t="s">
        <v>1740</v>
      </c>
      <c r="F163" s="442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2">
        <v>45025</v>
      </c>
      <c r="C164" s="56" t="s">
        <v>5229</v>
      </c>
      <c r="D164" s="56" t="s">
        <v>5238</v>
      </c>
      <c r="E164" s="56" t="s">
        <v>1741</v>
      </c>
      <c r="F164" s="442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2">
        <v>45055</v>
      </c>
      <c r="C165" s="56" t="s">
        <v>5229</v>
      </c>
      <c r="D165" s="56" t="s">
        <v>5239</v>
      </c>
      <c r="E165" s="56" t="s">
        <v>1755</v>
      </c>
      <c r="F165" s="442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2">
        <v>45147</v>
      </c>
      <c r="C166" s="56" t="s">
        <v>4412</v>
      </c>
      <c r="D166" s="56" t="s">
        <v>5240</v>
      </c>
      <c r="E166" s="56" t="s">
        <v>1782</v>
      </c>
      <c r="F166" s="442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42">
        <v>45147</v>
      </c>
      <c r="C167" s="56" t="s">
        <v>4412</v>
      </c>
      <c r="D167" s="56" t="s">
        <v>5241</v>
      </c>
      <c r="E167" s="56" t="s">
        <v>1783</v>
      </c>
      <c r="F167" s="442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42">
        <v>45147</v>
      </c>
      <c r="C168" s="56" t="s">
        <v>4412</v>
      </c>
      <c r="D168" s="56" t="s">
        <v>5242</v>
      </c>
      <c r="E168" s="56" t="s">
        <v>1784</v>
      </c>
      <c r="F168" s="442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42">
        <v>45147</v>
      </c>
      <c r="C169" s="56" t="s">
        <v>4412</v>
      </c>
      <c r="D169" s="56" t="s">
        <v>5243</v>
      </c>
      <c r="E169" s="56" t="s">
        <v>1785</v>
      </c>
      <c r="F169" s="442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42">
        <v>45147</v>
      </c>
      <c r="C170" s="56" t="s">
        <v>4412</v>
      </c>
      <c r="D170" s="56" t="s">
        <v>5244</v>
      </c>
      <c r="E170" s="56" t="s">
        <v>1789</v>
      </c>
      <c r="F170" s="442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42">
        <v>45147</v>
      </c>
      <c r="C171" s="56" t="s">
        <v>4412</v>
      </c>
      <c r="D171" s="56" t="s">
        <v>5246</v>
      </c>
      <c r="E171" s="56" t="s">
        <v>1791</v>
      </c>
      <c r="F171" s="442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42">
        <v>45147</v>
      </c>
      <c r="C172" s="56" t="s">
        <v>4412</v>
      </c>
      <c r="D172" s="56" t="s">
        <v>5247</v>
      </c>
      <c r="E172" s="56" t="s">
        <v>1792</v>
      </c>
      <c r="F172" s="442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42">
        <v>45147</v>
      </c>
      <c r="C173" s="56" t="s">
        <v>4412</v>
      </c>
      <c r="D173" s="56" t="s">
        <v>5249</v>
      </c>
      <c r="E173" s="56" t="s">
        <v>1794</v>
      </c>
      <c r="F173" s="442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42">
        <v>45147</v>
      </c>
      <c r="C174" s="56" t="s">
        <v>4412</v>
      </c>
      <c r="D174" s="56" t="s">
        <v>5250</v>
      </c>
      <c r="E174" s="56" t="s">
        <v>1795</v>
      </c>
      <c r="F174" s="442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42">
        <v>45147</v>
      </c>
      <c r="C175" s="56" t="s">
        <v>4412</v>
      </c>
      <c r="D175" s="56" t="s">
        <v>5251</v>
      </c>
      <c r="E175" s="56" t="s">
        <v>1823</v>
      </c>
      <c r="F175" s="442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2">
        <v>44995</v>
      </c>
      <c r="C184" s="56" t="s">
        <v>4412</v>
      </c>
      <c r="D184" s="56" t="s">
        <v>5260</v>
      </c>
      <c r="E184" s="56" t="s">
        <v>1881</v>
      </c>
      <c r="F184" s="442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2">
        <v>44995</v>
      </c>
      <c r="C185" s="56" t="s">
        <v>4412</v>
      </c>
      <c r="D185" s="56" t="s">
        <v>5261</v>
      </c>
      <c r="E185" s="56" t="s">
        <v>1883</v>
      </c>
      <c r="F185" s="442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2">
        <v>45026</v>
      </c>
      <c r="C186" s="56" t="s">
        <v>5229</v>
      </c>
      <c r="D186" s="56" t="s">
        <v>5262</v>
      </c>
      <c r="E186" s="56" t="s">
        <v>1903</v>
      </c>
      <c r="F186" s="442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2">
        <v>45026</v>
      </c>
      <c r="C187" s="56" t="s">
        <v>5229</v>
      </c>
      <c r="D187" s="56" t="s">
        <v>5263</v>
      </c>
      <c r="E187" s="56" t="s">
        <v>1926</v>
      </c>
      <c r="F187" s="442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2">
        <v>45026</v>
      </c>
      <c r="C188" s="56" t="s">
        <v>5229</v>
      </c>
      <c r="D188" s="56" t="s">
        <v>5264</v>
      </c>
      <c r="E188" s="56" t="s">
        <v>1927</v>
      </c>
      <c r="F188" s="442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2">
        <v>45026</v>
      </c>
      <c r="C189" s="56" t="s">
        <v>5229</v>
      </c>
      <c r="D189" s="56" t="s">
        <v>5265</v>
      </c>
      <c r="E189" s="56" t="s">
        <v>1928</v>
      </c>
      <c r="F189" s="442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2">
        <v>45026</v>
      </c>
      <c r="C190" s="56" t="s">
        <v>5229</v>
      </c>
      <c r="D190" s="56" t="s">
        <v>5266</v>
      </c>
      <c r="E190" s="56" t="s">
        <v>1929</v>
      </c>
      <c r="F190" s="442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2">
        <v>45026</v>
      </c>
      <c r="C191" s="56" t="s">
        <v>5229</v>
      </c>
      <c r="D191" s="56" t="s">
        <v>5267</v>
      </c>
      <c r="E191" s="56" t="s">
        <v>1930</v>
      </c>
      <c r="F191" s="442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2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42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42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2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2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2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42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42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42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42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42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2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2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2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2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2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42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42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42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42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42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42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410" t="s">
        <v>6539</v>
      </c>
      <c r="F234" s="442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410" t="s">
        <v>6540</v>
      </c>
      <c r="F235" s="442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42">
        <v>45293</v>
      </c>
      <c r="C242" s="56" t="s">
        <v>4412</v>
      </c>
      <c r="D242" s="56" t="s">
        <v>6524</v>
      </c>
      <c r="E242" s="410" t="s">
        <v>6518</v>
      </c>
      <c r="F242" s="442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42">
        <v>45293</v>
      </c>
      <c r="C243" s="56" t="s">
        <v>4412</v>
      </c>
      <c r="D243" s="56" t="s">
        <v>6515</v>
      </c>
      <c r="E243" s="662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42">
        <v>45293</v>
      </c>
      <c r="C244" s="56" t="s">
        <v>4412</v>
      </c>
      <c r="D244" s="56" t="s">
        <v>6506</v>
      </c>
      <c r="E244" s="662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42">
        <v>45293</v>
      </c>
      <c r="C245" s="56" t="s">
        <v>4412</v>
      </c>
      <c r="D245" s="56" t="s">
        <v>6516</v>
      </c>
      <c r="E245" s="662" t="s">
        <v>6521</v>
      </c>
      <c r="F245" s="442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42">
        <v>45293</v>
      </c>
      <c r="C246" s="56" t="s">
        <v>4412</v>
      </c>
      <c r="D246" s="56" t="s">
        <v>6517</v>
      </c>
      <c r="E246" s="410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42">
        <v>45293</v>
      </c>
      <c r="C247" s="56" t="s">
        <v>4412</v>
      </c>
      <c r="D247" s="56" t="s">
        <v>6507</v>
      </c>
      <c r="E247" s="410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42" t="s">
        <v>7650</v>
      </c>
      <c r="C248" s="56" t="s">
        <v>4412</v>
      </c>
      <c r="D248" s="56" t="s">
        <v>7651</v>
      </c>
      <c r="E248" s="410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42" t="s">
        <v>7650</v>
      </c>
      <c r="C249" s="56" t="s">
        <v>4412</v>
      </c>
      <c r="D249" s="56" t="s">
        <v>7653</v>
      </c>
      <c r="E249" s="410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42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42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42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42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42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42"/>
      <c r="C255" s="256"/>
      <c r="D255" s="256"/>
    </row>
    <row r="256" spans="1:10" x14ac:dyDescent="0.25">
      <c r="B256" s="442"/>
      <c r="C256" s="256"/>
      <c r="D256" s="256"/>
    </row>
    <row r="257" spans="2:4" x14ac:dyDescent="0.25">
      <c r="B257" s="442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6"/>
  <sheetViews>
    <sheetView zoomScaleNormal="100" workbookViewId="0">
      <pane ySplit="2" topLeftCell="A599" activePane="bottomLeft" state="frozen"/>
      <selection pane="bottomLeft" activeCell="J628" sqref="J628"/>
    </sheetView>
  </sheetViews>
  <sheetFormatPr defaultRowHeight="15" x14ac:dyDescent="0.25"/>
  <cols>
    <col min="1" max="1" width="5.85546875" bestFit="1" customWidth="1"/>
    <col min="2" max="2" width="13.4257812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51" t="s">
        <v>5319</v>
      </c>
      <c r="C1" s="604"/>
      <c r="D1" s="605"/>
      <c r="J1" s="606" t="s">
        <v>5320</v>
      </c>
    </row>
    <row r="2" spans="1:18" ht="15.75" thickBot="1" x14ac:dyDescent="0.3">
      <c r="A2" s="633" t="s">
        <v>3</v>
      </c>
      <c r="B2" s="635" t="s">
        <v>17</v>
      </c>
      <c r="C2" s="634"/>
      <c r="D2" s="633" t="s">
        <v>4407</v>
      </c>
      <c r="E2" s="635" t="s">
        <v>4408</v>
      </c>
      <c r="F2" s="634" t="s">
        <v>4409</v>
      </c>
      <c r="G2" s="634" t="s">
        <v>4410</v>
      </c>
      <c r="H2" s="634" t="s">
        <v>21</v>
      </c>
      <c r="J2" s="611" t="s">
        <v>4410</v>
      </c>
      <c r="K2" s="652" t="s">
        <v>4407</v>
      </c>
      <c r="L2" s="613" t="s">
        <v>4408</v>
      </c>
      <c r="M2" s="653" t="s">
        <v>5321</v>
      </c>
      <c r="N2" s="654" t="s">
        <v>17</v>
      </c>
      <c r="O2" s="613" t="s">
        <v>396</v>
      </c>
      <c r="P2" s="613"/>
      <c r="Q2" s="613" t="s">
        <v>859</v>
      </c>
      <c r="R2" s="665"/>
    </row>
    <row r="3" spans="1:18" ht="15.75" customHeight="1" thickTop="1" x14ac:dyDescent="0.25">
      <c r="A3" s="81">
        <v>1</v>
      </c>
      <c r="B3" s="442">
        <v>44835</v>
      </c>
      <c r="C3" s="442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666"/>
      <c r="N3" s="667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42">
        <v>44835</v>
      </c>
      <c r="C4" s="442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666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2">
        <v>44835</v>
      </c>
      <c r="C5" s="442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666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2">
        <v>44835</v>
      </c>
      <c r="C6" s="442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666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2" t="s">
        <v>2900</v>
      </c>
      <c r="C7" s="442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666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2" t="s">
        <v>2900</v>
      </c>
      <c r="C8" s="442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666"/>
      <c r="N8" s="258" t="s">
        <v>2658</v>
      </c>
      <c r="O8" s="410" t="s">
        <v>636</v>
      </c>
      <c r="P8" s="410"/>
      <c r="Q8" s="56" t="s">
        <v>2666</v>
      </c>
    </row>
    <row r="9" spans="1:18" ht="15" customHeight="1" x14ac:dyDescent="0.25">
      <c r="A9" s="56">
        <v>7</v>
      </c>
      <c r="B9" s="442" t="s">
        <v>2900</v>
      </c>
      <c r="C9" s="442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668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2" t="s">
        <v>2900</v>
      </c>
      <c r="C10" s="442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668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74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666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74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666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74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666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666"/>
      <c r="N14" s="258" t="s">
        <v>2658</v>
      </c>
      <c r="O14" s="410" t="s">
        <v>636</v>
      </c>
      <c r="P14" s="410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666" t="s">
        <v>5352</v>
      </c>
      <c r="N15" s="667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74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35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35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32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51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32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74" t="s">
        <v>5378</v>
      </c>
      <c r="M23" s="65" t="s">
        <v>5379</v>
      </c>
      <c r="N23" s="227">
        <v>44785</v>
      </c>
      <c r="O23" s="56" t="s">
        <v>488</v>
      </c>
      <c r="P23" s="56"/>
      <c r="Q23" s="535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51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35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74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35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51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35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16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35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74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35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35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35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74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669" t="s">
        <v>2215</v>
      </c>
      <c r="C38" s="669"/>
      <c r="D38" s="285" t="s">
        <v>5025</v>
      </c>
      <c r="E38" s="669">
        <v>57040195019</v>
      </c>
      <c r="F38" s="285"/>
      <c r="G38" s="670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74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16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16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74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74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671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72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72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16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474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74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42">
        <v>44684</v>
      </c>
      <c r="C61" s="442"/>
      <c r="D61" s="56" t="s">
        <v>4426</v>
      </c>
      <c r="E61" s="451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42">
        <v>44684</v>
      </c>
      <c r="C63" s="442"/>
      <c r="D63" s="56" t="s">
        <v>4426</v>
      </c>
      <c r="E63" s="451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42">
        <v>44684</v>
      </c>
      <c r="C65" s="442"/>
      <c r="D65" s="56" t="s">
        <v>4426</v>
      </c>
      <c r="E65" s="451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14">
        <v>44684</v>
      </c>
      <c r="C67" s="614"/>
      <c r="D67" s="454" t="s">
        <v>4426</v>
      </c>
      <c r="E67" s="673" t="s">
        <v>5485</v>
      </c>
      <c r="F67" s="454" t="s">
        <v>5486</v>
      </c>
      <c r="G67" s="454"/>
      <c r="H67" s="454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4">
        <v>44684</v>
      </c>
      <c r="C69" s="614"/>
      <c r="D69" s="454" t="s">
        <v>4426</v>
      </c>
      <c r="E69" s="673" t="s">
        <v>5492</v>
      </c>
      <c r="F69" s="454" t="s">
        <v>5493</v>
      </c>
      <c r="G69" s="454"/>
      <c r="H69" s="454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2">
        <v>44684</v>
      </c>
      <c r="C71" s="442"/>
      <c r="D71" s="56" t="s">
        <v>4426</v>
      </c>
      <c r="E71" s="451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74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42">
        <v>44684</v>
      </c>
      <c r="C73" s="442"/>
      <c r="D73" s="56" t="s">
        <v>4412</v>
      </c>
      <c r="E73" s="451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49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16" t="s">
        <v>5510</v>
      </c>
      <c r="F75" s="454" t="s">
        <v>5489</v>
      </c>
      <c r="G75" s="454" t="s">
        <v>2377</v>
      </c>
      <c r="H75" s="454" t="s">
        <v>415</v>
      </c>
      <c r="J75" s="442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42">
        <v>44684</v>
      </c>
      <c r="C76" s="442"/>
      <c r="D76" s="56" t="s">
        <v>5025</v>
      </c>
      <c r="E76" s="451" t="s">
        <v>5514</v>
      </c>
      <c r="F76" s="56" t="s">
        <v>5515</v>
      </c>
      <c r="G76" s="227">
        <v>44745</v>
      </c>
      <c r="H76" s="56" t="s">
        <v>831</v>
      </c>
      <c r="J76" s="442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42">
        <v>44684</v>
      </c>
      <c r="C77" s="442"/>
      <c r="D77" s="56" t="s">
        <v>4426</v>
      </c>
      <c r="E77" s="674" t="s">
        <v>5517</v>
      </c>
      <c r="F77" s="56" t="s">
        <v>5518</v>
      </c>
      <c r="G77" s="227">
        <v>44745</v>
      </c>
      <c r="H77" s="56" t="s">
        <v>831</v>
      </c>
      <c r="I77" s="212"/>
      <c r="J77" s="442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74" t="s">
        <v>5510</v>
      </c>
      <c r="F78" s="56" t="s">
        <v>5489</v>
      </c>
      <c r="G78" s="56" t="s">
        <v>2377</v>
      </c>
      <c r="H78" s="56" t="s">
        <v>415</v>
      </c>
      <c r="I78" s="212"/>
      <c r="J78" s="442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42">
        <v>44684</v>
      </c>
      <c r="C79" s="442"/>
      <c r="D79" s="56" t="s">
        <v>4487</v>
      </c>
      <c r="E79" s="451" t="s">
        <v>5523</v>
      </c>
      <c r="F79" s="56" t="s">
        <v>5524</v>
      </c>
      <c r="G79" s="56" t="s">
        <v>5525</v>
      </c>
      <c r="H79" s="56" t="s">
        <v>415</v>
      </c>
      <c r="J79" s="442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42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42">
        <v>44684</v>
      </c>
      <c r="C81" s="442"/>
      <c r="D81" s="56" t="s">
        <v>4412</v>
      </c>
      <c r="E81" s="451" t="s">
        <v>5531</v>
      </c>
      <c r="F81" s="56" t="s">
        <v>5532</v>
      </c>
      <c r="G81" s="227">
        <v>44745</v>
      </c>
      <c r="H81" s="56" t="s">
        <v>831</v>
      </c>
      <c r="I81" s="646"/>
      <c r="J81" s="616" t="s">
        <v>2774</v>
      </c>
      <c r="K81" s="454" t="s">
        <v>4412</v>
      </c>
      <c r="L81" s="616" t="s">
        <v>5533</v>
      </c>
      <c r="M81" s="616"/>
      <c r="N81" s="454" t="s">
        <v>2831</v>
      </c>
      <c r="O81" s="620" t="s">
        <v>4419</v>
      </c>
      <c r="P81" s="620"/>
      <c r="Q81" s="454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42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16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42">
        <v>44684</v>
      </c>
      <c r="C84" s="442"/>
      <c r="D84" s="56" t="s">
        <v>4412</v>
      </c>
      <c r="E84" s="451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51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2">
        <v>44684</v>
      </c>
      <c r="C85" s="442"/>
      <c r="D85" s="56" t="s">
        <v>4426</v>
      </c>
      <c r="E85" s="451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74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2">
        <v>44684</v>
      </c>
      <c r="C87" s="442"/>
      <c r="D87" s="56" t="s">
        <v>4426</v>
      </c>
      <c r="E87" s="451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51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42">
        <v>44684</v>
      </c>
      <c r="C89" s="442"/>
      <c r="D89" s="56" t="s">
        <v>5025</v>
      </c>
      <c r="E89" s="451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75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42">
        <v>44684</v>
      </c>
      <c r="C91" s="442"/>
      <c r="D91" s="56" t="s">
        <v>4412</v>
      </c>
      <c r="E91" s="451" t="s">
        <v>5557</v>
      </c>
      <c r="F91" s="56" t="s">
        <v>5558</v>
      </c>
      <c r="G91" s="56" t="s">
        <v>5525</v>
      </c>
      <c r="H91" s="56" t="s">
        <v>415</v>
      </c>
      <c r="I91" s="675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42">
        <v>44684</v>
      </c>
      <c r="C93" s="442"/>
      <c r="D93" s="56" t="s">
        <v>5025</v>
      </c>
      <c r="E93" s="451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2">
        <v>44684</v>
      </c>
      <c r="C95" s="442"/>
      <c r="D95" s="56" t="s">
        <v>4426</v>
      </c>
      <c r="E95" s="451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42">
        <v>44684</v>
      </c>
      <c r="C97" s="442"/>
      <c r="D97" s="56" t="s">
        <v>4426</v>
      </c>
      <c r="E97" s="451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16" t="s">
        <v>5572</v>
      </c>
      <c r="F98" s="454" t="s">
        <v>5489</v>
      </c>
      <c r="G98" s="514">
        <v>44659</v>
      </c>
      <c r="H98" s="454" t="s">
        <v>418</v>
      </c>
      <c r="I98" s="676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2">
        <v>44684</v>
      </c>
      <c r="C99" s="442"/>
      <c r="D99" s="56" t="s">
        <v>4426</v>
      </c>
      <c r="E99" s="451" t="s">
        <v>5574</v>
      </c>
      <c r="F99" s="56" t="s">
        <v>5575</v>
      </c>
      <c r="G99" s="227">
        <v>44745</v>
      </c>
      <c r="H99" s="56" t="s">
        <v>831</v>
      </c>
      <c r="J99" s="514">
        <v>45080</v>
      </c>
      <c r="K99" s="454" t="s">
        <v>4412</v>
      </c>
      <c r="L99" s="616" t="s">
        <v>5576</v>
      </c>
      <c r="M99" s="454"/>
      <c r="N99" s="454" t="s">
        <v>548</v>
      </c>
      <c r="O99" s="620" t="s">
        <v>4419</v>
      </c>
      <c r="P99" s="454"/>
      <c r="Q99" s="454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16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74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474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35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16">
        <v>30208194</v>
      </c>
      <c r="F107" s="56" t="s">
        <v>5489</v>
      </c>
      <c r="G107" s="56" t="s">
        <v>2419</v>
      </c>
      <c r="H107" s="264" t="s">
        <v>5583</v>
      </c>
      <c r="J107" s="454" t="s">
        <v>548</v>
      </c>
      <c r="K107" s="454" t="s">
        <v>5025</v>
      </c>
      <c r="L107" s="616">
        <v>57213971318</v>
      </c>
      <c r="M107" s="454"/>
      <c r="N107" s="514">
        <v>45234</v>
      </c>
      <c r="O107" s="620" t="s">
        <v>4419</v>
      </c>
      <c r="P107" s="454"/>
      <c r="Q107" s="454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35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16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51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51" t="s">
        <v>5590</v>
      </c>
      <c r="F115" s="56"/>
      <c r="G115" s="56" t="s">
        <v>2196</v>
      </c>
      <c r="H115" s="264" t="s">
        <v>5591</v>
      </c>
      <c r="J115" s="514">
        <v>45234</v>
      </c>
      <c r="K115" s="454" t="s">
        <v>4426</v>
      </c>
      <c r="L115" s="616" t="s">
        <v>5592</v>
      </c>
      <c r="M115" s="454" t="s">
        <v>2733</v>
      </c>
      <c r="N115" s="514">
        <v>45143</v>
      </c>
      <c r="O115" s="620" t="s">
        <v>4419</v>
      </c>
      <c r="P115" s="454"/>
      <c r="Q115" s="454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74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16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51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73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73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51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51" t="s">
        <v>5608</v>
      </c>
      <c r="F127" s="56"/>
      <c r="G127" s="56" t="s">
        <v>2219</v>
      </c>
      <c r="H127" s="56" t="s">
        <v>418</v>
      </c>
      <c r="J127" s="514">
        <v>45234</v>
      </c>
      <c r="K127" s="454" t="s">
        <v>4420</v>
      </c>
      <c r="L127" s="677" t="s">
        <v>5501</v>
      </c>
      <c r="M127" s="454"/>
      <c r="N127" s="514">
        <v>45143</v>
      </c>
      <c r="O127" s="620" t="s">
        <v>4419</v>
      </c>
      <c r="P127" s="454"/>
      <c r="Q127" s="454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51" t="s">
        <v>2226</v>
      </c>
      <c r="F129" s="56"/>
      <c r="G129" s="56" t="s">
        <v>2219</v>
      </c>
      <c r="H129" s="56" t="s">
        <v>418</v>
      </c>
      <c r="I129" s="135"/>
      <c r="J129" s="442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4" t="s">
        <v>4426</v>
      </c>
      <c r="E130" s="616">
        <v>47343919</v>
      </c>
      <c r="F130" s="454" t="s">
        <v>5489</v>
      </c>
      <c r="G130" s="514">
        <v>44813</v>
      </c>
      <c r="H130" s="454" t="s">
        <v>418</v>
      </c>
      <c r="J130" s="442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73" t="s">
        <v>5613</v>
      </c>
      <c r="F131" s="56"/>
      <c r="G131" s="56" t="s">
        <v>2219</v>
      </c>
      <c r="H131" s="56" t="s">
        <v>418</v>
      </c>
      <c r="J131" s="442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42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16">
        <v>80671121</v>
      </c>
      <c r="F133" s="56" t="s">
        <v>5489</v>
      </c>
      <c r="G133" s="56" t="s">
        <v>2419</v>
      </c>
      <c r="H133" s="264" t="s">
        <v>5583</v>
      </c>
      <c r="J133" s="442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51" t="s">
        <v>5617</v>
      </c>
      <c r="F134" s="56"/>
      <c r="G134" s="56" t="s">
        <v>2201</v>
      </c>
      <c r="H134" s="264" t="s">
        <v>5388</v>
      </c>
      <c r="J134" s="442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16">
        <v>52450220</v>
      </c>
      <c r="F135" s="56" t="s">
        <v>5489</v>
      </c>
      <c r="G135" s="56" t="s">
        <v>2419</v>
      </c>
      <c r="H135" s="264" t="s">
        <v>5388</v>
      </c>
      <c r="J135" s="442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16">
        <v>33464818</v>
      </c>
      <c r="F136" s="56" t="s">
        <v>5489</v>
      </c>
      <c r="G136" s="56" t="s">
        <v>2428</v>
      </c>
      <c r="H136" s="56" t="s">
        <v>415</v>
      </c>
      <c r="J136" s="442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42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42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74" t="s">
        <v>5622</v>
      </c>
      <c r="F139" s="56" t="s">
        <v>5489</v>
      </c>
      <c r="G139" s="56" t="s">
        <v>2419</v>
      </c>
      <c r="H139" s="264" t="s">
        <v>5583</v>
      </c>
      <c r="J139" s="442">
        <v>45143</v>
      </c>
      <c r="K139" s="56" t="s">
        <v>4420</v>
      </c>
      <c r="L139" s="474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74" t="s">
        <v>5624</v>
      </c>
      <c r="F140" s="56" t="s">
        <v>5489</v>
      </c>
      <c r="G140" s="227">
        <v>44813</v>
      </c>
      <c r="H140" s="56" t="s">
        <v>418</v>
      </c>
      <c r="J140" s="442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16" t="s">
        <v>5626</v>
      </c>
      <c r="F141" s="454" t="s">
        <v>5489</v>
      </c>
      <c r="G141" s="454" t="s">
        <v>2446</v>
      </c>
      <c r="H141" s="454" t="s">
        <v>415</v>
      </c>
      <c r="J141" s="442">
        <v>45143</v>
      </c>
      <c r="K141" s="56" t="s">
        <v>4487</v>
      </c>
      <c r="L141" s="690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42">
        <v>45143</v>
      </c>
      <c r="K142" s="56" t="s">
        <v>5394</v>
      </c>
      <c r="L142" s="616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16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4" t="s">
        <v>4487</v>
      </c>
      <c r="E149" s="677" t="s">
        <v>5637</v>
      </c>
      <c r="F149" s="454" t="s">
        <v>5489</v>
      </c>
      <c r="G149" s="454" t="s">
        <v>2462</v>
      </c>
      <c r="H149" s="454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678">
        <v>149</v>
      </c>
      <c r="B151" s="65" t="s">
        <v>2437</v>
      </c>
      <c r="C151" s="65"/>
      <c r="D151" s="56" t="s">
        <v>4412</v>
      </c>
      <c r="E151" s="616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16" t="s">
        <v>5643</v>
      </c>
      <c r="F152" s="454" t="s">
        <v>5489</v>
      </c>
      <c r="G152" s="454" t="s">
        <v>2462</v>
      </c>
      <c r="H152" s="454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678">
        <v>151</v>
      </c>
      <c r="B153" s="65" t="s">
        <v>2437</v>
      </c>
      <c r="C153" s="65"/>
      <c r="D153" s="454" t="s">
        <v>4412</v>
      </c>
      <c r="E153" s="616" t="s">
        <v>5646</v>
      </c>
      <c r="F153" s="454" t="s">
        <v>5489</v>
      </c>
      <c r="G153" s="454" t="s">
        <v>2453</v>
      </c>
      <c r="H153" s="454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16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74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16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16" t="s">
        <v>5655</v>
      </c>
      <c r="F157" s="56" t="s">
        <v>5489</v>
      </c>
      <c r="G157" s="56" t="s">
        <v>2453</v>
      </c>
      <c r="H157" s="56" t="s">
        <v>415</v>
      </c>
      <c r="J157" s="454" t="s">
        <v>613</v>
      </c>
      <c r="K157" s="454" t="s">
        <v>5415</v>
      </c>
      <c r="L157" s="616">
        <v>5379109088</v>
      </c>
      <c r="M157" s="454"/>
      <c r="N157" s="454"/>
      <c r="O157" s="454" t="s">
        <v>4419</v>
      </c>
      <c r="P157" s="454"/>
      <c r="Q157" s="454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16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16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4" t="s">
        <v>633</v>
      </c>
      <c r="K164" s="454" t="s">
        <v>5664</v>
      </c>
      <c r="L164" s="616" t="s">
        <v>5665</v>
      </c>
      <c r="M164" s="454"/>
      <c r="N164" s="454"/>
      <c r="O164" s="454"/>
      <c r="P164" s="454"/>
      <c r="Q164" s="454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74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74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42">
        <v>44571</v>
      </c>
      <c r="C171" s="442"/>
      <c r="D171" s="56" t="s">
        <v>4412</v>
      </c>
      <c r="E171" s="616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2">
        <v>44571</v>
      </c>
      <c r="C172" s="442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2">
        <v>44571</v>
      </c>
      <c r="C173" s="442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2">
        <v>44571</v>
      </c>
      <c r="C174" s="442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42">
        <v>44571</v>
      </c>
      <c r="C175" s="442"/>
      <c r="D175" s="56" t="s">
        <v>4412</v>
      </c>
      <c r="E175" s="616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2">
        <v>44571</v>
      </c>
      <c r="C176" s="442"/>
      <c r="D176" s="56" t="s">
        <v>4412</v>
      </c>
      <c r="E176" s="616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4">
        <v>44571</v>
      </c>
      <c r="C177" s="614"/>
      <c r="D177" s="454" t="s">
        <v>4412</v>
      </c>
      <c r="E177" s="677" t="s">
        <v>4486</v>
      </c>
      <c r="F177" s="454" t="s">
        <v>5489</v>
      </c>
      <c r="G177" s="514">
        <v>44752</v>
      </c>
      <c r="H177" s="454" t="s">
        <v>415</v>
      </c>
      <c r="J177" s="56" t="s">
        <v>642</v>
      </c>
      <c r="K177" s="56" t="s">
        <v>4412</v>
      </c>
      <c r="L177" s="649" t="s">
        <v>5688</v>
      </c>
      <c r="M177" s="649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42">
        <v>44571</v>
      </c>
      <c r="C178" s="442"/>
      <c r="D178" s="56" t="s">
        <v>4412</v>
      </c>
      <c r="E178" s="474" t="s">
        <v>4486</v>
      </c>
      <c r="F178" s="56" t="s">
        <v>5489</v>
      </c>
      <c r="G178" s="227">
        <v>44752</v>
      </c>
      <c r="H178" s="56" t="s">
        <v>415</v>
      </c>
      <c r="J178" s="514">
        <v>45053</v>
      </c>
      <c r="K178" s="454" t="s">
        <v>5666</v>
      </c>
      <c r="L178" s="616" t="s">
        <v>5689</v>
      </c>
      <c r="M178" s="454"/>
      <c r="N178" s="454"/>
      <c r="O178" s="454"/>
      <c r="P178" s="454"/>
      <c r="Q178" s="454"/>
    </row>
    <row r="179" spans="1:17" ht="15" customHeight="1" x14ac:dyDescent="0.25">
      <c r="A179" s="56">
        <v>177</v>
      </c>
      <c r="B179" s="442">
        <v>44571</v>
      </c>
      <c r="C179" s="442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42">
        <v>44571</v>
      </c>
      <c r="C180" s="442"/>
      <c r="D180" s="56" t="s">
        <v>4412</v>
      </c>
      <c r="E180" s="616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16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42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42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42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4" t="s">
        <v>4487</v>
      </c>
      <c r="E190" s="616" t="s">
        <v>5706</v>
      </c>
      <c r="F190" s="454" t="s">
        <v>5489</v>
      </c>
      <c r="G190" s="454" t="s">
        <v>2539</v>
      </c>
      <c r="H190" s="454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42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4" t="s">
        <v>4412</v>
      </c>
      <c r="E195" s="616" t="s">
        <v>5505</v>
      </c>
      <c r="F195" s="454" t="s">
        <v>5489</v>
      </c>
      <c r="G195" s="454" t="s">
        <v>2539</v>
      </c>
      <c r="H195" s="454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42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2">
        <v>44906</v>
      </c>
      <c r="C201" s="442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2">
        <v>44906</v>
      </c>
      <c r="C202" s="442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2">
        <v>44906</v>
      </c>
      <c r="C203" s="442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2">
        <v>44906</v>
      </c>
      <c r="C204" s="442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2">
        <v>44906</v>
      </c>
      <c r="C205" s="442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21">
        <v>45054</v>
      </c>
      <c r="K205" s="56" t="s">
        <v>4412</v>
      </c>
      <c r="L205" s="649" t="s">
        <v>5724</v>
      </c>
      <c r="M205" s="649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42">
        <v>44906</v>
      </c>
      <c r="C206" s="442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21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42">
        <v>44906</v>
      </c>
      <c r="C207" s="442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21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42">
        <v>44906</v>
      </c>
      <c r="C208" s="442"/>
      <c r="D208" s="454" t="s">
        <v>5415</v>
      </c>
      <c r="E208" s="616">
        <v>5480712086</v>
      </c>
      <c r="F208" s="454"/>
      <c r="G208" s="454" t="s">
        <v>2634</v>
      </c>
      <c r="H208" s="454" t="s">
        <v>841</v>
      </c>
      <c r="J208" s="621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42">
        <v>44906</v>
      </c>
      <c r="C209" s="442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21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42">
        <v>44906</v>
      </c>
      <c r="C210" s="442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42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42">
        <v>44906</v>
      </c>
      <c r="C211" s="442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42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2">
        <v>44906</v>
      </c>
      <c r="C212" s="442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42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2">
        <v>44906</v>
      </c>
      <c r="C213" s="442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42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2">
        <v>44906</v>
      </c>
      <c r="C214" s="442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42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42">
        <v>44906</v>
      </c>
      <c r="C215" s="442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42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2">
        <v>44906</v>
      </c>
      <c r="C216" s="442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2">
        <v>44906</v>
      </c>
      <c r="C217" s="442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42">
        <v>44906</v>
      </c>
      <c r="C218" s="442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2">
        <v>44906</v>
      </c>
      <c r="C219" s="442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2">
        <v>44906</v>
      </c>
      <c r="C220" s="442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49" t="s">
        <v>5751</v>
      </c>
      <c r="M221" s="649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49" t="s">
        <v>5757</v>
      </c>
      <c r="M223" s="649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10" t="s">
        <v>714</v>
      </c>
      <c r="K225" s="410" t="s">
        <v>4426</v>
      </c>
      <c r="L225" s="691" t="s">
        <v>5762</v>
      </c>
      <c r="M225" s="56"/>
      <c r="N225" s="56"/>
      <c r="O225" s="410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54" t="s">
        <v>5765</v>
      </c>
      <c r="G226" s="454" t="s">
        <v>2690</v>
      </c>
      <c r="H226" s="454" t="s">
        <v>488</v>
      </c>
      <c r="J226" s="56" t="s">
        <v>714</v>
      </c>
      <c r="K226" s="56" t="s">
        <v>5462</v>
      </c>
      <c r="L226" s="474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42">
        <v>44604</v>
      </c>
      <c r="C227" s="442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42">
        <v>44604</v>
      </c>
      <c r="C228" s="442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42">
        <v>44604</v>
      </c>
      <c r="C229" s="442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42">
        <v>44604</v>
      </c>
      <c r="C230" s="442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42">
        <v>44604</v>
      </c>
      <c r="C231" s="442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42">
        <v>44604</v>
      </c>
      <c r="C232" s="442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54">
        <v>208</v>
      </c>
      <c r="B233" s="442">
        <v>44604</v>
      </c>
      <c r="C233" s="442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42">
        <v>44604</v>
      </c>
      <c r="C234" s="442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4">
        <v>209</v>
      </c>
      <c r="B235" s="442">
        <v>44604</v>
      </c>
      <c r="C235" s="442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2">
        <v>44604</v>
      </c>
      <c r="C236" s="442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2">
        <v>44846</v>
      </c>
      <c r="C243" s="442"/>
      <c r="D243" s="56" t="s">
        <v>4426</v>
      </c>
      <c r="E243" s="474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2">
        <v>44846</v>
      </c>
      <c r="C244" s="442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2">
        <v>44846</v>
      </c>
      <c r="C245" s="442"/>
      <c r="D245" s="454" t="s">
        <v>5449</v>
      </c>
      <c r="E245" s="616">
        <v>51214607</v>
      </c>
      <c r="F245" s="454" t="s">
        <v>5811</v>
      </c>
      <c r="G245" s="454" t="s">
        <v>2789</v>
      </c>
      <c r="H245" s="454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42">
        <v>44846</v>
      </c>
      <c r="C246" s="442"/>
      <c r="D246" s="56" t="s">
        <v>5449</v>
      </c>
      <c r="E246" s="474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42">
        <v>44846</v>
      </c>
      <c r="C247" s="442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42">
        <v>44846</v>
      </c>
      <c r="C248" s="442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74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42">
        <v>44846</v>
      </c>
      <c r="C249" s="442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42">
        <v>44846</v>
      </c>
      <c r="C250" s="442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2">
        <v>44846</v>
      </c>
      <c r="C251" s="442"/>
      <c r="D251" s="454" t="s">
        <v>4412</v>
      </c>
      <c r="E251" s="616" t="s">
        <v>5821</v>
      </c>
      <c r="F251" s="454" t="s">
        <v>5822</v>
      </c>
      <c r="G251" s="454" t="s">
        <v>2781</v>
      </c>
      <c r="H251" s="454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42">
        <v>44846</v>
      </c>
      <c r="C252" s="442"/>
      <c r="D252" s="56" t="s">
        <v>4412</v>
      </c>
      <c r="E252" s="65" t="s">
        <v>5823</v>
      </c>
      <c r="F252" s="454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42">
        <v>44846</v>
      </c>
      <c r="C253" s="442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42">
        <v>44846</v>
      </c>
      <c r="C254" s="442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42">
        <v>44846</v>
      </c>
      <c r="C255" s="442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42">
        <v>44846</v>
      </c>
      <c r="C256" s="442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10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10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74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692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2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38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2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2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2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2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474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2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2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2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38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2">
        <v>45108</v>
      </c>
      <c r="C285" s="625" t="s">
        <v>5890</v>
      </c>
      <c r="D285" s="410" t="s">
        <v>5909</v>
      </c>
      <c r="E285" s="532">
        <v>57360522121</v>
      </c>
      <c r="F285" s="410" t="s">
        <v>897</v>
      </c>
      <c r="G285" s="410" t="s">
        <v>443</v>
      </c>
      <c r="H285" s="410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2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42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2">
        <v>45108</v>
      </c>
      <c r="C288" s="82" t="s">
        <v>5890</v>
      </c>
      <c r="D288" s="56" t="s">
        <v>5043</v>
      </c>
      <c r="E288" s="474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2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679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2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2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2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2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42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54" t="s">
        <v>811</v>
      </c>
      <c r="K294" s="454" t="s">
        <v>5918</v>
      </c>
      <c r="L294" s="616">
        <v>4716</v>
      </c>
      <c r="M294" s="454"/>
      <c r="N294" s="454"/>
      <c r="O294" s="454" t="s">
        <v>4419</v>
      </c>
      <c r="P294" s="454"/>
      <c r="Q294" s="454"/>
    </row>
    <row r="295" spans="1:17" ht="15" customHeight="1" x14ac:dyDescent="0.25">
      <c r="A295" s="56">
        <v>239</v>
      </c>
      <c r="B295" s="442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42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680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9" t="s">
        <v>440</v>
      </c>
      <c r="C297" s="57" t="s">
        <v>5920</v>
      </c>
      <c r="D297" s="264" t="s">
        <v>4426</v>
      </c>
      <c r="E297" s="649" t="s">
        <v>5921</v>
      </c>
      <c r="F297" s="56" t="s">
        <v>5922</v>
      </c>
      <c r="G297" s="681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42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49" t="s">
        <v>440</v>
      </c>
      <c r="C298" s="57" t="s">
        <v>5920</v>
      </c>
      <c r="D298" s="264" t="s">
        <v>4412</v>
      </c>
      <c r="E298" s="649" t="s">
        <v>5643</v>
      </c>
      <c r="F298" s="56" t="s">
        <v>5467</v>
      </c>
      <c r="G298" s="681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682" t="s">
        <v>458</v>
      </c>
      <c r="C299" s="57" t="s">
        <v>5472</v>
      </c>
      <c r="D299" s="264" t="s">
        <v>4426</v>
      </c>
      <c r="E299" s="683" t="s">
        <v>5450</v>
      </c>
      <c r="F299" s="56" t="s">
        <v>5925</v>
      </c>
      <c r="G299" s="681">
        <v>45232</v>
      </c>
      <c r="H299" s="56" t="s">
        <v>415</v>
      </c>
      <c r="I299" s="638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679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474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679"/>
      <c r="J309" s="689" t="s">
        <v>6260</v>
      </c>
      <c r="K309" s="264" t="s">
        <v>5868</v>
      </c>
      <c r="L309" s="649" t="s">
        <v>5733</v>
      </c>
      <c r="M309" s="649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689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74" t="s">
        <v>5954</v>
      </c>
      <c r="F311" s="56" t="s">
        <v>5955</v>
      </c>
      <c r="G311" s="227">
        <v>44960</v>
      </c>
      <c r="H311" s="56" t="s">
        <v>1182</v>
      </c>
      <c r="J311" s="689" t="s">
        <v>6260</v>
      </c>
      <c r="K311" s="56" t="s">
        <v>5912</v>
      </c>
      <c r="L311" s="65" t="s">
        <v>2381</v>
      </c>
      <c r="M311" s="474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689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689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689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689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689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689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689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689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689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689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689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49" t="s">
        <v>5751</v>
      </c>
      <c r="M323" s="649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474" t="s">
        <v>6123</v>
      </c>
      <c r="M324" s="662" t="s">
        <v>1798</v>
      </c>
      <c r="N324" s="227">
        <v>45297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410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410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410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38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662" t="s">
        <v>6681</v>
      </c>
      <c r="N329" s="227">
        <v>45297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873" t="s">
        <v>6682</v>
      </c>
      <c r="N336" s="227">
        <v>45297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873" t="s">
        <v>1292</v>
      </c>
      <c r="N337" s="227">
        <v>45297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5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5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42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46">
        <v>45444</v>
      </c>
      <c r="K340" s="747" t="s">
        <v>4412</v>
      </c>
      <c r="L340" s="748" t="s">
        <v>6660</v>
      </c>
      <c r="M340" s="747"/>
      <c r="N340" s="747"/>
      <c r="O340" s="747" t="s">
        <v>4419</v>
      </c>
      <c r="P340" s="747"/>
      <c r="Q340" s="747"/>
    </row>
    <row r="341" spans="1:17" ht="15" customHeight="1" x14ac:dyDescent="0.25">
      <c r="A341" s="56">
        <v>282</v>
      </c>
      <c r="B341" s="442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5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42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5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42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5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42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5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42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5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42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662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42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5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42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662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42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38"/>
      <c r="J349" s="227">
        <v>45444</v>
      </c>
      <c r="K349" s="56" t="s">
        <v>5868</v>
      </c>
      <c r="L349" s="65" t="s">
        <v>5618</v>
      </c>
      <c r="M349" s="410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42">
        <v>45234</v>
      </c>
      <c r="C350" s="57"/>
      <c r="D350" s="56" t="s">
        <v>5836</v>
      </c>
      <c r="E350" s="65" t="s">
        <v>5990</v>
      </c>
      <c r="F350" s="56" t="s">
        <v>1242</v>
      </c>
      <c r="G350" s="442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5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5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662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662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49" t="s">
        <v>7299</v>
      </c>
      <c r="M354" s="662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662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38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679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38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42">
        <v>45053</v>
      </c>
      <c r="C396" s="57"/>
      <c r="D396" s="56" t="s">
        <v>6037</v>
      </c>
      <c r="E396" s="474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42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42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42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42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42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42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42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42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42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42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42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42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42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42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42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42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38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2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35" t="s">
        <v>763</v>
      </c>
    </row>
    <row r="454" spans="1:13" ht="15" customHeight="1" x14ac:dyDescent="0.25">
      <c r="A454" s="56">
        <v>395</v>
      </c>
      <c r="B454" s="442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35" t="s">
        <v>763</v>
      </c>
    </row>
    <row r="455" spans="1:13" ht="15" customHeight="1" x14ac:dyDescent="0.25">
      <c r="A455" s="56">
        <v>396</v>
      </c>
      <c r="B455" s="442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35" t="s">
        <v>763</v>
      </c>
    </row>
    <row r="456" spans="1:13" ht="15" customHeight="1" x14ac:dyDescent="0.25">
      <c r="A456" s="56">
        <v>397</v>
      </c>
      <c r="B456" s="442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42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42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35" t="s">
        <v>6090</v>
      </c>
    </row>
    <row r="459" spans="1:13" ht="15" customHeight="1" x14ac:dyDescent="0.25">
      <c r="A459" s="56">
        <v>400</v>
      </c>
      <c r="B459" s="442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42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42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35" t="s">
        <v>763</v>
      </c>
    </row>
    <row r="462" spans="1:13" ht="15" customHeight="1" x14ac:dyDescent="0.25">
      <c r="A462" s="56">
        <v>403</v>
      </c>
      <c r="B462" s="442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42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42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42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42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42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42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35" t="s">
        <v>6100</v>
      </c>
    </row>
    <row r="469" spans="1:8" ht="15" customHeight="1" x14ac:dyDescent="0.25">
      <c r="A469" s="56">
        <v>410</v>
      </c>
      <c r="B469" s="442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35" t="s">
        <v>763</v>
      </c>
    </row>
    <row r="470" spans="1:8" ht="15" customHeight="1" x14ac:dyDescent="0.25">
      <c r="A470" s="56">
        <v>411</v>
      </c>
      <c r="B470" s="442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42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42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35" t="s">
        <v>763</v>
      </c>
    </row>
    <row r="473" spans="1:8" ht="15" customHeight="1" x14ac:dyDescent="0.25">
      <c r="A473" s="56">
        <v>414</v>
      </c>
      <c r="B473" s="442">
        <v>45178</v>
      </c>
      <c r="C473" s="57"/>
      <c r="D473" s="56" t="s">
        <v>6037</v>
      </c>
      <c r="E473" s="474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42">
        <v>45178</v>
      </c>
      <c r="C474" s="57"/>
      <c r="D474" s="56" t="s">
        <v>6037</v>
      </c>
      <c r="E474" s="474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42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42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42">
        <v>45178</v>
      </c>
      <c r="C477" s="57"/>
      <c r="D477" s="56" t="s">
        <v>6106</v>
      </c>
      <c r="E477" s="474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42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2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2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2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42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42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2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2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2">
        <v>45178</v>
      </c>
      <c r="C486" s="57"/>
      <c r="D486" s="56" t="s">
        <v>6116</v>
      </c>
      <c r="E486" s="474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2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2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2">
        <v>45178</v>
      </c>
      <c r="C489" s="57"/>
      <c r="D489" s="56" t="s">
        <v>6116</v>
      </c>
      <c r="E489" s="474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42">
        <v>45178</v>
      </c>
      <c r="C490" s="57"/>
      <c r="D490" s="56" t="s">
        <v>6116</v>
      </c>
      <c r="E490" s="474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42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42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35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35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35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35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35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35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35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35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35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35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35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35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35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35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35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35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35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35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35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35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35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35" t="s">
        <v>780</v>
      </c>
    </row>
    <row r="531" spans="1:10" ht="15" customHeight="1" x14ac:dyDescent="0.25">
      <c r="A531" s="56">
        <v>472</v>
      </c>
      <c r="B531" s="442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42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2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2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2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2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2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2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2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2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2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2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2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2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2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2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2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2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2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2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2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2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2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42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42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42">
        <v>44969</v>
      </c>
      <c r="C556" s="57"/>
      <c r="D556" s="56" t="s">
        <v>4420</v>
      </c>
      <c r="E556" s="474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42">
        <v>44969</v>
      </c>
      <c r="C557" s="57"/>
      <c r="D557" s="56" t="s">
        <v>4420</v>
      </c>
      <c r="E557" s="474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42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42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42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42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42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42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42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42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42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42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692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42">
        <v>45297</v>
      </c>
      <c r="C578" s="57"/>
      <c r="D578" s="56" t="s">
        <v>4412</v>
      </c>
      <c r="E578" s="56" t="s">
        <v>6648</v>
      </c>
      <c r="F578" s="662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42">
        <v>45297</v>
      </c>
      <c r="C579" s="57"/>
      <c r="D579" s="56" t="s">
        <v>4412</v>
      </c>
      <c r="E579" s="56" t="s">
        <v>6649</v>
      </c>
      <c r="F579" s="662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42">
        <v>45297</v>
      </c>
      <c r="C580" s="57"/>
      <c r="D580" s="56" t="s">
        <v>6650</v>
      </c>
      <c r="E580" s="127" t="s">
        <v>6651</v>
      </c>
      <c r="F580" s="662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42">
        <v>45297</v>
      </c>
      <c r="C581" s="57"/>
      <c r="D581" s="56" t="s">
        <v>6650</v>
      </c>
      <c r="E581" s="127" t="s">
        <v>6652</v>
      </c>
      <c r="F581" s="662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42">
        <v>45297</v>
      </c>
      <c r="C582" s="57"/>
      <c r="D582" s="56" t="s">
        <v>4487</v>
      </c>
      <c r="E582" s="127" t="s">
        <v>6653</v>
      </c>
      <c r="F582" s="662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42">
        <v>45297</v>
      </c>
      <c r="C583" s="57"/>
      <c r="D583" s="56" t="s">
        <v>4487</v>
      </c>
      <c r="E583" s="127" t="s">
        <v>6656</v>
      </c>
      <c r="F583" s="662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42">
        <v>45297</v>
      </c>
      <c r="C584" s="57"/>
      <c r="D584" s="56" t="s">
        <v>4426</v>
      </c>
      <c r="E584" s="56" t="s">
        <v>6654</v>
      </c>
      <c r="F584" s="662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42">
        <v>45297</v>
      </c>
      <c r="C585" s="57"/>
      <c r="D585" s="264" t="s">
        <v>4426</v>
      </c>
      <c r="E585" s="264" t="s">
        <v>6655</v>
      </c>
      <c r="F585" s="662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42">
        <v>45297</v>
      </c>
      <c r="C586" s="57"/>
      <c r="D586" s="264" t="s">
        <v>4426</v>
      </c>
      <c r="E586" s="264" t="s">
        <v>6657</v>
      </c>
      <c r="F586" s="662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42">
        <v>45297</v>
      </c>
      <c r="C587" s="57"/>
      <c r="D587" s="264" t="s">
        <v>6658</v>
      </c>
      <c r="E587" s="264" t="s">
        <v>6659</v>
      </c>
      <c r="F587" s="662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662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662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662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662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662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662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662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662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662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662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856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532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532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532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410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410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  <row r="621" spans="1:8" ht="15.75" x14ac:dyDescent="0.25">
      <c r="E621" s="857" t="s">
        <v>5674</v>
      </c>
    </row>
    <row r="622" spans="1:8" ht="15.75" x14ac:dyDescent="0.25">
      <c r="E622" s="858" t="s">
        <v>7592</v>
      </c>
    </row>
    <row r="623" spans="1:8" ht="15.75" x14ac:dyDescent="0.25">
      <c r="E623" s="858" t="s">
        <v>7582</v>
      </c>
    </row>
    <row r="624" spans="1:8" ht="15.75" x14ac:dyDescent="0.25">
      <c r="E624" s="858" t="s">
        <v>6696</v>
      </c>
    </row>
    <row r="625" spans="5:5" ht="15.75" x14ac:dyDescent="0.25">
      <c r="E625" s="859" t="s">
        <v>7586</v>
      </c>
    </row>
    <row r="626" spans="5:5" ht="15.75" x14ac:dyDescent="0.25">
      <c r="E626" s="859" t="s">
        <v>7587</v>
      </c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V26" sqref="V2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06" t="s">
        <v>6188</v>
      </c>
      <c r="M1" s="606" t="s">
        <v>6189</v>
      </c>
    </row>
    <row r="2" spans="1:18" ht="15.75" thickBot="1" x14ac:dyDescent="0.3">
      <c r="A2" s="684" t="s">
        <v>3</v>
      </c>
      <c r="B2" s="611" t="s">
        <v>17</v>
      </c>
      <c r="C2" s="684" t="s">
        <v>4407</v>
      </c>
      <c r="D2" s="685" t="s">
        <v>4408</v>
      </c>
      <c r="E2" s="611" t="s">
        <v>4409</v>
      </c>
      <c r="F2" s="611" t="s">
        <v>4410</v>
      </c>
      <c r="G2" s="611" t="s">
        <v>21</v>
      </c>
      <c r="H2" s="611" t="s">
        <v>396</v>
      </c>
      <c r="I2" s="611" t="s">
        <v>4841</v>
      </c>
      <c r="J2" s="611" t="s">
        <v>4842</v>
      </c>
      <c r="L2" s="633" t="s">
        <v>3</v>
      </c>
      <c r="M2" s="686" t="s">
        <v>17</v>
      </c>
      <c r="N2" s="633" t="s">
        <v>4407</v>
      </c>
      <c r="O2" s="634" t="s">
        <v>4408</v>
      </c>
      <c r="P2" s="634" t="s">
        <v>4409</v>
      </c>
      <c r="Q2" s="634" t="s">
        <v>4410</v>
      </c>
      <c r="R2" s="634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45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45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45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45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45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42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662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662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687"/>
    </row>
    <row r="24" spans="1:18" x14ac:dyDescent="0.25">
      <c r="H24" s="641"/>
    </row>
    <row r="25" spans="1:18" x14ac:dyDescent="0.25">
      <c r="H25" s="641"/>
    </row>
    <row r="26" spans="1:18" x14ac:dyDescent="0.25">
      <c r="H26" s="641"/>
    </row>
    <row r="27" spans="1:18" x14ac:dyDescent="0.25">
      <c r="H27" s="641"/>
    </row>
    <row r="28" spans="1:18" x14ac:dyDescent="0.25">
      <c r="H28" s="641"/>
    </row>
    <row r="29" spans="1:18" x14ac:dyDescent="0.25">
      <c r="H29" s="641"/>
    </row>
    <row r="30" spans="1:18" x14ac:dyDescent="0.25">
      <c r="H30" s="6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2024-03-22T07:10:52Z</dcterms:modified>
</cp:coreProperties>
</file>